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LCF\Desktop\Caleb Doc\Awake To Power Internship\"/>
    </mc:Choice>
  </mc:AlternateContent>
  <xr:revisionPtr revIDLastSave="0" documentId="8_{D9E0FAFA-8AF2-47A5-B84A-202A573B6D5C}" xr6:coauthVersionLast="47" xr6:coauthVersionMax="47" xr10:uidLastSave="{00000000-0000-0000-0000-000000000000}"/>
  <bookViews>
    <workbookView xWindow="-120" yWindow="-120" windowWidth="20730" windowHeight="11040" activeTab="1" xr2:uid="{698517F3-02DE-4555-9B8D-20FB41B4517B}"/>
  </bookViews>
  <sheets>
    <sheet name="Conditional Flag" sheetId="1" r:id="rId1"/>
    <sheet name="Surge_Factor" sheetId="2" r:id="rId2"/>
  </sheets>
  <definedNames>
    <definedName name="Timeline_Dates">#N/A</definedName>
  </definedNames>
  <calcPr calcId="191029"/>
  <pivotCaches>
    <pivotCache cacheId="55" r:id="rId3"/>
    <pivotCache cacheId="99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69" r:id="rId5"/>
      </x15:timelineCachePivotCaches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recast_e7dbee28-a053-4322-8ef1-cb01bca423ce" name="Forecast" connection="Query - Forecast"/>
          <x15:modelTable id="Inventory_d2134081-a880-4a6e-a30c-a2f71c467b05" name="Inventory" connection="Query - Inventory"/>
          <x15:modelTable id="ProductMaster_93dff89c-526d-41c6-9bf1-a7a958b65de7" name="ProductMaster" connection="Query - ProductMaster"/>
          <x15:modelTable id="Sales_2d5fbbca-d805-42d8-b8d4-a2ce58541401" name="Sales" connection="Query - Sales"/>
          <x15:modelTable id="Dates_2a540823-47ee-460b-8a74-427471225bca" name="Dates" connection="Query - Dates"/>
          <x15:modelTable id="Surge_Control_56b2acbd-b091-4228-a689-37b260401f6a" name="Surge_Control" connection="Query - Surge_Control"/>
        </x15:modelTables>
        <x15:modelRelationships>
          <x15:modelRelationship fromTable="Forecast" fromColumn="ProductID" toTable="ProductMaster" toColumn="ProductID"/>
          <x15:modelRelationship fromTable="Inventory" fromColumn="ProductID" toTable="ProductMaster" toColumn="ProductID"/>
          <x15:modelRelationship fromTable="Inventory" fromColumn="Last Restock Date" toTable="Dates" toColumn="Dates"/>
          <x15:modelRelationship fromTable="Sales" fromColumn="ProductID" toTable="ProductMaster" toColumn="ProductID"/>
          <x15:modelRelationship fromTable="Sales" fromColumn="Date" toTable="Dates" toColumn="Dates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H10" i="1"/>
  <c r="H6" i="1"/>
  <c r="G8" i="1"/>
  <c r="H8" i="1"/>
  <c r="G6" i="1"/>
  <c r="H13" i="1"/>
  <c r="H9" i="1"/>
  <c r="H5" i="1"/>
  <c r="G7" i="1"/>
  <c r="G10" i="1"/>
  <c r="H12" i="1"/>
  <c r="H11" i="1"/>
  <c r="H7" i="1"/>
  <c r="G13" i="1"/>
  <c r="G9" i="1"/>
  <c r="G5" i="1"/>
  <c r="G12" i="1"/>
  <c r="G4" i="1"/>
  <c r="G11" i="1"/>
  <c r="H4" i="1"/>
  <c r="I4" i="1" l="1"/>
  <c r="I5" i="1"/>
  <c r="I6" i="1"/>
  <c r="I7" i="1"/>
  <c r="I8" i="1"/>
  <c r="I9" i="1"/>
  <c r="I10" i="1"/>
  <c r="I11" i="1"/>
  <c r="I12" i="1"/>
  <c r="I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25689C-4E3E-4F0B-BBA2-E903C09BC4CF}" name="Query - Dates" description="Connection to the 'Dates' query in the workbook." type="100" refreshedVersion="8" minRefreshableVersion="5">
    <extLst>
      <ext xmlns:x15="http://schemas.microsoft.com/office/spreadsheetml/2010/11/main" uri="{DE250136-89BD-433C-8126-D09CA5730AF9}">
        <x15:connection id="711d6a5e-95a3-4cee-b23e-2114d8dda4ba"/>
      </ext>
    </extLst>
  </connection>
  <connection id="2" xr16:uid="{E56CA151-A575-4138-84A7-3B1D3B401FE1}" name="Query - Forecast" description="Connection to the 'Forecast' query in the workbook." type="100" refreshedVersion="8" minRefreshableVersion="5">
    <extLst>
      <ext xmlns:x15="http://schemas.microsoft.com/office/spreadsheetml/2010/11/main" uri="{DE250136-89BD-433C-8126-D09CA5730AF9}">
        <x15:connection id="02555d68-68b0-46ef-965e-cc4a6b38ef52"/>
      </ext>
    </extLst>
  </connection>
  <connection id="3" xr16:uid="{617E4FCB-DF6C-4B7B-8B35-AD7463941059}" name="Query - Inventory" description="Connection to the 'Inventory' query in the workbook." type="100" refreshedVersion="8" minRefreshableVersion="5">
    <extLst>
      <ext xmlns:x15="http://schemas.microsoft.com/office/spreadsheetml/2010/11/main" uri="{DE250136-89BD-433C-8126-D09CA5730AF9}">
        <x15:connection id="93fea33f-18f7-4017-a811-5eda1384c6dd"/>
      </ext>
    </extLst>
  </connection>
  <connection id="4" xr16:uid="{668B4AC6-FD0F-4315-81A8-8C0F61B04F48}" name="Query - ProductMaster" description="Connection to the 'ProductMaster' query in the workbook." type="100" refreshedVersion="8" minRefreshableVersion="5">
    <extLst>
      <ext xmlns:x15="http://schemas.microsoft.com/office/spreadsheetml/2010/11/main" uri="{DE250136-89BD-433C-8126-D09CA5730AF9}">
        <x15:connection id="e308ff08-003e-4a7c-862a-0f264bd2d04a"/>
      </ext>
    </extLst>
  </connection>
  <connection id="5" xr16:uid="{1E2C48EA-1147-420E-A7ED-264689B95E1C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5bc14447-2dd8-498a-8362-1ea2d54e3f20"/>
      </ext>
    </extLst>
  </connection>
  <connection id="6" xr16:uid="{68E48EEF-B7FE-4702-8FBA-BCB1B28C82F7}" name="Query - Surge_Control" description="Connection to the 'Surge_Control' query in the workbook." type="100" refreshedVersion="8" minRefreshableVersion="5">
    <extLst>
      <ext xmlns:x15="http://schemas.microsoft.com/office/spreadsheetml/2010/11/main" uri="{DE250136-89BD-433C-8126-D09CA5730AF9}">
        <x15:connection id="26bf76a0-7af1-4c24-aa4b-e0fe9720424f"/>
      </ext>
    </extLst>
  </connection>
  <connection id="7" xr16:uid="{9C234559-908E-4240-8DB2-4F63BD0AD12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<sst xmlns="http://schemas.openxmlformats.org/spreadsheetml/2006/main" count="69" uniqueCount="23">
  <si>
    <t>Row Labels</t>
  </si>
  <si>
    <t>ANTILOP High Chair</t>
  </si>
  <si>
    <t>BILLY Bookcase</t>
  </si>
  <si>
    <t>EKTORP Sofa</t>
  </si>
  <si>
    <t>FÄRGRIK Dinnerware Set</t>
  </si>
  <si>
    <t>HEMNES Dresser</t>
  </si>
  <si>
    <t>KALLAX Shelf Unit</t>
  </si>
  <si>
    <t>LACK Coffee Table</t>
  </si>
  <si>
    <t>MALM Bed Frame</t>
  </si>
  <si>
    <t>POÄNG Armchair</t>
  </si>
  <si>
    <t>RÅSKOG Utility Cart</t>
  </si>
  <si>
    <t>Grand Total</t>
  </si>
  <si>
    <t>Forecast4Weeks</t>
  </si>
  <si>
    <t>Sum of Current Stock</t>
  </si>
  <si>
    <t>RiskFlag</t>
  </si>
  <si>
    <t>AT RISK</t>
  </si>
  <si>
    <t>OK</t>
  </si>
  <si>
    <t>Product</t>
  </si>
  <si>
    <t>Current Stock</t>
  </si>
  <si>
    <t>Forecast</t>
  </si>
  <si>
    <t>Surge Factor</t>
  </si>
  <si>
    <t>SurgeAdjustedForecast</t>
  </si>
  <si>
    <t>Risk_Flag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</si>
</sst>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C00000"/>
        </patternFill>
      </fill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9" Type="http://schemas.openxmlformats.org/officeDocument/2006/relationships/customXml" Target="../customXml/item27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38" Type="http://schemas.openxmlformats.org/officeDocument/2006/relationships/customXml" Target="../customXml/item2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400050</xdr:colOff>
      <xdr:row>13</xdr:row>
      <xdr:rowOff>142875</xdr:rowOff>
    </xdr:from>
    <xdr:to>
      <xdr:col>9</xdr:col>
      <xdr:colOff>104775</xdr:colOff>
      <xdr:row>20</xdr:row>
      <xdr:rowOff>104774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s">
              <a:extLst>
                <a:ext uri="{FF2B5EF4-FFF2-40B4-BE49-F238E27FC236}">
                  <a16:creationId xmlns:a16="http://schemas.microsoft.com/office/drawing/2014/main" id="{8BEFFA78-BB7A-BEFC-8B39-0F1B47DB06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8225" y="2619375"/>
              <a:ext cx="4057650" cy="1295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LCF" refreshedDate="45808.878638773145" backgroundQuery="1" createdVersion="8" refreshedVersion="8" minRefreshableVersion="3" recordCount="0" supportSubquery="1" supportAdvancedDrill="1" xr:uid="{C9B0356E-9D77-46BC-B0DB-8F8FC1D779D3}">
  <cacheSource type="external" connectionId="7"/>
  <cacheFields count="5">
    <cacheField name="[ProductMaster].[Product Name].[Product Name]" caption="Product Name" numFmtId="0" hierarchy="11" level="1">
      <sharedItems count="10">
        <s v="ANTILOP High Chair"/>
        <s v="BILLY Bookcase"/>
        <s v="EKTORP Sofa"/>
        <s v="FÄRGRIK Dinnerware Set"/>
        <s v="HEMNES Dresser"/>
        <s v="KALLAX Shelf Unit"/>
        <s v="LACK Coffee Table"/>
        <s v="MALM Bed Frame"/>
        <s v="POÄNG Armchair"/>
        <s v="RÅSKOG Utility Cart"/>
      </sharedItems>
      <extLst>
        <ext xmlns:x15="http://schemas.microsoft.com/office/spreadsheetml/2010/11/main" uri="{4F2E5C28-24EA-4eb8-9CBF-B6C8F9C3D259}">
          <x15:cachedUniqueNames>
            <x15:cachedUniqueName index="0" name="[ProductMaster].[Product Name].&amp;[ANTILOP High Chair]"/>
            <x15:cachedUniqueName index="1" name="[ProductMaster].[Product Name].&amp;[BILLY Bookcase]"/>
            <x15:cachedUniqueName index="2" name="[ProductMaster].[Product Name].&amp;[EKTORP Sofa]"/>
            <x15:cachedUniqueName index="3" name="[ProductMaster].[Product Name].&amp;[FÄRGRIK Dinnerware Set]"/>
            <x15:cachedUniqueName index="4" name="[ProductMaster].[Product Name].&amp;[HEMNES Dresser]"/>
            <x15:cachedUniqueName index="5" name="[ProductMaster].[Product Name].&amp;[KALLAX Shelf Unit]"/>
            <x15:cachedUniqueName index="6" name="[ProductMaster].[Product Name].&amp;[LACK Coffee Table]"/>
            <x15:cachedUniqueName index="7" name="[ProductMaster].[Product Name].&amp;[MALM Bed Frame]"/>
            <x15:cachedUniqueName index="8" name="[ProductMaster].[Product Name].&amp;[POÄNG Armchair]"/>
            <x15:cachedUniqueName index="9" name="[ProductMaster].[Product Name].&amp;[RÅSKOG Utility Cart]"/>
          </x15:cachedUniqueNames>
        </ext>
      </extLst>
    </cacheField>
    <cacheField name="[Measures].[Forecast4Weeks]" caption="Forecast4Weeks" numFmtId="0" hierarchy="20" level="32767"/>
    <cacheField name="[Measures].[SurgeAdjustedForecast]" caption="SurgeAdjustedForecast" numFmtId="0" hierarchy="22" level="32767"/>
    <cacheField name="[Measures].[Sum of Current Stock]" caption="Sum of Current Stock" numFmtId="0" hierarchy="19" level="32767"/>
    <cacheField name="[Measures].[Risk_Flag]" caption="Risk_Flag" numFmtId="0" hierarchy="23" level="32767"/>
  </cacheFields>
  <cacheHierarchies count="31">
    <cacheHierarchy uniqueName="[Dates].[Dates]" caption="Dates" attribute="1" time="1" defaultMemberUniqueName="[Dates].[Dates].[All]" allUniqueName="[Dates].[Dates].[All]" dimensionUniqueName="[Dates]" displayFolder="" count="0" memberValueDatatype="7" unbalanced="0"/>
    <cacheHierarchy uniqueName="[Dates].[Year]" caption="Year" attribute="1" defaultMemberUniqueName="[Dates].[Year].[All]" allUniqueName="[Dates].[Year].[All]" dimensionUniqueName="[Dates]" displayFolder="" count="0" memberValueDatatype="20" unbalanced="0"/>
    <cacheHierarchy uniqueName="[Dates].[Month]" caption="Month" attribute="1" defaultMemberUniqueName="[Dates].[Month].[All]" allUniqueName="[Dates].[Month].[All]" dimensionUniqueName="[Dates]" displayFolder="" count="0" memberValueDatatype="20" unbalanced="0"/>
    <cacheHierarchy uniqueName="[Dates].[Week of Year]" caption="Week of Year" attribute="1" defaultMemberUniqueName="[Dates].[Week of Year].[All]" allUniqueName="[Dates].[Week of Year].[All]" dimensionUniqueName="[Dates]" displayFolder="" count="0" memberValueDatatype="20" unbalanced="0"/>
    <cacheHierarchy uniqueName="[Forecast].[ProductID]" caption="ProductID" attribute="1" defaultMemberUniqueName="[Forecast].[ProductID].[All]" allUniqueName="[Forecast].[ProductID].[All]" dimensionUniqueName="[Forecast]" displayFolder="" count="0" memberValueDatatype="130" unbalanced="0"/>
    <cacheHierarchy uniqueName="[Forecast].[Week]" caption="Week" attribute="1" defaultMemberUniqueName="[Forecast].[Week].[All]" allUniqueName="[Forecast].[Week].[All]" dimensionUniqueName="[Forecast]" displayFolder="" count="0" memberValueDatatype="130" unbalanced="0"/>
    <cacheHierarchy uniqueName="[Forecast].[Forecast Quantity]" caption="Forecast Quantity" attribute="1" defaultMemberUniqueName="[Forecast].[Forecast Quantity].[All]" allUniqueName="[Forecast].[Forecast Quantity].[All]" dimensionUniqueName="[Forecast]" displayFolder="" count="0" memberValueDatatype="20" unbalanced="0"/>
    <cacheHierarchy uniqueName="[Inventory].[ProductID]" caption="ProductID" attribute="1" defaultMemberUniqueName="[Inventory].[ProductID].[All]" allUniqueName="[Inventory].[ProductID].[All]" dimensionUniqueName="[Inventory]" displayFolder="" count="0" memberValueDatatype="130" unbalanced="0"/>
    <cacheHierarchy uniqueName="[Inventory].[Current Stock]" caption="Current Stock" attribute="1" defaultMemberUniqueName="[Inventory].[Current Stock].[All]" allUniqueName="[Inventory].[Current Stock].[All]" dimensionUniqueName="[Inventory]" displayFolder="" count="0" memberValueDatatype="20" unbalanced="0"/>
    <cacheHierarchy uniqueName="[Inventory].[Last Restock Date]" caption="Last Restock Date" attribute="1" time="1" defaultMemberUniqueName="[Inventory].[Last Restock Date].[All]" allUniqueName="[Inventory].[Last Restock Date].[All]" dimensionUniqueName="[Inventory]" displayFolder="" count="0" memberValueDatatype="7" unbalanced="0"/>
    <cacheHierarchy uniqueName="[ProductMaster].[ProductID]" caption="ProductID" attribute="1" defaultMemberUniqueName="[ProductMaster].[ProductID].[All]" allUniqueName="[ProductMaster].[ProductID].[All]" dimensionUniqueName="[ProductMaster]" displayFolder="" count="0" memberValueDatatype="130" unbalanced="0"/>
    <cacheHierarchy uniqueName="[ProductMaster].[Product Name]" caption="Product Name" attribute="1" defaultMemberUniqueName="[ProductMaster].[Product Name].[All]" allUniqueName="[ProductMaster].[Product Name].[All]" dimensionUniqueName="[ProductMaster]" displayFolder="" count="2" memberValueDatatype="130" unbalanced="0">
      <fieldsUsage count="2">
        <fieldUsage x="-1"/>
        <fieldUsage x="0"/>
      </fieldsUsage>
    </cacheHierarchy>
    <cacheHierarchy uniqueName="[ProductMaster].[Category]" caption="Category" attribute="1" defaultMemberUniqueName="[ProductMaster].[Category].[All]" allUniqueName="[ProductMaster].[Category].[All]" dimensionUniqueName="[ProductMaster]" displayFolder="" count="0" memberValueDatatype="130" unbalanced="0"/>
    <cacheHierarchy uniqueName="[ProductMaster].[Unit Cost]" caption="Unit Cost" attribute="1" defaultMemberUniqueName="[ProductMaster].[Unit Cost].[All]" allUniqueName="[ProductMaster].[Unit Cost].[All]" dimensionUniqueName="[ProductMaster]" displayFolder="" count="0" memberValueDatatype="5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Product Name]" caption="Product Name" attribute="1" defaultMemberUniqueName="[Sales].[Product Name].[All]" allUniqueName="[Sales].[Product Name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Quantity Sold]" caption="Quantity Sold" attribute="1" defaultMemberUniqueName="[Sales].[Quantity Sold].[All]" allUniqueName="[Sales].[Quantity Sold].[All]" dimensionUniqueName="[Sales]" displayFolder="" count="0" memberValueDatatype="20" unbalanced="0"/>
    <cacheHierarchy uniqueName="[Surge_Control].[Surge Factor]" caption="Surge Factor" attribute="1" defaultMemberUniqueName="[Surge_Control].[Surge Factor].[All]" allUniqueName="[Surge_Control].[Surge Factor].[All]" dimensionUniqueName="[Surge_Control]" displayFolder="" count="0" memberValueDatatype="20" unbalanced="0"/>
    <cacheHierarchy uniqueName="[Measures].[Sum of Current Stock]" caption="Sum of Current Stock" measure="1" displayFolder="" measureGroup="Inventory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Forecast4Weeks]" caption="Forecast4Weeks" measure="1" displayFolder="" measureGroup="Forecast" count="0" oneField="1">
      <fieldsUsage count="1">
        <fieldUsage x="1"/>
      </fieldsUsage>
    </cacheHierarchy>
    <cacheHierarchy uniqueName="[Measures].[RiskFlag]" caption="RiskFlag" measure="1" displayFolder="" measureGroup="ProductMaster" count="0"/>
    <cacheHierarchy uniqueName="[Measures].[SurgeAdjustedForecast]" caption="SurgeAdjustedForecast" measure="1" displayFolder="" measureGroup="Surge_Control" count="0" oneField="1">
      <fieldsUsage count="1">
        <fieldUsage x="2"/>
      </fieldsUsage>
    </cacheHierarchy>
    <cacheHierarchy uniqueName="[Measures].[Risk_Flag]" caption="Risk_Flag" measure="1" displayFolder="" measureGroup="Surge_Control" count="0" oneField="1">
      <fieldsUsage count="1">
        <fieldUsage x="4"/>
      </fieldsUsage>
    </cacheHierarchy>
    <cacheHierarchy uniqueName="[Measures].[__XL_Count Forecast]" caption="__XL_Count Forecast" measure="1" displayFolder="" measureGroup="Forecast" count="0" hidden="1"/>
    <cacheHierarchy uniqueName="[Measures].[__XL_Count Inventory]" caption="__XL_Count Inventory" measure="1" displayFolder="" measureGroup="Inventory" count="0" hidden="1"/>
    <cacheHierarchy uniqueName="[Measures].[__XL_Count ProductMaster]" caption="__XL_Count ProductMaster" measure="1" displayFolder="" measureGroup="ProductMaster" count="0" hidden="1"/>
    <cacheHierarchy uniqueName="[Measures].[__XL_Count Sales]" caption="__XL_Count Sales" measure="1" displayFolder="" measureGroup="Sales" count="0" hidden="1"/>
    <cacheHierarchy uniqueName="[Measures].[__XL_Count Dates]" caption="__XL_Count Dates" measure="1" displayFolder="" measureGroup="Dates" count="0" hidden="1"/>
    <cacheHierarchy uniqueName="[Measures].[__XL_Count Surge_Control]" caption="__XL_Count Surge_Control" measure="1" displayFolder="" measureGroup="Surge_Control" count="0" hidden="1"/>
    <cacheHierarchy uniqueName="[Measures].[__No measures defined]" caption="__No measures defined" measure="1" displayFolder="" count="0" hidden="1"/>
  </cacheHierarchies>
  <kpis count="0"/>
  <dimensions count="7">
    <dimension name="Dates" uniqueName="[Dates]" caption="Dates"/>
    <dimension name="Forecast" uniqueName="[Forecast]" caption="Forecast"/>
    <dimension name="Inventory" uniqueName="[Inventory]" caption="Inventory"/>
    <dimension measure="1" name="Measures" uniqueName="[Measures]" caption="Measures"/>
    <dimension name="ProductMaster" uniqueName="[ProductMaster]" caption="ProductMaster"/>
    <dimension name="Sales" uniqueName="[Sales]" caption="Sales"/>
    <dimension name="Surge_Control" uniqueName="[Surge_Control]" caption="Surge_Control"/>
  </dimensions>
  <measureGroups count="6">
    <measureGroup name="Dates" caption="Dates"/>
    <measureGroup name="Forecast" caption="Forecast"/>
    <measureGroup name="Inventory" caption="Inventory"/>
    <measureGroup name="ProductMaster" caption="ProductMaster"/>
    <measureGroup name="Sales" caption="Sales"/>
    <measureGroup name="Surge_Control" caption="Surge_Control"/>
  </measureGroups>
  <maps count="11">
    <map measureGroup="0" dimension="0"/>
    <map measureGroup="1" dimension="1"/>
    <map measureGroup="1" dimension="4"/>
    <map measureGroup="2" dimension="0"/>
    <map measureGroup="2" dimension="2"/>
    <map measureGroup="2" dimension="4"/>
    <map measureGroup="3" dimension="4"/>
    <map measureGroup="4" dimension="0"/>
    <map measureGroup="4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LCF" refreshedDate="45808.882153125" backgroundQuery="1" createdVersion="8" refreshedVersion="8" minRefreshableVersion="3" recordCount="0" supportSubquery="1" supportAdvancedDrill="1" xr:uid="{ACFCAC11-5124-41EA-90FC-FAEC3C1C1501}">
  <cacheSource type="external" connectionId="7"/>
  <cacheFields count="4">
    <cacheField name="[ProductMaster].[Product Name].[Product Name]" caption="Product Name" numFmtId="0" hierarchy="11" level="1">
      <sharedItems count="10">
        <s v="ANTILOP High Chair"/>
        <s v="BILLY Bookcase"/>
        <s v="EKTORP Sofa"/>
        <s v="FÄRGRIK Dinnerware Set"/>
        <s v="HEMNES Dresser"/>
        <s v="KALLAX Shelf Unit"/>
        <s v="LACK Coffee Table"/>
        <s v="MALM Bed Frame"/>
        <s v="POÄNG Armchair"/>
        <s v="RÅSKOG Utility Cart"/>
      </sharedItems>
      <extLst>
        <ext xmlns:x15="http://schemas.microsoft.com/office/spreadsheetml/2010/11/main" uri="{4F2E5C28-24EA-4eb8-9CBF-B6C8F9C3D259}">
          <x15:cachedUniqueNames>
            <x15:cachedUniqueName index="0" name="[ProductMaster].[Product Name].&amp;[ANTILOP High Chair]"/>
            <x15:cachedUniqueName index="1" name="[ProductMaster].[Product Name].&amp;[BILLY Bookcase]"/>
            <x15:cachedUniqueName index="2" name="[ProductMaster].[Product Name].&amp;[EKTORP Sofa]"/>
            <x15:cachedUniqueName index="3" name="[ProductMaster].[Product Name].&amp;[FÄRGRIK Dinnerware Set]"/>
            <x15:cachedUniqueName index="4" name="[ProductMaster].[Product Name].&amp;[HEMNES Dresser]"/>
            <x15:cachedUniqueName index="5" name="[ProductMaster].[Product Name].&amp;[KALLAX Shelf Unit]"/>
            <x15:cachedUniqueName index="6" name="[ProductMaster].[Product Name].&amp;[LACK Coffee Table]"/>
            <x15:cachedUniqueName index="7" name="[ProductMaster].[Product Name].&amp;[MALM Bed Frame]"/>
            <x15:cachedUniqueName index="8" name="[ProductMaster].[Product Name].&amp;[POÄNG Armchair]"/>
            <x15:cachedUniqueName index="9" name="[ProductMaster].[Product Name].&amp;[RÅSKOG Utility Cart]"/>
          </x15:cachedUniqueNames>
        </ext>
      </extLst>
    </cacheField>
    <cacheField name="[Measures].[Forecast4Weeks]" caption="Forecast4Weeks" numFmtId="0" hierarchy="20" level="32767"/>
    <cacheField name="[Measures].[Sum of Current Stock]" caption="Sum of Current Stock" numFmtId="0" hierarchy="19" level="32767"/>
    <cacheField name="[Measures].[RiskFlag]" caption="RiskFlag" numFmtId="0" hierarchy="21" level="32767"/>
  </cacheFields>
  <cacheHierarchies count="31">
    <cacheHierarchy uniqueName="[Dates].[Dates]" caption="Dates" attribute="1" time="1" defaultMemberUniqueName="[Dates].[Dates].[All]" allUniqueName="[Dates].[Dates].[All]" dimensionUniqueName="[Dates]" displayFolder="" count="2" memberValueDatatype="7" unbalanced="0"/>
    <cacheHierarchy uniqueName="[Dates].[Year]" caption="Year" attribute="1" defaultMemberUniqueName="[Dates].[Year].[All]" allUniqueName="[Dates].[Year].[All]" dimensionUniqueName="[Dates]" displayFolder="" count="2" memberValueDatatype="20" unbalanced="0"/>
    <cacheHierarchy uniqueName="[Dates].[Month]" caption="Month" attribute="1" defaultMemberUniqueName="[Dates].[Month].[All]" allUniqueName="[Dates].[Month].[All]" dimensionUniqueName="[Dates]" displayFolder="" count="2" memberValueDatatype="20" unbalanced="0"/>
    <cacheHierarchy uniqueName="[Dates].[Week of Year]" caption="Week of Year" attribute="1" defaultMemberUniqueName="[Dates].[Week of Year].[All]" allUniqueName="[Dates].[Week of Year].[All]" dimensionUniqueName="[Dates]" displayFolder="" count="2" memberValueDatatype="20" unbalanced="0"/>
    <cacheHierarchy uniqueName="[Forecast].[ProductID]" caption="ProductID" attribute="1" defaultMemberUniqueName="[Forecast].[ProductID].[All]" allUniqueName="[Forecast].[ProductID].[All]" dimensionUniqueName="[Forecast]" displayFolder="" count="2" memberValueDatatype="130" unbalanced="0"/>
    <cacheHierarchy uniqueName="[Forecast].[Week]" caption="Week" attribute="1" defaultMemberUniqueName="[Forecast].[Week].[All]" allUniqueName="[Forecast].[Week].[All]" dimensionUniqueName="[Forecast]" displayFolder="" count="2" memberValueDatatype="130" unbalanced="0"/>
    <cacheHierarchy uniqueName="[Forecast].[Forecast Quantity]" caption="Forecast Quantity" attribute="1" defaultMemberUniqueName="[Forecast].[Forecast Quantity].[All]" allUniqueName="[Forecast].[Forecast Quantity].[All]" dimensionUniqueName="[Forecast]" displayFolder="" count="2" memberValueDatatype="20" unbalanced="0"/>
    <cacheHierarchy uniqueName="[Inventory].[ProductID]" caption="ProductID" attribute="1" defaultMemberUniqueName="[Inventory].[ProductID].[All]" allUniqueName="[Inventory].[ProductID].[All]" dimensionUniqueName="[Inventory]" displayFolder="" count="2" memberValueDatatype="130" unbalanced="0"/>
    <cacheHierarchy uniqueName="[Inventory].[Current Stock]" caption="Current Stock" attribute="1" defaultMemberUniqueName="[Inventory].[Current Stock].[All]" allUniqueName="[Inventory].[Current Stock].[All]" dimensionUniqueName="[Inventory]" displayFolder="" count="2" memberValueDatatype="20" unbalanced="0"/>
    <cacheHierarchy uniqueName="[Inventory].[Last Restock Date]" caption="Last Restock Date" attribute="1" time="1" defaultMemberUniqueName="[Inventory].[Last Restock Date].[All]" allUniqueName="[Inventory].[Last Restock Date].[All]" dimensionUniqueName="[Inventory]" displayFolder="" count="2" memberValueDatatype="7" unbalanced="0"/>
    <cacheHierarchy uniqueName="[ProductMaster].[ProductID]" caption="ProductID" attribute="1" defaultMemberUniqueName="[ProductMaster].[ProductID].[All]" allUniqueName="[ProductMaster].[ProductID].[All]" dimensionUniqueName="[ProductMaster]" displayFolder="" count="2" memberValueDatatype="130" unbalanced="0"/>
    <cacheHierarchy uniqueName="[ProductMaster].[Product Name]" caption="Product Name" attribute="1" defaultMemberUniqueName="[ProductMaster].[Product Name].[All]" allUniqueName="[ProductMaster].[Product Name].[All]" dimensionUniqueName="[ProductMaster]" displayFolder="" count="2" memberValueDatatype="130" unbalanced="0">
      <fieldsUsage count="2">
        <fieldUsage x="-1"/>
        <fieldUsage x="0"/>
      </fieldsUsage>
    </cacheHierarchy>
    <cacheHierarchy uniqueName="[ProductMaster].[Category]" caption="Category" attribute="1" defaultMemberUniqueName="[ProductMaster].[Category].[All]" allUniqueName="[ProductMaster].[Category].[All]" dimensionUniqueName="[ProductMaster]" displayFolder="" count="2" memberValueDatatype="130" unbalanced="0"/>
    <cacheHierarchy uniqueName="[ProductMaster].[Unit Cost]" caption="Unit Cost" attribute="1" defaultMemberUniqueName="[ProductMaster].[Unit Cost].[All]" allUniqueName="[ProductMaster].[Unit Cost].[All]" dimensionUniqueName="[ProductMaster]" displayFolder="" count="2" memberValueDatatype="5" unbalanced="0"/>
    <cacheHierarchy uniqueName="[Sales].[ProductID]" caption="ProductID" attribute="1" defaultMemberUniqueName="[Sales].[ProductID].[All]" allUniqueName="[Sales].[ProductID].[All]" dimensionUniqueName="[Sales]" displayFolder="" count="2" memberValueDatatype="130" unbalanced="0"/>
    <cacheHierarchy uniqueName="[Sales].[Product Name]" caption="Product Name" attribute="1" defaultMemberUniqueName="[Sales].[Product Name].[All]" allUniqueName="[Sales].[Product Name].[All]" dimensionUniqueName="[Sales]" displayFolder="" count="2" memberValueDatatype="130" unbalanced="0"/>
    <cacheHierarchy uniqueName="[Sales].[Date]" caption="Date" attribute="1" time="1" defaultMemberUniqueName="[Sales].[Date].[All]" allUniqueName="[Sales].[Date].[All]" dimensionUniqueName="[Sales]" displayFolder="" count="2" memberValueDatatype="7" unbalanced="0"/>
    <cacheHierarchy uniqueName="[Sales].[Quantity Sold]" caption="Quantity Sold" attribute="1" defaultMemberUniqueName="[Sales].[Quantity Sold].[All]" allUniqueName="[Sales].[Quantity Sold].[All]" dimensionUniqueName="[Sales]" displayFolder="" count="2" memberValueDatatype="20" unbalanced="0"/>
    <cacheHierarchy uniqueName="[Surge_Control].[Surge Factor]" caption="Surge Factor" attribute="1" defaultMemberUniqueName="[Surge_Control].[Surge Factor].[All]" allUniqueName="[Surge_Control].[Surge Factor].[All]" dimensionUniqueName="[Surge_Control]" displayFolder="" count="2" memberValueDatatype="20" unbalanced="0"/>
    <cacheHierarchy uniqueName="[Measures].[Sum of Current Stock]" caption="Sum of Current Stock" measure="1" displayFolder="" measureGroup="Inventory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Forecast4Weeks]" caption="Forecast4Weeks" measure="1" displayFolder="" measureGroup="Forecast" count="0" oneField="1">
      <fieldsUsage count="1">
        <fieldUsage x="1"/>
      </fieldsUsage>
    </cacheHierarchy>
    <cacheHierarchy uniqueName="[Measures].[RiskFlag]" caption="RiskFlag" measure="1" displayFolder="" measureGroup="ProductMaster" count="0" oneField="1">
      <fieldsUsage count="1">
        <fieldUsage x="3"/>
      </fieldsUsage>
    </cacheHierarchy>
    <cacheHierarchy uniqueName="[Measures].[SurgeAdjustedForecast]" caption="SurgeAdjustedForecast" measure="1" displayFolder="" measureGroup="Surge_Control" count="0"/>
    <cacheHierarchy uniqueName="[Measures].[Risk_Flag]" caption="Risk_Flag" measure="1" displayFolder="" measureGroup="Surge_Control" count="0"/>
    <cacheHierarchy uniqueName="[Measures].[__XL_Count Forecast]" caption="__XL_Count Forecast" measure="1" displayFolder="" measureGroup="Forecast" count="0" hidden="1"/>
    <cacheHierarchy uniqueName="[Measures].[__XL_Count Inventory]" caption="__XL_Count Inventory" measure="1" displayFolder="" measureGroup="Inventory" count="0" hidden="1"/>
    <cacheHierarchy uniqueName="[Measures].[__XL_Count ProductMaster]" caption="__XL_Count ProductMaster" measure="1" displayFolder="" measureGroup="ProductMaster" count="0" hidden="1"/>
    <cacheHierarchy uniqueName="[Measures].[__XL_Count Sales]" caption="__XL_Count Sales" measure="1" displayFolder="" measureGroup="Sales" count="0" hidden="1"/>
    <cacheHierarchy uniqueName="[Measures].[__XL_Count Dates]" caption="__XL_Count Dates" measure="1" displayFolder="" measureGroup="Dates" count="0" hidden="1"/>
    <cacheHierarchy uniqueName="[Measures].[__XL_Count Surge_Control]" caption="__XL_Count Surge_Control" measure="1" displayFolder="" measureGroup="Surge_Control" count="0" hidden="1"/>
    <cacheHierarchy uniqueName="[Measures].[__No measures defined]" caption="__No measures defined" measure="1" displayFolder="" count="0" hidden="1"/>
  </cacheHierarchies>
  <kpis count="0"/>
  <dimensions count="7">
    <dimension name="Dates" uniqueName="[Dates]" caption="Dates"/>
    <dimension name="Forecast" uniqueName="[Forecast]" caption="Forecast"/>
    <dimension name="Inventory" uniqueName="[Inventory]" caption="Inventory"/>
    <dimension measure="1" name="Measures" uniqueName="[Measures]" caption="Measures"/>
    <dimension name="ProductMaster" uniqueName="[ProductMaster]" caption="ProductMaster"/>
    <dimension name="Sales" uniqueName="[Sales]" caption="Sales"/>
    <dimension name="Surge_Control" uniqueName="[Surge_Control]" caption="Surge_Control"/>
  </dimensions>
  <measureGroups count="6">
    <measureGroup name="Dates" caption="Dates"/>
    <measureGroup name="Forecast" caption="Forecast"/>
    <measureGroup name="Inventory" caption="Inventory"/>
    <measureGroup name="ProductMaster" caption="ProductMaster"/>
    <measureGroup name="Sales" caption="Sales"/>
    <measureGroup name="Surge_Control" caption="Surge_Control"/>
  </measureGroups>
  <maps count="11">
    <map measureGroup="0" dimension="0"/>
    <map measureGroup="1" dimension="1"/>
    <map measureGroup="1" dimension="4"/>
    <map measureGroup="2" dimension="0"/>
    <map measureGroup="2" dimension="2"/>
    <map measureGroup="2" dimension="4"/>
    <map measureGroup="3" dimension="4"/>
    <map measureGroup="4" dimension="0"/>
    <map measureGroup="4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LCF" refreshedDate="45808.881360416664" backgroundQuery="1" createdVersion="3" refreshedVersion="8" minRefreshableVersion="3" recordCount="0" supportSubquery="1" supportAdvancedDrill="1" xr:uid="{86CDEE0D-C133-4CCA-9DBE-DB9AC9CCF74E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1">
    <cacheHierarchy uniqueName="[Dates].[Dates]" caption="Dates" attribute="1" time="1" defaultMemberUniqueName="[Dates].[Dates].[All]" allUniqueName="[Dates].[Dates].[All]" dimensionUniqueName="[Dates]" displayFolder="" count="2" memberValueDatatype="7" unbalanced="0"/>
    <cacheHierarchy uniqueName="[Dates].[Year]" caption="Year" attribute="1" defaultMemberUniqueName="[Dates].[Year].[All]" allUniqueName="[Dates].[Year].[All]" dimensionUniqueName="[Dates]" displayFolder="" count="0" memberValueDatatype="20" unbalanced="0"/>
    <cacheHierarchy uniqueName="[Dates].[Month]" caption="Month" attribute="1" defaultMemberUniqueName="[Dates].[Month].[All]" allUniqueName="[Dates].[Month].[All]" dimensionUniqueName="[Dates]" displayFolder="" count="0" memberValueDatatype="20" unbalanced="0"/>
    <cacheHierarchy uniqueName="[Dates].[Week of Year]" caption="Week of Year" attribute="1" defaultMemberUniqueName="[Dates].[Week of Year].[All]" allUniqueName="[Dates].[Week of Year].[All]" dimensionUniqueName="[Dates]" displayFolder="" count="0" memberValueDatatype="20" unbalanced="0"/>
    <cacheHierarchy uniqueName="[Forecast].[ProductID]" caption="ProductID" attribute="1" defaultMemberUniqueName="[Forecast].[ProductID].[All]" allUniqueName="[Forecast].[ProductID].[All]" dimensionUniqueName="[Forecast]" displayFolder="" count="0" memberValueDatatype="130" unbalanced="0"/>
    <cacheHierarchy uniqueName="[Forecast].[Week]" caption="Week" attribute="1" defaultMemberUniqueName="[Forecast].[Week].[All]" allUniqueName="[Forecast].[Week].[All]" dimensionUniqueName="[Forecast]" displayFolder="" count="0" memberValueDatatype="130" unbalanced="0"/>
    <cacheHierarchy uniqueName="[Forecast].[Forecast Quantity]" caption="Forecast Quantity" attribute="1" defaultMemberUniqueName="[Forecast].[Forecast Quantity].[All]" allUniqueName="[Forecast].[Forecast Quantity].[All]" dimensionUniqueName="[Forecast]" displayFolder="" count="0" memberValueDatatype="20" unbalanced="0"/>
    <cacheHierarchy uniqueName="[Inventory].[ProductID]" caption="ProductID" attribute="1" defaultMemberUniqueName="[Inventory].[ProductID].[All]" allUniqueName="[Inventory].[ProductID].[All]" dimensionUniqueName="[Inventory]" displayFolder="" count="0" memberValueDatatype="130" unbalanced="0"/>
    <cacheHierarchy uniqueName="[Inventory].[Current Stock]" caption="Current Stock" attribute="1" defaultMemberUniqueName="[Inventory].[Current Stock].[All]" allUniqueName="[Inventory].[Current Stock].[All]" dimensionUniqueName="[Inventory]" displayFolder="" count="0" memberValueDatatype="20" unbalanced="0"/>
    <cacheHierarchy uniqueName="[Inventory].[Last Restock Date]" caption="Last Restock Date" attribute="1" time="1" defaultMemberUniqueName="[Inventory].[Last Restock Date].[All]" allUniqueName="[Inventory].[Last Restock Date].[All]" dimensionUniqueName="[Inventory]" displayFolder="" count="0" memberValueDatatype="7" unbalanced="0"/>
    <cacheHierarchy uniqueName="[ProductMaster].[ProductID]" caption="ProductID" attribute="1" defaultMemberUniqueName="[ProductMaster].[ProductID].[All]" allUniqueName="[ProductMaster].[ProductID].[All]" dimensionUniqueName="[ProductMaster]" displayFolder="" count="0" memberValueDatatype="130" unbalanced="0"/>
    <cacheHierarchy uniqueName="[ProductMaster].[Product Name]" caption="Product Name" attribute="1" defaultMemberUniqueName="[ProductMaster].[Product Name].[All]" allUniqueName="[ProductMaster].[Product Name].[All]" dimensionUniqueName="[ProductMaster]" displayFolder="" count="0" memberValueDatatype="130" unbalanced="0"/>
    <cacheHierarchy uniqueName="[ProductMaster].[Category]" caption="Category" attribute="1" defaultMemberUniqueName="[ProductMaster].[Category].[All]" allUniqueName="[ProductMaster].[Category].[All]" dimensionUniqueName="[ProductMaster]" displayFolder="" count="0" memberValueDatatype="130" unbalanced="0"/>
    <cacheHierarchy uniqueName="[ProductMaster].[Unit Cost]" caption="Unit Cost" attribute="1" defaultMemberUniqueName="[ProductMaster].[Unit Cost].[All]" allUniqueName="[ProductMaster].[Unit Cost].[All]" dimensionUniqueName="[ProductMaster]" displayFolder="" count="0" memberValueDatatype="5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Product Name]" caption="Product Name" attribute="1" defaultMemberUniqueName="[Sales].[Product Name].[All]" allUniqueName="[Sales].[Product Name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Quantity Sold]" caption="Quantity Sold" attribute="1" defaultMemberUniqueName="[Sales].[Quantity Sold].[All]" allUniqueName="[Sales].[Quantity Sold].[All]" dimensionUniqueName="[Sales]" displayFolder="" count="0" memberValueDatatype="20" unbalanced="0"/>
    <cacheHierarchy uniqueName="[Surge_Control].[Surge Factor]" caption="Surge Factor" attribute="1" defaultMemberUniqueName="[Surge_Control].[Surge Factor].[All]" allUniqueName="[Surge_Control].[Surge Factor].[All]" dimensionUniqueName="[Surge_Control]" displayFolder="" count="0" memberValueDatatype="20" unbalanced="0"/>
    <cacheHierarchy uniqueName="[Measures].[Sum of Current Stock]" caption="Sum of Current Stock" measure="1" displayFolder="" measureGroup="Inventory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Forecast4Weeks]" caption="Forecast4Weeks" measure="1" displayFolder="" measureGroup="Forecast" count="0"/>
    <cacheHierarchy uniqueName="[Measures].[RiskFlag]" caption="RiskFlag" measure="1" displayFolder="" measureGroup="ProductMaster" count="0"/>
    <cacheHierarchy uniqueName="[Measures].[SurgeAdjustedForecast]" caption="SurgeAdjustedForecast" measure="1" displayFolder="" measureGroup="Surge_Control" count="0"/>
    <cacheHierarchy uniqueName="[Measures].[Risk_Flag]" caption="Risk_Flag" measure="1" displayFolder="" measureGroup="Surge_Control" count="0"/>
    <cacheHierarchy uniqueName="[Measures].[__XL_Count Forecast]" caption="__XL_Count Forecast" measure="1" displayFolder="" measureGroup="Forecast" count="0" hidden="1"/>
    <cacheHierarchy uniqueName="[Measures].[__XL_Count Inventory]" caption="__XL_Count Inventory" measure="1" displayFolder="" measureGroup="Inventory" count="0" hidden="1"/>
    <cacheHierarchy uniqueName="[Measures].[__XL_Count ProductMaster]" caption="__XL_Count ProductMaster" measure="1" displayFolder="" measureGroup="ProductMaster" count="0" hidden="1"/>
    <cacheHierarchy uniqueName="[Measures].[__XL_Count Sales]" caption="__XL_Count Sales" measure="1" displayFolder="" measureGroup="Sales" count="0" hidden="1"/>
    <cacheHierarchy uniqueName="[Measures].[__XL_Count Dates]" caption="__XL_Count Dates" measure="1" displayFolder="" measureGroup="Dates" count="0" hidden="1"/>
    <cacheHierarchy uniqueName="[Measures].[__XL_Count Surge_Control]" caption="__XL_Count Surge_Control" measure="1" displayFolder="" measureGroup="Surge_Control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57693625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723F1E-89D9-426C-87DD-88E61C94FB06}" name="PivotTable1" cacheId="99" applyNumberFormats="0" applyBorderFormats="0" applyFontFormats="0" applyPatternFormats="0" applyAlignmentFormats="0" applyWidthHeightFormats="1" dataCaption="Values" tag="46dcab12-5f95-43f6-8072-7a31a8b2d78b" updatedVersion="8" minRefreshableVersion="5" useAutoFormatting="1" itemPrintTitles="1" createdVersion="8" indent="0" outline="1" outlineData="1" multipleFieldFilters="0">
  <location ref="A3:D14" firstHeaderRow="0" firstDataRow="1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name="Sum of Current Stock" fld="2" baseField="0" baseItem="0"/>
    <dataField fld="3" subtotal="count" baseField="0" baseItem="0"/>
  </dataFields>
  <pivotHierarchies count="31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Master]"/>
        <x15:activeTabTopLevelEntity name="[Forecast]"/>
        <x15:activeTabTopLevelEntity name="[Inventory]"/>
        <x15:activeTabTopLevelEntity name="[D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F5CB1-DE0E-4406-8BBB-D8633138BA5C}" name="PivotTable1" cacheId="55" applyNumberFormats="0" applyBorderFormats="0" applyFontFormats="0" applyPatternFormats="0" applyAlignmentFormats="0" applyWidthHeightFormats="1" dataCaption="Values" tag="8c13b23b-c234-4f87-9090-cb1d6b8c1b0e" updatedVersion="8" minRefreshableVersion="3" useAutoFormatting="1" itemPrintTitles="1" createdVersion="8" indent="0" outline="1" outlineData="1" multipleFieldFilters="0">
  <location ref="F2:J13" firstHeaderRow="0" firstDataRow="1" firstDataCol="1"/>
  <pivotFields count="5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name="Sum of Current Stock" fld="3" baseField="0" baseItem="0"/>
    <dataField fld="4" subtotal="count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Master]"/>
        <x15:activeTabTopLevelEntity name="[Forecast]"/>
        <x15:activeTabTopLevelEntity name="[Surge_Control]"/>
        <x15:activeTabTopLevelEntity name="[Invent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840278-6E73-4803-81E4-A5FD813D3BA9}" name="Surge_Control" displayName="Surge_Control" ref="C1:C2" totalsRowShown="0">
  <autoFilter ref="C1:C2" xr:uid="{D1840278-6E73-4803-81E4-A5FD813D3BA9}"/>
  <tableColumns count="1">
    <tableColumn id="1" xr3:uid="{470C8768-F8A7-493D-8C29-CCC00DAA4181}" name="Surge Factor" dataDxfId="1">
      <calculatedColumnFormula>A2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s" xr10:uid="{3A4C7115-FE14-453D-AA54-1766C46C40F7}" sourceName="[Dates].[Dates]">
  <pivotTables>
    <pivotTable tabId="1" name="PivotTable1"/>
  </pivotTables>
  <state minimalRefreshVersion="6" lastRefreshVersion="6" pivotCacheId="576936251" filterType="unknown"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s" xr10:uid="{37FFEDF5-0290-4A74-AF13-1EC1460AE6A1}" cache="Timeline_Dates" caption="Dates" level="2" selectionLevel="2" scrollPosition="2023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9995-9445-4253-A1CB-8ADBFCF677E4}">
  <dimension ref="A3:I14"/>
  <sheetViews>
    <sheetView workbookViewId="0">
      <selection activeCell="M6" sqref="M6"/>
    </sheetView>
  </sheetViews>
  <sheetFormatPr defaultRowHeight="15" x14ac:dyDescent="0.25"/>
  <cols>
    <col min="1" max="1" width="23.140625" bestFit="1" customWidth="1"/>
    <col min="2" max="2" width="15.7109375" bestFit="1" customWidth="1"/>
    <col min="3" max="3" width="19.7109375" bestFit="1" customWidth="1"/>
    <col min="4" max="4" width="8.140625" bestFit="1" customWidth="1"/>
    <col min="5" max="5" width="8.140625" customWidth="1"/>
    <col min="6" max="6" width="23.140625" bestFit="1" customWidth="1"/>
    <col min="7" max="7" width="12.85546875" bestFit="1" customWidth="1"/>
    <col min="8" max="8" width="8.42578125" bestFit="1" customWidth="1"/>
    <col min="9" max="9" width="12.7109375" bestFit="1" customWidth="1"/>
  </cols>
  <sheetData>
    <row r="3" spans="1:9" x14ac:dyDescent="0.25">
      <c r="A3" s="1" t="s">
        <v>0</v>
      </c>
      <c r="B3" t="s">
        <v>12</v>
      </c>
      <c r="C3" t="s">
        <v>13</v>
      </c>
      <c r="D3" t="s">
        <v>14</v>
      </c>
      <c r="F3" s="4" t="s">
        <v>17</v>
      </c>
      <c r="G3" s="4" t="s">
        <v>18</v>
      </c>
      <c r="H3" s="4" t="s">
        <v>19</v>
      </c>
      <c r="I3" s="4" t="s">
        <v>14</v>
      </c>
    </row>
    <row r="4" spans="1:9" x14ac:dyDescent="0.25">
      <c r="A4" s="2" t="s">
        <v>1</v>
      </c>
      <c r="B4" s="3">
        <v>342</v>
      </c>
      <c r="C4" s="6">
        <v>111</v>
      </c>
      <c r="D4" s="6" t="s">
        <v>15</v>
      </c>
      <c r="F4" s="2" t="s">
        <v>1</v>
      </c>
      <c r="G4">
        <f>GETPIVOTDATA("[Measures].[Sum of Current Stock]",$A$3,"[ProductMaster].[Product Name]","[ProductMaster].[Product Name].&amp;[ANTILOP High Chair]")</f>
        <v>111</v>
      </c>
      <c r="H4">
        <f>GETPIVOTDATA("[Measures].[Forecast4Weeks]",$A$3,"[ProductMaster].[Product Name]","[ProductMaster].[Product Name].&amp;[ANTILOP High Chair]")</f>
        <v>342</v>
      </c>
      <c r="I4" t="str">
        <f>IF(G4&lt;H4,"Reorder Now","Safe")</f>
        <v>Reorder Now</v>
      </c>
    </row>
    <row r="5" spans="1:9" x14ac:dyDescent="0.25">
      <c r="A5" s="2" t="s">
        <v>2</v>
      </c>
      <c r="B5" s="3">
        <v>351</v>
      </c>
      <c r="C5" s="6">
        <v>78</v>
      </c>
      <c r="D5" s="6" t="s">
        <v>15</v>
      </c>
      <c r="F5" s="2" t="s">
        <v>2</v>
      </c>
      <c r="G5">
        <f>GETPIVOTDATA("[Measures].[Sum of Current Stock]",$A$3,"[ProductMaster].[Product Name]","[ProductMaster].[Product Name].&amp;[BILLY Bookcase]")</f>
        <v>78</v>
      </c>
      <c r="H5">
        <f>GETPIVOTDATA("[Measures].[Forecast4Weeks]",$A$3,"[ProductMaster].[Product Name]","[ProductMaster].[Product Name].&amp;[BILLY Bookcase]")</f>
        <v>351</v>
      </c>
      <c r="I5" t="str">
        <f t="shared" ref="I5:I13" si="0">IF(G5&lt;H5,"Reorder Now","Safe")</f>
        <v>Reorder Now</v>
      </c>
    </row>
    <row r="6" spans="1:9" x14ac:dyDescent="0.25">
      <c r="A6" s="2" t="s">
        <v>3</v>
      </c>
      <c r="B6" s="3">
        <v>350</v>
      </c>
      <c r="C6" s="6">
        <v>135</v>
      </c>
      <c r="D6" s="6" t="s">
        <v>15</v>
      </c>
      <c r="F6" s="2" t="s">
        <v>3</v>
      </c>
      <c r="G6">
        <f>GETPIVOTDATA("[Measures].[Sum of Current Stock]",$A$3,"[ProductMaster].[Product Name]","[ProductMaster].[Product Name].&amp;[EKTORP Sofa]")</f>
        <v>135</v>
      </c>
      <c r="H6">
        <f>GETPIVOTDATA("[Measures].[Forecast4Weeks]",$A$3,"[ProductMaster].[Product Name]","[ProductMaster].[Product Name].&amp;[EKTORP Sofa]")</f>
        <v>350</v>
      </c>
      <c r="I6" t="str">
        <f t="shared" si="0"/>
        <v>Reorder Now</v>
      </c>
    </row>
    <row r="7" spans="1:9" x14ac:dyDescent="0.25">
      <c r="A7" s="2" t="s">
        <v>4</v>
      </c>
      <c r="B7" s="3">
        <v>277</v>
      </c>
      <c r="C7" s="6">
        <v>115</v>
      </c>
      <c r="D7" s="6" t="s">
        <v>15</v>
      </c>
      <c r="F7" s="2" t="s">
        <v>4</v>
      </c>
      <c r="G7">
        <f>GETPIVOTDATA("[Measures].[Sum of Current Stock]",$A$3,"[ProductMaster].[Product Name]","[ProductMaster].[Product Name].&amp;[FÄRGRIK Dinnerware Set]")</f>
        <v>115</v>
      </c>
      <c r="H7">
        <f>GETPIVOTDATA("[Measures].[Forecast4Weeks]",$A$3,"[ProductMaster].[Product Name]","[ProductMaster].[Product Name].&amp;[FÄRGRIK Dinnerware Set]")</f>
        <v>277</v>
      </c>
      <c r="I7" t="str">
        <f t="shared" si="0"/>
        <v>Reorder Now</v>
      </c>
    </row>
    <row r="8" spans="1:9" x14ac:dyDescent="0.25">
      <c r="A8" s="2" t="s">
        <v>5</v>
      </c>
      <c r="B8" s="3">
        <v>273</v>
      </c>
      <c r="C8" s="6">
        <v>1009</v>
      </c>
      <c r="D8" s="6" t="s">
        <v>16</v>
      </c>
      <c r="F8" s="2" t="s">
        <v>5</v>
      </c>
      <c r="G8">
        <f>GETPIVOTDATA("[Measures].[Sum of Current Stock]",$A$3,"[ProductMaster].[Product Name]","[ProductMaster].[Product Name].&amp;[HEMNES Dresser]")</f>
        <v>1009</v>
      </c>
      <c r="H8">
        <f>GETPIVOTDATA("[Measures].[Forecast4Weeks]",$A$3,"[ProductMaster].[Product Name]","[ProductMaster].[Product Name].&amp;[HEMNES Dresser]")</f>
        <v>273</v>
      </c>
      <c r="I8" t="str">
        <f t="shared" si="0"/>
        <v>Safe</v>
      </c>
    </row>
    <row r="9" spans="1:9" x14ac:dyDescent="0.25">
      <c r="A9" s="2" t="s">
        <v>6</v>
      </c>
      <c r="B9" s="3">
        <v>250</v>
      </c>
      <c r="C9" s="6">
        <v>120</v>
      </c>
      <c r="D9" s="6" t="s">
        <v>15</v>
      </c>
      <c r="F9" s="2" t="s">
        <v>6</v>
      </c>
      <c r="G9">
        <f>GETPIVOTDATA("[Measures].[Sum of Current Stock]",$A$3,"[ProductMaster].[Product Name]","[ProductMaster].[Product Name].&amp;[KALLAX Shelf Unit]")</f>
        <v>120</v>
      </c>
      <c r="H9">
        <f>GETPIVOTDATA("[Measures].[Forecast4Weeks]",$A$3,"[ProductMaster].[Product Name]","[ProductMaster].[Product Name].&amp;[KALLAX Shelf Unit]")</f>
        <v>250</v>
      </c>
      <c r="I9" t="str">
        <f t="shared" si="0"/>
        <v>Reorder Now</v>
      </c>
    </row>
    <row r="10" spans="1:9" x14ac:dyDescent="0.25">
      <c r="A10" s="2" t="s">
        <v>7</v>
      </c>
      <c r="B10" s="3">
        <v>298</v>
      </c>
      <c r="C10" s="6">
        <v>479</v>
      </c>
      <c r="D10" s="6" t="s">
        <v>16</v>
      </c>
      <c r="F10" s="2" t="s">
        <v>7</v>
      </c>
      <c r="G10">
        <f>GETPIVOTDATA("[Measures].[Sum of Current Stock]",$A$3,"[ProductMaster].[Product Name]","[ProductMaster].[Product Name].&amp;[LACK Coffee Table]")</f>
        <v>479</v>
      </c>
      <c r="H10">
        <f>GETPIVOTDATA("[Measures].[Forecast4Weeks]",$A$3,"[ProductMaster].[Product Name]","[ProductMaster].[Product Name].&amp;[LACK Coffee Table]")</f>
        <v>298</v>
      </c>
      <c r="I10" t="str">
        <f t="shared" si="0"/>
        <v>Safe</v>
      </c>
    </row>
    <row r="11" spans="1:9" x14ac:dyDescent="0.25">
      <c r="A11" s="2" t="s">
        <v>8</v>
      </c>
      <c r="B11" s="3">
        <v>319</v>
      </c>
      <c r="C11" s="6">
        <v>865</v>
      </c>
      <c r="D11" s="6" t="s">
        <v>16</v>
      </c>
      <c r="F11" s="2" t="s">
        <v>8</v>
      </c>
      <c r="G11">
        <f>GETPIVOTDATA("[Measures].[Sum of Current Stock]",$A$3,"[ProductMaster].[Product Name]","[ProductMaster].[Product Name].&amp;[MALM Bed Frame]")</f>
        <v>865</v>
      </c>
      <c r="H11">
        <f>GETPIVOTDATA("[Measures].[Forecast4Weeks]",$A$3,"[ProductMaster].[Product Name]","[ProductMaster].[Product Name].&amp;[MALM Bed Frame]")</f>
        <v>319</v>
      </c>
      <c r="I11" t="str">
        <f t="shared" si="0"/>
        <v>Safe</v>
      </c>
    </row>
    <row r="12" spans="1:9" x14ac:dyDescent="0.25">
      <c r="A12" s="2" t="s">
        <v>9</v>
      </c>
      <c r="B12" s="3">
        <v>350</v>
      </c>
      <c r="C12" s="6">
        <v>85</v>
      </c>
      <c r="D12" s="6" t="s">
        <v>15</v>
      </c>
      <c r="F12" s="2" t="s">
        <v>9</v>
      </c>
      <c r="G12">
        <f>GETPIVOTDATA("[Measures].[Sum of Current Stock]",$A$3,"[ProductMaster].[Product Name]","[ProductMaster].[Product Name].&amp;[POÄNG Armchair]")</f>
        <v>85</v>
      </c>
      <c r="H12">
        <f>GETPIVOTDATA("[Measures].[Forecast4Weeks]",$A$3,"[ProductMaster].[Product Name]","[ProductMaster].[Product Name].&amp;[POÄNG Armchair]")</f>
        <v>350</v>
      </c>
      <c r="I12" t="str">
        <f t="shared" si="0"/>
        <v>Reorder Now</v>
      </c>
    </row>
    <row r="13" spans="1:9" x14ac:dyDescent="0.25">
      <c r="A13" s="2" t="s">
        <v>10</v>
      </c>
      <c r="B13" s="3">
        <v>268</v>
      </c>
      <c r="C13" s="6">
        <v>1277</v>
      </c>
      <c r="D13" s="6" t="s">
        <v>16</v>
      </c>
      <c r="F13" s="2" t="s">
        <v>10</v>
      </c>
      <c r="G13">
        <f>GETPIVOTDATA("[Measures].[Sum of Current Stock]",$A$3,"[ProductMaster].[Product Name]","[ProductMaster].[Product Name].&amp;[RÅSKOG Utility Cart]")</f>
        <v>1277</v>
      </c>
      <c r="H13">
        <f>GETPIVOTDATA("[Measures].[Forecast4Weeks]",$A$3,"[ProductMaster].[Product Name]","[ProductMaster].[Product Name].&amp;[RÅSKOG Utility Cart]")</f>
        <v>268</v>
      </c>
      <c r="I13" t="str">
        <f t="shared" si="0"/>
        <v>Safe</v>
      </c>
    </row>
    <row r="14" spans="1:9" x14ac:dyDescent="0.25">
      <c r="A14" s="2" t="s">
        <v>11</v>
      </c>
      <c r="B14" s="3">
        <v>3078</v>
      </c>
      <c r="C14" s="6">
        <v>4274</v>
      </c>
      <c r="D14" s="6" t="s">
        <v>16</v>
      </c>
    </row>
  </sheetData>
  <conditionalFormatting sqref="G4:G13">
    <cfRule type="expression" dxfId="0" priority="1">
      <formula>$G4&lt;$H4</formula>
    </cfRule>
  </conditionalFormatting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8AD71-B036-44FD-BBDC-C2B7C777A590}">
  <dimension ref="A1:J13"/>
  <sheetViews>
    <sheetView tabSelected="1" workbookViewId="0">
      <selection activeCell="D13" sqref="D13"/>
    </sheetView>
  </sheetViews>
  <sheetFormatPr defaultRowHeight="15" x14ac:dyDescent="0.25"/>
  <cols>
    <col min="1" max="1" width="11.85546875" bestFit="1" customWidth="1"/>
    <col min="3" max="3" width="14" customWidth="1"/>
    <col min="6" max="6" width="23.140625" bestFit="1" customWidth="1"/>
    <col min="7" max="7" width="15.7109375" bestFit="1" customWidth="1"/>
    <col min="8" max="8" width="21.85546875" bestFit="1" customWidth="1"/>
    <col min="9" max="9" width="19.7109375" bestFit="1" customWidth="1"/>
  </cols>
  <sheetData>
    <row r="1" spans="1:10" x14ac:dyDescent="0.25">
      <c r="A1" s="4" t="s">
        <v>20</v>
      </c>
      <c r="C1" t="s">
        <v>20</v>
      </c>
    </row>
    <row r="2" spans="1:10" x14ac:dyDescent="0.25">
      <c r="A2" s="5">
        <v>1.5</v>
      </c>
      <c r="C2" s="5">
        <f>A2</f>
        <v>1.5</v>
      </c>
      <c r="F2" s="1" t="s">
        <v>0</v>
      </c>
      <c r="G2" t="s">
        <v>12</v>
      </c>
      <c r="H2" t="s">
        <v>21</v>
      </c>
      <c r="I2" t="s">
        <v>13</v>
      </c>
      <c r="J2" t="s">
        <v>22</v>
      </c>
    </row>
    <row r="3" spans="1:10" x14ac:dyDescent="0.25">
      <c r="F3" s="2" t="s">
        <v>1</v>
      </c>
      <c r="G3" s="3">
        <v>342</v>
      </c>
      <c r="H3" s="6">
        <v>684</v>
      </c>
      <c r="I3" s="6">
        <v>111</v>
      </c>
      <c r="J3" s="6" t="s">
        <v>15</v>
      </c>
    </row>
    <row r="4" spans="1:10" x14ac:dyDescent="0.25">
      <c r="F4" s="2" t="s">
        <v>2</v>
      </c>
      <c r="G4" s="3">
        <v>351</v>
      </c>
      <c r="H4" s="6">
        <v>702</v>
      </c>
      <c r="I4" s="6">
        <v>78</v>
      </c>
      <c r="J4" s="6" t="s">
        <v>15</v>
      </c>
    </row>
    <row r="5" spans="1:10" x14ac:dyDescent="0.25">
      <c r="F5" s="2" t="s">
        <v>3</v>
      </c>
      <c r="G5" s="3">
        <v>350</v>
      </c>
      <c r="H5" s="6">
        <v>700</v>
      </c>
      <c r="I5" s="6">
        <v>135</v>
      </c>
      <c r="J5" s="6" t="s">
        <v>15</v>
      </c>
    </row>
    <row r="6" spans="1:10" x14ac:dyDescent="0.25">
      <c r="F6" s="2" t="s">
        <v>4</v>
      </c>
      <c r="G6" s="3">
        <v>277</v>
      </c>
      <c r="H6" s="6">
        <v>554</v>
      </c>
      <c r="I6" s="6">
        <v>115</v>
      </c>
      <c r="J6" s="6" t="s">
        <v>15</v>
      </c>
    </row>
    <row r="7" spans="1:10" x14ac:dyDescent="0.25">
      <c r="F7" s="2" t="s">
        <v>5</v>
      </c>
      <c r="G7" s="3">
        <v>273</v>
      </c>
      <c r="H7" s="6">
        <v>546</v>
      </c>
      <c r="I7" s="6">
        <v>1009</v>
      </c>
      <c r="J7" s="6" t="s">
        <v>16</v>
      </c>
    </row>
    <row r="8" spans="1:10" x14ac:dyDescent="0.25">
      <c r="F8" s="2" t="s">
        <v>6</v>
      </c>
      <c r="G8" s="3">
        <v>250</v>
      </c>
      <c r="H8" s="6">
        <v>500</v>
      </c>
      <c r="I8" s="6">
        <v>120</v>
      </c>
      <c r="J8" s="6" t="s">
        <v>15</v>
      </c>
    </row>
    <row r="9" spans="1:10" x14ac:dyDescent="0.25">
      <c r="F9" s="2" t="s">
        <v>7</v>
      </c>
      <c r="G9" s="3">
        <v>298</v>
      </c>
      <c r="H9" s="6">
        <v>596</v>
      </c>
      <c r="I9" s="6">
        <v>479</v>
      </c>
      <c r="J9" s="6" t="s">
        <v>15</v>
      </c>
    </row>
    <row r="10" spans="1:10" x14ac:dyDescent="0.25">
      <c r="F10" s="2" t="s">
        <v>8</v>
      </c>
      <c r="G10" s="3">
        <v>319</v>
      </c>
      <c r="H10" s="6">
        <v>638</v>
      </c>
      <c r="I10" s="6">
        <v>865</v>
      </c>
      <c r="J10" s="6" t="s">
        <v>16</v>
      </c>
    </row>
    <row r="11" spans="1:10" x14ac:dyDescent="0.25">
      <c r="F11" s="2" t="s">
        <v>9</v>
      </c>
      <c r="G11" s="3">
        <v>350</v>
      </c>
      <c r="H11" s="6">
        <v>700</v>
      </c>
      <c r="I11" s="6">
        <v>85</v>
      </c>
      <c r="J11" s="6" t="s">
        <v>15</v>
      </c>
    </row>
    <row r="12" spans="1:10" x14ac:dyDescent="0.25">
      <c r="F12" s="2" t="s">
        <v>10</v>
      </c>
      <c r="G12" s="3">
        <v>268</v>
      </c>
      <c r="H12" s="6">
        <v>536</v>
      </c>
      <c r="I12" s="6">
        <v>1277</v>
      </c>
      <c r="J12" s="6" t="s">
        <v>16</v>
      </c>
    </row>
    <row r="13" spans="1:10" x14ac:dyDescent="0.25">
      <c r="F13" s="2" t="s">
        <v>11</v>
      </c>
      <c r="G13" s="3">
        <v>3078</v>
      </c>
      <c r="H13" s="6">
        <v>6156</v>
      </c>
      <c r="I13" s="6">
        <v>4274</v>
      </c>
      <c r="J13" s="6" t="s">
        <v>15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0.xml>��< ? x m l   v e r s i o n = " 1 . 0 "   e n c o d i n g = " U T F - 1 6 " ? > < G e m i n i   x m l n s = " h t t p : / / g e m i n i / p i v o t c u s t o m i z a t i o n / T a b l e X M L _ F o r e c a s t _ e 7 d b e e 2 8 - a 0 5 3 - 4 3 2 2 - 8 e f 1 - c b 0 1 b c a 4 2 3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 2 5 9 < / i n t > < / v a l u e > < / i t e m > < i t e m > < k e y > < s t r i n g > W e e k < / s t r i n g > < / k e y > < v a l u e > < i n t > 7 1 < / i n t > < / v a l u e > < / i t e m > < i t e m > < k e y > < s t r i n g > F o r e c a s t   Q u a n t i t y < / s t r i n g > < / k e y > < v a l u e > < i n t > 1 4 4 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 W e e k < / s t r i n g > < / k e y > < v a l u e > < i n t > 1 < / i n t > < / v a l u e > < / i t e m > < i t e m > < k e y > < s t r i n g > F o r e c a s t   Q u a n t i t y 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S u r g e _ C o n t r o l _ 5 6 b 2 a c b d - b 0 9 1 - 4 2 2 8 - a 6 8 9 - 3 7 b 2 6 0 4 0 1 f 6 a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 F o r e c a s t _ e 7 d b e e 2 8 - a 0 5 3 - 4 3 2 2 - 8 e f 1 - c b 0 1 b c a 4 2 3 c e 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 S a l e s _ 2 d 5 f b b c a - d 8 0 5 - 4 2 d 8 - b 8 d 4 - a 2 c e 5 8 5 4 1 4 0 1 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 I n v e n t o r y _ d 2 1 3 4 0 8 1 - a 8 8 0 - 4 a 6 e - a 3 0 c - a 2 f 7 1 c 4 6 7 b 0 5 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 D a t e s _ 2 a 5 4 0 8 2 3 - 4 7 e e - 4 6 0 b - 8 a 7 4 - 4 2 7 4 7 1 2 2 5 b c a 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 P r o d u c t M a s t e r _ 9 3 d f f 8 9 c - 5 2 6 d - 4 1 c 6 - 9 b f 1 - a 7 a 9 5 8 b 6 5 d e 7 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 S u r g e _ C o n t r o l _ 5 6 b 2 a c b d - b 0 9 1 - 4 2 2 8 - a 6 8 9 - 3 7 b 2 6 0 4 0 1 f 6 a 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a t e s _ 2 a 5 4 0 8 2 3 - 4 7 e e - 4 6 0 b - 8 a 7 4 - 4 2 7 4 7 1 2 2 5 b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 D a t e s < / s t r i n g > < / k e y > < v a l u e > < i n t > 7 1 < / i n t > < / v a l u e > < / i t e m > < i t e m > < k e y > < s t r i n g > Y e a r < / s t r i n g > < / k e y > < v a l u e > < i n t > 6 2 < / i n t > < / v a l u e > < / i t e m > < i t e m > < k e y > < s t r i n g > M o n t h < / s t r i n g > < / k e y > < v a l u e > < i n t > 7 7 < / i n t > < / v a l u e > < / i t e m > < i t e m > < k e y > < s t r i n g > W e e k   o f   Y e a r < / s t r i n g > < / k e y > < v a l u e > < i n t > 1 1 6 < / i n t > < / v a l u e > < / i t e m > < / C o l u m n W i d t h s > < C o l u m n D i s p l a y I n d e x > < i t e m > < k e y > < s t r i n g > D a t e s 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 W e e k   o f   Y e a r 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a l e s _ 2 d 5 f b b c a - d 8 0 5 - 4 2 d 8 - b 8 d 4 - a 2 c e 5 8 5 4 1 4 0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  N a m e < / s t r i n g > < / k e y > < v a l u e > < i n t > 1 2 4 < / i n t > < / v a l u e > < / i t e m > < i t e m > < k e y > < s t r i n g > D a t e < / s t r i n g > < / k e y > < v a l u e > < i n t > 6 5 < / i n t > < / v a l u e > < / i t e m > < i t e m > < k e y > < s t r i n g > Q u a n t i t y   S o l d < / s t r i n g > < / k e y > < v a l u e > < i n t > 1 1 9 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 Q u a n t i t y   S o l d 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06433BD9A6154D98BEE8F0C36EF1A0" ma:contentTypeVersion="13" ma:contentTypeDescription="Create a new document." ma:contentTypeScope="" ma:versionID="94c394063349c21d3eb510d87cd854b2">
  <xsd:schema xmlns:xsd="http://www.w3.org/2001/XMLSchema" xmlns:xs="http://www.w3.org/2001/XMLSchema" xmlns:p="http://schemas.microsoft.com/office/2006/metadata/properties" xmlns:ns3="f88b32b7-8bec-4d78-bca1-16ae3159c6cb" xmlns:ns4="1933e152-ce93-40d7-8eaa-dd81b5078e41" targetNamespace="http://schemas.microsoft.com/office/2006/metadata/properties" ma:root="true" ma:fieldsID="50a57fd211c24af241598a1cafe4de1d" ns3:_="" ns4:_="">
    <xsd:import namespace="f88b32b7-8bec-4d78-bca1-16ae3159c6cb"/>
    <xsd:import namespace="1933e152-ce93-40d7-8eaa-dd81b5078e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8b32b7-8bec-4d78-bca1-16ae3159c6c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3e152-ce93-40d7-8eaa-dd81b5078e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7.xml>��< ? x m l   v e r s i o n = " 1 . 0 "   e n c o d i n g = " U T F - 1 6 " ? > < G e m i n i   x m l n s = " h t t p : / / g e m i n i / p i v o t c u s t o m i z a t i o n / T a b l e X M L _ I n v e n t o r y _ d 2 1 3 4 0 8 1 - a 8 8 0 - 4 a 6 e - a 3 0 c - a 2 f 7 1 c 4 6 7 b 0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 C u r r e n t   S t o c k < / s t r i n g > < / k e y > < v a l u e > < i n t > 1 1 9 < / i n t > < / v a l u e > < / i t e m > < i t e m > < k e y > < s t r i n g > L a s t   R e s t o c k   D a t e < / s t r i n g > < / k e y > < v a l u e > < i n t > 1 4 3 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 C u r r e n t   S t o c k < / s t r i n g > < / k e y > < v a l u e > < i n t > 1 < / i n t > < / v a l u e > < / i t e m > < i t e m > < k e y > < s t r i n g > L a s t   R e s t o c k   D a t e 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S u r g e _ C o n t r o l _ 5 6 b 2 a c b d - b 0 9 1 - 4 2 2 8 - a 6 8 9 - 3 7 b 2 6 0 4 0 1 f 6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 S u r g e   F a c t o r < / s t r i n g > < / k e y > < v a l u e > < i n t > 2 1 3 < / i n t > < / v a l u e > < / i t e m > < / C o l u m n W i d t h s > < C o l u m n D i s p l a y I n d e x > < i t e m > < k e y > < s t r i n g > S u r g e   F a c t o r 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 I n v e n t o r y 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 I n v e n t o r y 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 C o l u m n s \ C u r r e n t   S t o c k < / K e y > < / D i a g r a m O b j e c t K e y > < D i a g r a m O b j e c t K e y > < K e y > C o l u m n s \ L a s t   R e s t o c k  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  S t o c k 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 R e s t o c k 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  N a m e < / K e y > < / D i a g r a m O b j e c t K e y > < D i a g r a m O b j e c t K e y > < K e y > C o l u m n s \ D a t e < / K e y > < / D i a g r a m O b j e c t K e y > < D i a g r a m O b j e c t K e y > < K e y > C o l u m n s \ Q u a n t i t y   S o l d 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  S o l d 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 C o l u m n s \ D a t e s 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 C o l u m n s \ W e e k   o f  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 o f  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 T a g s \ T a b l e s \ & l t ; T a b l e s \ F o r e c a s t & g t ; < / K e y > < / D i a g r a m O b j e c t K e y > < D i a g r a m O b j e c t K e y > < K e y > D y n a m i c   T a g s \ T a b l e s \ & l t ; T a b l e s \ I n v e n t o r y & g t ; < / K e y > < / D i a g r a m O b j e c t K e y > < D i a g r a m O b j e c t K e y > < K e y > D y n a m i c   T a g s \ T a b l e s \ & l t ; T a b l e s \ P r o d u c t M a s t e r & g t ; 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 T a g s \ T a b l e s \ & l t ; T a b l e s \ D a t e s & g t ; < / K e y > < / D i a g r a m O b j e c t K e y > < D i a g r a m O b j e c t K e y > < K e y > T a b l e s \ F o r e c a s t < / K e y > < / D i a g r a m O b j e c t K e y > < D i a g r a m O b j e c t K e y > < K e y > T a b l e s \ F o r e c a s t \ C o l u m n s \ P r o d u c t I D < / K e y > < / D i a g r a m O b j e c t K e y > < D i a g r a m O b j e c t K e y > < K e y > T a b l e s \ F o r e c a s t \ C o l u m n s \ W e e k < / K e y > < / D i a g r a m O b j e c t K e y > < D i a g r a m O b j e c t K e y > < K e y > T a b l e s \ F o r e c a s t \ C o l u m n s \ F o r e c a s t   Q u a n t i t y < / K e y > < / D i a g r a m O b j e c t K e y > < D i a g r a m O b j e c t K e y > < K e y > T a b l e s \ I n v e n t o r y < / K e y > < / D i a g r a m O b j e c t K e y > < D i a g r a m O b j e c t K e y > < K e y > T a b l e s \ I n v e n t o r y \ C o l u m n s \ P r o d u c t I D < / K e y > < / D i a g r a m O b j e c t K e y > < D i a g r a m O b j e c t K e y > < K e y > T a b l e s \ I n v e n t o r y \ C o l u m n s \ C u r r e n t   S t o c k < / K e y > < / D i a g r a m O b j e c t K e y > < D i a g r a m O b j e c t K e y > < K e y > T a b l e s \ I n v e n t o r y \ C o l u m n s \ L a s t   R e s t o c k   D a t e < / K e y > < / D i a g r a m O b j e c t K e y > < D i a g r a m O b j e c t K e y > < K e y > T a b l e s \ P r o d u c t M a s t e r < / K e y > < / D i a g r a m O b j e c t K e y > < D i a g r a m O b j e c t K e y > < K e y > T a b l e s \ P r o d u c t M a s t e r \ C o l u m n s \ P r o d u c t I D < / K e y > < / D i a g r a m O b j e c t K e y > < D i a g r a m O b j e c t K e y > < K e y > T a b l e s \ P r o d u c t M a s t e r \ C o l u m n s \ P r o d u c t   N a m e < / K e y > < / D i a g r a m O b j e c t K e y > < D i a g r a m O b j e c t K e y > < K e y > T a b l e s \ P r o d u c t M a s t e r \ C o l u m n s \ C a t e g o r y < / K e y > < / D i a g r a m O b j e c t K e y > < D i a g r a m O b j e c t K e y > < K e y > T a b l e s \ P r o d u c t M a s t e r \ C o l u m n s \ U n i t   C o s t < / K e y > < / D i a g r a m O b j e c t K e y > < D i a g r a m O b j e c t K e y > < K e y > T a b l e s \ S a l e s < / K e y > < / D i a g r a m O b j e c t K e y > < D i a g r a m O b j e c t K e y > < K e y > T a b l e s \ S a l e s \ C o l u m n s \ P r o d u c t I D < / K e y > < / D i a g r a m O b j e c t K e y > < D i a g r a m O b j e c t K e y > < K e y > T a b l e s \ S a l e s \ C o l u m n s \ P r o d u c t   N a m e < / K e y > < / D i a g r a m O b j e c t K e y > < D i a g r a m O b j e c t K e y > < K e y > T a b l e s \ S a l e s \ C o l u m n s \ D a t e < / K e y > < / D i a g r a m O b j e c t K e y > < D i a g r a m O b j e c t K e y > < K e y > T a b l e s \ S a l e s \ C o l u m n s \ Q u a n t i t y   S o l d < / K e y > < / D i a g r a m O b j e c t K e y > < D i a g r a m O b j e c t K e y > < K e y > T a b l e s \ D a t e s < / K e y > < / D i a g r a m O b j e c t K e y > < D i a g r a m O b j e c t K e y > < K e y > T a b l e s \ D a t e s \ C o l u m n s \ D a t e s < / K e y > < / D i a g r a m O b j e c t K e y > < D i a g r a m O b j e c t K e y > < K e y > T a b l e s \ D a t e s \ C o l u m n s \ Y e a r < / K e y > < / D i a g r a m O b j e c t K e y > < D i a g r a m O b j e c t K e y > < K e y > T a b l e s \ D a t e s \ C o l u m n s \ M o n t h < / K e y > < / D i a g r a m O b j e c t K e y > < D i a g r a m O b j e c t K e y > < K e y > T a b l e s \ D a t e s \ C o l u m n s \ W e e k   o f   Y e a r < / K e y > < / D i a g r a m O b j e c t K e y > < D i a g r a m O b j e c t K e y > < K e y > R e l a t i o n s h i p s \ & l t ; T a b l e s \ F o r e c a s t \ C o l u m n s \ P r o d u c t I D & g t ; - & l t ; T a b l e s \ P r o d u c t M a s t e r \ C o l u m n s \ P r o d u c t I D & g t ; < / K e y > < / D i a g r a m O b j e c t K e y > < D i a g r a m O b j e c t K e y > < K e y > R e l a t i o n s h i p s \ & l t ; T a b l e s \ F o r e c a s t \ C o l u m n s \ P r o d u c t I D & g t ; - & l t ; T a b l e s \ P r o d u c t M a s t e r \ C o l u m n s \ P r o d u c t I D & g t ; \ F K < / K e y > < / D i a g r a m O b j e c t K e y > < D i a g r a m O b j e c t K e y > < K e y > R e l a t i o n s h i p s \ & l t ; T a b l e s \ F o r e c a s t \ C o l u m n s \ P r o d u c t I D & g t ; - & l t ; T a b l e s \ P r o d u c t M a s t e r \ C o l u m n s \ P r o d u c t I D & g t ; \ P K < / K e y > < / D i a g r a m O b j e c t K e y > < D i a g r a m O b j e c t K e y > < K e y > R e l a t i o n s h i p s \ & l t ; T a b l e s \ F o r e c a s t \ C o l u m n s \ P r o d u c t I D & g t ; - & l t ; T a b l e s \ P r o d u c t M a s t e r \ C o l u m n s \ P r o d u c t I D & g t ; \ C r o s s F i l t e r < / K e y > < / D i a g r a m O b j e c t K e y > < D i a g r a m O b j e c t K e y > < K e y > R e l a t i o n s h i p s \ & l t ; T a b l e s \ I n v e n t o r y \ C o l u m n s \ P r o d u c t I D & g t ; - & l t ; T a b l e s \ P r o d u c t M a s t e r \ C o l u m n s \ P r o d u c t I D & g t ; < / K e y > < / D i a g r a m O b j e c t K e y > < D i a g r a m O b j e c t K e y > < K e y > R e l a t i o n s h i p s \ & l t ; T a b l e s \ I n v e n t o r y \ C o l u m n s \ P r o d u c t I D & g t ; - & l t ; T a b l e s \ P r o d u c t M a s t e r \ C o l u m n s \ P r o d u c t I D & g t ; \ F K < / K e y > < / D i a g r a m O b j e c t K e y > < D i a g r a m O b j e c t K e y > < K e y > R e l a t i o n s h i p s \ & l t ; T a b l e s \ I n v e n t o r y \ C o l u m n s \ P r o d u c t I D & g t ; - & l t ; T a b l e s \ P r o d u c t M a s t e r \ C o l u m n s \ P r o d u c t I D & g t ; \ P K < / K e y > < / D i a g r a m O b j e c t K e y > < D i a g r a m O b j e c t K e y > < K e y > R e l a t i o n s h i p s \ & l t ; T a b l e s \ I n v e n t o r y \ C o l u m n s \ P r o d u c t I D & g t ; - & l t ; T a b l e s \ P r o d u c t M a s t e r \ C o l u m n s \ P r o d u c t I D & g t ; \ C r o s s F i l t e r < / K e y > < / D i a g r a m O b j e c t K e y > < D i a g r a m O b j e c t K e y > < K e y > R e l a t i o n s h i p s \ & l t ; T a b l e s \ I n v e n t o r y \ C o l u m n s \ L a s t   R e s t o c k   D a t e & g t ; - & l t ; T a b l e s \ D a t e s \ C o l u m n s \ D a t e s & g t ; < / K e y > < / D i a g r a m O b j e c t K e y > < D i a g r a m O b j e c t K e y > < K e y > R e l a t i o n s h i p s \ & l t ; T a b l e s \ I n v e n t o r y \ C o l u m n s \ L a s t   R e s t o c k   D a t e & g t ; - & l t ; T a b l e s \ D a t e s \ C o l u m n s \ D a t e s & g t ; \ F K < / K e y > < / D i a g r a m O b j e c t K e y > < D i a g r a m O b j e c t K e y > < K e y > R e l a t i o n s h i p s \ & l t ; T a b l e s \ I n v e n t o r y \ C o l u m n s \ L a s t   R e s t o c k   D a t e & g t ; - & l t ; T a b l e s \ D a t e s \ C o l u m n s \ D a t e s & g t ; \ P K < / K e y > < / D i a g r a m O b j e c t K e y > < D i a g r a m O b j e c t K e y > < K e y > R e l a t i o n s h i p s \ & l t ; T a b l e s \ I n v e n t o r y \ C o l u m n s \ L a s t   R e s t o c k   D a t e & g t ; - & l t ; T a b l e s \ D a t e s \ C o l u m n s \ D a t e s & g t ; \ C r o s s F i l t e r < / K e y > < / D i a g r a m O b j e c t K e y > < D i a g r a m O b j e c t K e y > < K e y > R e l a t i o n s h i p s \ & l t ; T a b l e s \ S a l e s \ C o l u m n s \ P r o d u c t I D & g t ; - & l t ; T a b l e s \ P r o d u c t M a s t e r \ C o l u m n s \ P r o d u c t I D & g t ; < / K e y > < / D i a g r a m O b j e c t K e y > < D i a g r a m O b j e c t K e y > < K e y > R e l a t i o n s h i p s \ & l t ; T a b l e s \ S a l e s \ C o l u m n s \ P r o d u c t I D & g t ; - & l t ; T a b l e s \ P r o d u c t M a s t e r \ C o l u m n s \ P r o d u c t I D & g t ; \ F K < / K e y > < / D i a g r a m O b j e c t K e y > < D i a g r a m O b j e c t K e y > < K e y > R e l a t i o n s h i p s \ & l t ; T a b l e s \ S a l e s \ C o l u m n s \ P r o d u c t I D & g t ; - & l t ; T a b l e s \ P r o d u c t M a s t e r \ C o l u m n s \ P r o d u c t I D & g t ; \ P K < / K e y > < / D i a g r a m O b j e c t K e y > < D i a g r a m O b j e c t K e y > < K e y > R e l a t i o n s h i p s \ & l t ; T a b l e s \ S a l e s \ C o l u m n s \ P r o d u c t I D & g t ; - & l t ; T a b l e s \ P r o d u c t M a s t e r \ C o l u m n s \ P r o d u c t I D & g t ; \ C r o s s F i l t e r < / K e y > < / D i a g r a m O b j e c t K e y > < D i a g r a m O b j e c t K e y > < K e y > R e l a t i o n s h i p s \ & l t ; T a b l e s \ S a l e s \ C o l u m n s \ D a t e & g t ; - & l t ; T a b l e s \ D a t e s \ C o l u m n s \ D a t e s & g t ; < / K e y > < / D i a g r a m O b j e c t K e y > < D i a g r a m O b j e c t K e y > < K e y > R e l a t i o n s h i p s \ & l t ; T a b l e s \ S a l e s \ C o l u m n s \ D a t e & g t ; - & l t ; T a b l e s \ D a t e s \ C o l u m n s \ D a t e s & g t ; \ F K < / K e y > < / D i a g r a m O b j e c t K e y > < D i a g r a m O b j e c t K e y > < K e y > R e l a t i o n s h i p s \ & l t ; T a b l e s \ S a l e s \ C o l u m n s \ D a t e & g t ; - & l t ; T a b l e s \ D a t e s \ C o l u m n s \ D a t e s & g t ; \ P K < / K e y > < / D i a g r a m O b j e c t K e y > < D i a g r a m O b j e c t K e y > < K e y > R e l a t i o n s h i p s \ & l t ; T a b l e s \ S a l e s \ C o l u m n s \ D a t e & g t ; - & l t ; T a b l e s \ D a t e s \ C o l u m n s \ D a t e s & g t ; \ C r o s s F i l t e r < / K e y > < / D i a g r a m O b j e c t K e y > < / A l l K e y s > < S e l e c t e d K e y s > < D i a g r a m O b j e c t K e y > < K e y > R e l a t i o n s h i p s \ & l t ; T a b l e s \ I n v e n t o r y \ C o l u m n s \ L a s t   R e s t o c k   D a t e & g t ; - & l t ; T a b l e s \ D a t e s \ C o l u m n s \ D a t e s & g t ; 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 T a g s \ T a b l e s \ & l t ; T a b l e s \ F o r e c a s t & g t ; 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 T a g s \ T a b l e s \ & l t ; T a b l e s \ I n v e n t o r y & g t ; 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 T a g s \ T a b l e s \ & l t ; T a b l e s \ P r o d u c t M a s t e r & g t ; 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 T a b l e s \ F o r e c a s t 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 1 < / T a b I n d e x > < T o p > 2 0 7 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 T a b l e s \ F o r e c a s t \ C o l u m n s \ P r o d u c t I D 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 T a b l e s \ F o r e c a s t \ C o l u m n s \ W e e k 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 T a b l e s \ F o r e c a s t \ C o l u m n s \ F o r e c a s t 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 2 3 9 . 9 0 3 8 1 0 5 6 7 6 6 5 8 < / L e f t > < T a b I n d e x > 2 < / T a b I n d e x > < T o p > 2 0 1 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 T a b l e s \ I n v e n t o r y \ C o l u m n s \ C u r r e n t  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 T a b l e s \ I n v e n t o r y \ C o l u m n s \ L a s t   R e s t o c k 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 T a b l e s \ P r o d u c t M a s t e r 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 1 7 1 . 8 0 7 6 2 1 1 3 5 3 3 1 6 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 T a b l e s \ P r o d u c t M a s t e r \ C o l u m n s \ P r o d u c t I D 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 T a b l e s \ P r o d u c t M a s t e r \ C o l u m n s \ P r o d u c t 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 T a b l e s \ P r o d u c t M a s t e r \ C o l u m n s \ C a t e g o r y 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 T a b l e s \ P r o d u c t M a s t e r \ C o l u m n s \ U n i t 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 4 5 6 . 7 1 1 4 3 1 7 0 2 9 9 7 2 9 < / L e f t > < T a b I n d e x > 3 < / T a b I n d e x > < T o p > 1 9 3 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 7 0 3 . 7 1 1 4 3 1 7 0 2 9 9 7 2 9 < / L e f t > < T a b I n d e x > 4 < / T a b I n d e x > < T o p > 2 9 7 . 5 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 T a b l e s \ D a t e s \ C o l u m n s \ W e e k 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 R e l a t i o n s h i p s \ & l t ; T a b l e s \ F o r e c a s t \ C o l u m n s \ P r o d u c t I D & g t ; - & l t ; T a b l e s \ P r o d u c t M a s t e r \ C o l u m n s \ P r o d u c t I D & g t ; < / K e y > < / a : K e y > < a : V a l u e   i : t y p e = " D i a g r a m D i s p l a y L i n k V i e w S t a t e " > < A u t o m a t i o n P r o p e r t y H e l p e r T e x t > E n d   p o i n t   1 :   ( 1 0 0 , 1 9 1 ) .   E n d   p o i n t   2 :   ( 1 5 5 . 8 0 7 6 2 1 1 3 5 3 3 2 , 7 5 ) 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 1 9 1 < / b : _ y > < / b : P o i n t > < b : P o i n t > < b : _ x > 1 0 0 < / b : _ x > < b : _ y > 7 7 < / b : _ y > < / b : P o i n t > < b : P o i n t > < b : _ x > 1 0 2 < / b : _ x > < b : _ y > 7 5 < / b : _ y > < / b : P o i n t > < b : P o i n t > < b : _ x > 1 5 5 . 8 0 7 6 2 1 1 3 5 3 3 1 6 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 R e l a t i o n s h i p s \ & l t ; T a b l e s \ F o r e c a s t \ C o l u m n s \ P r o d u c t I D & g t ; - & l t ; T a b l e s \ P r o d u c t M a s t e r \ C o l u m n s \ P r o d u c t I D & g t ; \ F K 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 1 9 1 < / b : _ y > < / L a b e l L o c a t i o n > < L o c a t i o n   x m l n s : b = " h t t p : / / s c h e m a s . d a t a c o n t r a c t . o r g / 2 0 0 4 / 0 7 / S y s t e m . W i n d o w s " > < b : _ x > 1 0 0 < / b : _ x > < b : _ y > 2 0 7 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 R e l a t i o n s h i p s \ & l t ; T a b l e s \ F o r e c a s t \ C o l u m n s \ P r o d u c t I D & g t ; - & l t ; T a b l e s \ P r o d u c t M a s t e r \ C o l u m n s \ P r o d u c t I D & g t ; \ P K 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 1 5 5 . 8 0 7 6 2 1 1 3 5 3 3 1 6 < / b : _ x > < b : _ y > 6 7 < / b : _ y > < / L a b e l L o c a t i o n > < L o c a t i o n   x m l n s : b = " h t t p : / / s c h e m a s . d a t a c o n t r a c t . o r g / 2 0 0 4 / 0 7 / S y s t e m . W i n d o w s " > < b : _ x > 1 7 1 . 8 0 7 6 2 1 1 3 5 3 3 1 6 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 R e l a t i o n s h i p s \ & l t ; T a b l e s \ F o r e c a s t \ C o l u m n s \ P r o d u c t I D & g t ; - & l t ; T a b l e s \ P r o d u c t M a s t e r \ C o l u m n s \ P r o d u c t I D & g t ; \ C r o s s F i l t e r 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 1 9 1 < / b : _ y > < / b : P o i n t > < b : P o i n t > < b : _ x > 1 0 0 < / b : _ x > < b : _ y > 7 7 < / b : _ y > < / b : P o i n t > < b : P o i n t > < b : _ x > 1 0 2 < / b : _ x > < b : _ y > 7 5 < / b : _ y > < / b : P o i n t > < b : P o i n t > < b : _ x > 1 5 5 . 8 0 7 6 2 1 1 3 5 3 3 1 6 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 R e l a t i o n s h i p s \ & l t ; T a b l e s \ I n v e n t o r y \ C o l u m n s \ P r o d u c t I D & g t ; - & l t ; T a b l e s \ P r o d u c t M a s t e r \ C o l u m n s \ P r o d u c t I D & g t ; < / K e y > < / a : K e y > < a : V a l u e   i : t y p e = " D i a g r a m D i s p l a y L i n k V i e w S t a t e " > < A u t o m a t i o n P r o p e r t y H e l p e r T e x t > E n d   p o i n t   1 :   ( 3 3 9 . 9 0 3 8 1 1 , 1 8 5 ) .   E n d   p o i n t   2 :   ( 2 7 1 . 8 0 7 6 2 1 , 1 6 6 ) 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 3 3 9 . 9 0 3 8 1 1 < / b : _ x > < b : _ y > 1 8 5 < / b : _ y > < / b : P o i n t > < b : P o i n t > < b : _ x > 3 3 9 . 9 0 3 8 1 1 < / b : _ x > < b : _ y > 1 7 7 . 5 < / b : _ y > < / b : P o i n t > < b : P o i n t > < b : _ x > 3 3 7 . 9 0 3 8 1 1 < / b : _ x > < b : _ y > 1 7 5 . 5 < / b : _ y > < / b : P o i n t > < b : P o i n t > < b : _ x > 2 7 3 . 8 0 7 6 2 1 < / b : _ x > < b : _ y > 1 7 5 . 5 < / b : _ y > < / b : P o i n t > < b : P o i n t > < b : _ x > 2 7 1 . 8 0 7 6 2 1 < / b : _ x > < b : _ y > 1 7 3 . 5 < / b : _ y > < / b : P o i n t > < b : P o i n t > < b : _ x > 2 7 1 . 8 0 7 6 2 1 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 R e l a t i o n s h i p s \ & l t ; T a b l e s \ I n v e n t o r y \ C o l u m n s \ P r o d u c t I D & g t ; - & l t ; T a b l e s \ P r o d u c t M a s t e r \ C o l u m n s \ P r o d u c t I D & g t ; \ F K 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 3 3 1 . 9 0 3 8 1 1 < / b : _ x > < b : _ y > 1 8 5 < / b : _ y > < / L a b e l L o c a t i o n > < L o c a t i o n   x m l n s : b = " h t t p : / / s c h e m a s . d a t a c o n t r a c t . o r g / 2 0 0 4 / 0 7 / S y s t e m . W i n d o w s " > < b : _ x > 3 3 9 . 9 0 3 8 1 1 < / b : _ x > < b : _ y > 2 0 1 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 R e l a t i o n s h i p s \ & l t ; T a b l e s \ I n v e n t o r y \ C o l u m n s \ P r o d u c t I D & g t ; - & l t ; T a b l e s \ P r o d u c t M a s t e r \ C o l u m n s \ P r o d u c t I D & g t ; \ P K 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 2 6 3 . 8 0 7 6 2 1 < / b : _ x > < b : _ y > 1 5 0 . 0 0 0 0 0 0 0 0 0 0 0 0 0 6 < / b : _ y > < / L a b e l L o c a t i o n > < L o c a t i o n   x m l n s : b = " h t t p : / / s c h e m a s . d a t a c o n t r a c t . o r g / 2 0 0 4 / 0 7 / S y s t e m . W i n d o w s " > < b : _ x > 2 7 1 . 8 0 7 6 2 1 < / b : _ x > < b : _ y > 1 5 0 . 0 0 0 0 0 0 0 0 0 0 0 0 0 6 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 R e l a t i o n s h i p s \ & l t ; T a b l e s \ I n v e n t o r y \ C o l u m n s \ P r o d u c t I D & g t ; - & l t ; T a b l e s \ P r o d u c t M a s t e r \ C o l u m n s \ P r o d u c t I D & g t ; \ C r o s s F i l t e r 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 3 3 9 . 9 0 3 8 1 1 < / b : _ x > < b : _ y > 1 8 5 < / b : _ y > < / b : P o i n t > < b : P o i n t > < b : _ x > 3 3 9 . 9 0 3 8 1 1 < / b : _ x > < b : _ y > 1 7 7 . 5 < / b : _ y > < / b : P o i n t > < b : P o i n t > < b : _ x > 3 3 7 . 9 0 3 8 1 1 < / b : _ x > < b : _ y > 1 7 5 . 5 < / b : _ y > < / b : P o i n t > < b : P o i n t > < b : _ x > 2 7 3 . 8 0 7 6 2 1 < / b : _ x > < b : _ y > 1 7 5 . 5 < / b : _ y > < / b : P o i n t > < b : P o i n t > < b : _ x > 2 7 1 . 8 0 7 6 2 1 < / b : _ x > < b : _ y > 1 7 3 . 5 < / b : _ y > < / b : P o i n t > < b : P o i n t > < b : _ x > 2 7 1 . 8 0 7 6 2 1 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 R e l a t i o n s h i p s \ & l t ; T a b l e s \ I n v e n t o r y \ C o l u m n s \ L a s t   R e s t o c k   D a t e & g t ; - & l t ; T a b l e s \ D a t e s \ C o l u m n s \ D a t e s & g t ; < / K e y > < / a : K e y > < a : V a l u e   i : t y p e = " D i a g r a m D i s p l a y L i n k V i e w S t a t e " > < A u t o m a t i o n P r o p e r t y H e l p e r T e x t > E n d   p o i n t   1 :   ( 3 3 9 . 9 0 3 8 1 1 , 3 6 7 ) .   E n d   p o i n t   2 :   ( 6 8 7 . 7 1 1 4 3 1 7 0 2 9 9 7 , 3 8 2 . 5 ) 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 3 3 9 . 9 0 3 8 1 1 < / b : _ x > < b : _ y > 3 6 7 < / b : _ y > < / b : P o i n t > < b : P o i n t > < b : _ x > 3 3 9 . 9 0 3 8 1 1 < / b : _ x > < b : _ y > 3 8 0 . 5 < / b : _ y > < / b : P o i n t > < b : P o i n t > < b : _ x > 3 4 1 . 9 0 3 8 1 1 < / b : _ x > < b : _ y > 3 8 2 . 5 < / b : _ y > < / b : P o i n t > < b : P o i n t > < b : _ x > 6 8 7 . 7 1 1 4 3 1 7 0 2 9 9 7 2 9 < / b : _ x > < b : _ y > 3 8 2 . 5 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 R e l a t i o n s h i p s \ & l t ; T a b l e s \ I n v e n t o r y \ C o l u m n s \ L a s t   R e s t o c k   D a t e & g t ; - & l t ; T a b l e s \ D a t e s \ C o l u m n s \ D a t e s & g t ; \ F K 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 3 3 1 . 9 0 3 8 1 1 < / b : _ x > < b : _ y > 3 5 1 < / b : _ y > < / L a b e l L o c a t i o n > < L o c a t i o n   x m l n s : b = " h t t p : / / s c h e m a s . d a t a c o n t r a c t . o r g / 2 0 0 4 / 0 7 / S y s t e m . W i n d o w s " > < b : _ x > 3 3 9 . 9 0 3 8 1 1 < / b : _ x > < b : _ y > 3 5 1 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 R e l a t i o n s h i p s \ & l t ; T a b l e s \ I n v e n t o r y \ C o l u m n s \ L a s t   R e s t o c k   D a t e & g t ; - & l t ; T a b l e s \ D a t e s \ C o l u m n s \ D a t e s & g t ; \ P K 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 6 8 7 . 7 1 1 4 3 1 7 0 2 9 9 7 2 9 < / b : _ x > < b : _ y > 3 7 4 . 5 < / b : _ y > < / L a b e l L o c a t i o n > < L o c a t i o n   x m l n s : b = " h t t p : / / s c h e m a s . d a t a c o n t r a c t . o r g / 2 0 0 4 / 0 7 / S y s t e m . W i n d o w s " > < b : _ x > 7 0 3 . 7 1 1 4 3 1 7 0 2 9 9 7 2 9 < / b : _ x > < b : _ y > 3 8 2 . 5 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 R e l a t i o n s h i p s \ & l t ; T a b l e s \ I n v e n t o r y \ C o l u m n s \ L a s t   R e s t o c k   D a t e & g t ; - & l t ; T a b l e s \ D a t e s \ C o l u m n s \ D a t e s & g t ; \ C r o s s F i l t e r 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 3 3 9 . 9 0 3 8 1 1 < / b : _ x > < b : _ y > 3 6 7 < / b : _ y > < / b : P o i n t > < b : P o i n t > < b : _ x > 3 3 9 . 9 0 3 8 1 1 < / b : _ x > < b : _ y > 3 8 0 . 5 < / b : _ y > < / b : P o i n t > < b : P o i n t > < b : _ x > 3 4 1 . 9 0 3 8 1 1 < / b : _ x > < b : _ y > 3 8 2 . 5 < / b : _ y > < / b : P o i n t > < b : P o i n t > < b : _ x > 6 8 7 . 7 1 1 4 3 1 7 0 2 9 9 7 2 9 < / b : _ x > < b : _ y > 3 8 2 . 5 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 R e l a t i o n s h i p s \ & l t ; T a b l e s \ S a l e s \ C o l u m n s \ P r o d u c t I D & g t ; - & l t ; T a b l e s \ P r o d u c t M a s t e r \ C o l u m n s \ P r o d u c t I D & g t ; < / K e y > < / a : K e y > < a : V a l u e   i : t y p e = " D i a g r a m D i s p l a y L i n k V i e w S t a t e " > < A u t o m a t i o n P r o p e r t y H e l p e r T e x t > E n d   p o i n t   1 :   ( 5 5 6 . 7 1 1 4 3 2 , 1 7 7 ) .   E n d   p o i n t   2 :   ( 3 8 7 . 8 0 7 6 2 1 1 3 5 3 3 2 , 7 5 ) 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 5 5 6 . 7 1 1 4 3 2 < / b : _ x > < b : _ y > 1 7 7 < / b : _ y > < / b : P o i n t > < b : P o i n t > < b : _ x > 5 5 6 . 7 1 1 4 3 2 < / b : _ x > < b : _ y > 7 7 < / b : _ y > < / b : P o i n t > < b : P o i n t > < b : _ x > 5 5 4 . 7 1 1 4 3 2 < / b : _ x > < b : _ y > 7 5 < / b : _ y > < / b : P o i n t > < b : P o i n t > < b : _ x > 3 8 7 . 8 0 7 6 2 1 1 3 5 3 3 1 7 1 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 R e l a t i o n s h i p s \ & l t ; T a b l e s \ S a l e s \ C o l u m n s \ P r o d u c t I D & g t ; - & l t ; T a b l e s \ P r o d u c t M a s t e r \ C o l u m n s \ P r o d u c t I D & g t ; \ F K 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 5 4 8 . 7 1 1 4 3 2 < / b : _ x > < b : _ y > 1 7 7 < / b : _ y > < / L a b e l L o c a t i o n > < L o c a t i o n   x m l n s : b = " h t t p : / / s c h e m a s . d a t a c o n t r a c t . o r g / 2 0 0 4 / 0 7 / S y s t e m . W i n d o w s " > < b : _ x > 5 5 6 . 7 1 1 4 3 2 < / b : _ x > < b : _ y > 1 9 3 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 R e l a t i o n s h i p s \ & l t ; T a b l e s \ S a l e s \ C o l u m n s \ P r o d u c t I D & g t ; - & l t ; T a b l e s \ P r o d u c t M a s t e r \ C o l u m n s \ P r o d u c t I D & g t ; \ P K 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 3 7 1 . 8 0 7 6 2 1 1 3 5 3 3 1 7 1 < / b : _ x > < b : _ y > 6 7 < / b : _ y > < / L a b e l L o c a t i o n > < L o c a t i o n   x m l n s : b = " h t t p : / / s c h e m a s . d a t a c o n t r a c t . o r g / 2 0 0 4 / 0 7 / S y s t e m . W i n d o w s " > < b : _ x > 3 7 1 . 8 0 7 6 2 1 1 3 5 3 3 1 6 6 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 R e l a t i o n s h i p s \ & l t ; T a b l e s \ S a l e s \ C o l u m n s \ P r o d u c t I D & g t ; - & l t ; T a b l e s \ P r o d u c t M a s t e r \ C o l u m n s \ P r o d u c t I D & g t ; \ C r o s s F i l t e r 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 5 5 6 . 7 1 1 4 3 2 < / b : _ x > < b : _ y > 1 7 7 < / b : _ y > < / b : P o i n t > < b : P o i n t > < b : _ x > 5 5 6 . 7 1 1 4 3 2 < / b : _ x > < b : _ y > 7 7 < / b : _ y > < / b : P o i n t > < b : P o i n t > < b : _ x > 5 5 4 . 7 1 1 4 3 2 < / b : _ x > < b : _ y > 7 5 < / b : _ y > < / b : P o i n t > < b : P o i n t > < b : _ x > 3 8 7 . 8 0 7 6 2 1 1 3 5 3 3 1 7 1 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 R e l a t i o n s h i p s \ & l t ; T a b l e s \ S a l e s \ C o l u m n s \ D a t e & g t ; - & l t ; T a b l e s \ D a t e s \ C o l u m n s \ D a t e s & g t ; < / K e y > < / a : K e y > < a : V a l u e   i : t y p e = " D i a g r a m D i s p l a y L i n k V i e w S t a t e " > < A u t o m a t i o n P r o p e r t y H e l p e r T e x t > E n d   p o i n t   1 :   ( 6 7 2 . 7 1 1 4 3 1 7 0 2 9 9 7 , 2 6 8 ) .   E n d   p o i n t   2 :   ( 6 8 7 . 7 1 1 4 3 1 7 0 2 9 9 7 , 3 6 2 . 5 ) 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 6 7 2 . 7 1 1 4 3 1 7 0 2 9 9 7 2 9 < / b : _ x > < b : _ y > 2 6 8 < / b : _ y > < / b : P o i n t > < b : P o i n t > < b : _ x > 6 7 8 . 2 1 1 4 3 2 < / b : _ x > < b : _ y > 2 6 8 < / b : _ y > < / b : P o i n t > < b : P o i n t > < b : _ x > 6 8 0 . 2 1 1 4 3 2 < / b : _ x > < b : _ y > 2 7 0 < / b : _ y > < / b : P o i n t > < b : P o i n t > < b : _ x > 6 8 0 . 2 1 1 4 3 2 < / b : _ x > < b : _ y > 3 6 0 . 5 < / b : _ y > < / b : P o i n t > < b : P o i n t > < b : _ x > 6 8 2 . 2 1 1 4 3 2 < / b : _ x > < b : _ y > 3 6 2 . 5 < / b : _ y > < / b : P o i n t > < b : P o i n t > < b : _ x > 6 8 7 . 7 1 1 4 3 1 7 0 2 9 9 7 2 9 < / b : _ x > < b : _ y > 3 6 2 . 5 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 R e l a t i o n s h i p s \ & l t ; T a b l e s \ S a l e s \ C o l u m n s \ D a t e & g t ; - & l t ; T a b l e s \ D a t e s \ C o l u m n s \ D a t e s & g t ; \ F K 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 6 5 6 . 7 1 1 4 3 1 7 0 2 9 9 7 2 9 < / b : _ x > < b : _ y > 2 6 0 < / b : _ y > < / L a b e l L o c a t i o n > < L o c a t i o n   x m l n s : b = " h t t p : / / s c h e m a s . d a t a c o n t r a c t . o r g / 2 0 0 4 / 0 7 / S y s t e m . W i n d o w s " > < b : _ x > 6 5 6 . 7 1 1 4 3 1 7 0 2 9 9 7 2 9 < / b : _ x > < b : _ y > 2 6 8 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 R e l a t i o n s h i p s \ & l t ; T a b l e s \ S a l e s \ C o l u m n s \ D a t e & g t ; - & l t ; T a b l e s \ D a t e s \ C o l u m n s \ D a t e s & g t ; \ P K 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 6 8 7 . 7 1 1 4 3 1 7 0 2 9 9 7 2 9 < / b : _ x > < b : _ y > 3 5 4 . 5 < / b : _ y > < / L a b e l L o c a t i o n > < L o c a t i o n   x m l n s : b = " h t t p : / / s c h e m a s . d a t a c o n t r a c t . o r g / 2 0 0 4 / 0 7 / S y s t e m . W i n d o w s " > < b : _ x > 7 0 3 . 7 1 1 4 3 1 7 0 2 9 9 7 2 9 < / b : _ x > < b : _ y > 3 6 2 . 5 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 R e l a t i o n s h i p s \ & l t ; T a b l e s \ S a l e s \ C o l u m n s \ D a t e & g t ; - & l t ; T a b l e s \ D a t e s \ C o l u m n s \ D a t e s & g t ; \ C r o s s F i l t e r 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 6 7 2 . 7 1 1 4 3 1 7 0 2 9 9 7 2 9 < / b : _ x > < b : _ y > 2 6 8 < / b : _ y > < / b : P o i n t > < b : P o i n t > < b : _ x > 6 7 8 . 2 1 1 4 3 2 < / b : _ x > < b : _ y > 2 6 8 < / b : _ y > < / b : P o i n t > < b : P o i n t > < b : _ x > 6 8 0 . 2 1 1 4 3 2 < / b : _ x > < b : _ y > 2 7 0 < / b : _ y > < / b : P o i n t > < b : P o i n t > < b : _ x > 6 8 0 . 2 1 1 4 3 2 < / b : _ x > < b : _ y > 3 6 0 . 5 < / b : _ y > < / b : P o i n t > < b : P o i n t > < b : _ x > 6 8 2 . 2 1 1 4 3 2 < / b : _ x > < b : _ y > 3 6 2 . 5 < / b : _ y > < / b : P o i n t > < b : P o i n t > < b : _ x > 6 8 7 . 7 1 1 4 3 1 7 0 2 9 9 7 2 9 < / b : _ x > < b : _ y > 3 6 2 . 5 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 P r o d u c t M a s t e r 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 P r o d u c t M a s t e r 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 M e a s u r e s \ R i s k F l a g < / K e y > < / D i a g r a m O b j e c t K e y > < D i a g r a m O b j e c t K e y > < K e y > M e a s u r e s \ R i s k F l a g \ T a g I n f o \ F o r m u l a < / K e y > < / D i a g r a m O b j e c t K e y > < D i a g r a m O b j e c t K e y > < K e y > M e a s u r e s \ R i s k F l a g \ T a g I n f o \ V a l u e < / K e y > < / D i a g r a m O b j e c t K e y > < D i a g r a m O b j e c t K e y > < K e y > C o l u m n s \ P r o d u c t I D < / K e y > < / D i a g r a m O b j e c t K e y > < D i a g r a m O b j e c t K e y > < K e y > C o l u m n s \ P r o d u c t   N a m e < / K e y > < / D i a g r a m O b j e c t K e y > < D i a g r a m O b j e c t K e y > < K e y > C o l u m n s \ C a t e g o r y < / K e y > < / D i a g r a m O b j e c t K e y > < D i a g r a m O b j e c t K e y > < K e y > C o l u m n s \ U n i t  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< / F o c u s R o w > < S e l e c t i o n E n d R o w > 1 < / S e l e c t i o n E n d R o w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 M e a s u r e s \ R i s k F l a g 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 M e a s u r e s \ R i s k F l a g \ T a g I n f o \ F o r m u l a 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 M e a s u r e s \ R i s k F l a g \ T a g I n f o \ V a l u e 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 F o r e c a s t 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 F o r e c a s t 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 M e a s u r e s \ F o r e c a s t 4 W e e k s < / K e y > < / D i a g r a m O b j e c t K e y > < D i a g r a m O b j e c t K e y > < K e y > M e a s u r e s \ F o r e c a s t 4 W e e k s \ T a g I n f o \ F o r m u l a < / K e y > < / D i a g r a m O b j e c t K e y > < D i a g r a m O b j e c t K e y > < K e y > M e a s u r e s \ F o r e c a s t 4 W e e k s \ T a g I n f o \ V a l u e < / K e y > < / D i a g r a m O b j e c t K e y > < D i a g r a m O b j e c t K e y > < K e y > C o l u m n s \ P r o d u c t I D < / K e y > < / D i a g r a m O b j e c t K e y > < D i a g r a m O b j e c t K e y > < K e y > C o l u m n s \ W e e k < / K e y > < / D i a g r a m O b j e c t K e y > < D i a g r a m O b j e c t K e y > < K e y > C o l u m n s \ F o r e c a s t  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< / F o c u s R o w > < S e l e c t i o n E n d R o w > 1 < / S e l e c t i o n E n d R o w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 M e a s u r e s \ F o r e c a s t 4 W e e k s 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 M e a s u r e s \ F o r e c a s t 4 W e e k s \ T a g I n f o \ F o r m u l a 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 M e a s u r e s \ F o r e c a s t 4 W e e k s \ T a g I n f o \ V a l u e 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 C o l u m n s \ F o r e c a s t  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 S u r g e _ C o n t r o l 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 S u r g e _ C o n t r o l 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 M e a s u r e s \ S u r g e A d j u s t e d F o r e c a s t < / K e y > < / D i a g r a m O b j e c t K e y > < D i a g r a m O b j e c t K e y > < K e y > M e a s u r e s \ S u r g e A d j u s t e d F o r e c a s t \ T a g I n f o \ F o r m u l a < / K e y > < / D i a g r a m O b j e c t K e y > < D i a g r a m O b j e c t K e y > < K e y > M e a s u r e s \ S u r g e A d j u s t e d F o r e c a s t \ T a g I n f o \ V a l u e < / K e y > < / D i a g r a m O b j e c t K e y > < D i a g r a m O b j e c t K e y > < K e y > C o l u m n s \ S u r g e   F a c t o r < / K e y > < / D i a g r a m O b j e c t K e y > < D i a g r a m O b j e c t K e y > < K e y > M e a s u r e s \ R i s k _ F l a g < / K e y > < / D i a g r a m O b j e c t K e y > < D i a g r a m O b j e c t K e y > < K e y > M e a s u r e s \ R i s k _ F l a g \ T a g I n f o \ F o r m u l a < / K e y > < / D i a g r a m O b j e c t K e y > < D i a g r a m O b j e c t K e y > < K e y > M e a s u r e s \ R i s k _ F l a g \ T a g I n f o \ V a l u e 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< / F o c u s R o w > < S e l e c t i o n E n d R o w > 1 < / S e l e c t i o n E n d R o w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 M e a s u r e s \ S u r g e A d j u s t e d F o r e c a s t 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 M e a s u r e s \ S u r g e A d j u s t e d F o r e c a s t \ T a g I n f o \ F o r m u l a 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 M e a s u r e s \ S u r g e A d j u s t e d F o r e c a s t \ T a g I n f o \ V a l u e 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 C o l u m n s \ S u r g e   F a c t o r 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 M e a s u r e s \ R i s k _ F l a g 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 M e a s u r e s \ R i s k _ F l a g \ T a g I n f o \ F o r m u l a 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 M e a s u r e s \ R i s k _ F l a g \ T a g I n f o \ V a l u e 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D a t a M a s h u p   s q m i d = " 1 8 4 5 f 0 c 5 - 6 9 c 1 - 4 7 e 2 - 9 7 7 2 - 4 7 6 8 e d d f 8 e f 2 "   x m l n s = " h t t p : / / s c h e m a s . m i c r o s o f t . c o m / D a t a M a s h u p " > A A A A A F M G A A B Q S w M E F A A C A A g A q K i /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C o q L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K i / W j M X B q l O A w A A + w 4 A A B M A H A B G b 3 J t d W x h c y 9 T Z W N 0 a W 9 u M S 5 t I K I Y A C i g F A A A A A A A A A A A A A A A A A A A A A A A A A A A A M 1 W b W / a M B D + j s R / s F J p C l I U l X b a p F V 8 o K F o a F 3 X N n T V B K g y i Q s Z w a 5 s Z w U h / v v O T o A k J H 1 Z m Q p I E N / Z 9 z w X P 3 e 2 I J 4 M G E V u / F 8 / q V a q F T H G n P i o z T j x s J C o g U I i q x U E H 5 d F 3 C N g O Z t 5 J L R v G Z 8 M G Z u Y 7 S A k t s O o J F Q K 0 3 C + 9 G 8 E 4 a L f O n f a / R Y R E 8 k e + g 4 O y R C 1 m N d v P u I J Q V 2 G L t k j 4 a g D 6 z g V 4 + C h 3 2 q i D + i 0 g 2 4 J m a A j d M n Z b 6 B m z 0 I x M 2 o W o l E Y W k j y i N S s m N G K 5 Z 0 7 J k R x j S k u e h 1 J p g 1 j 5 T a s b w H 1 G 4 a e Z Q y W v R a W e J D E O D A A Z 8 o k J P 2 V Y B + I G x C o i 4 e Q V O J J 7 G Y W z k K 9 x N 8 M Q 9 f D I e a i o d g N a u v Q z h j T E U T u z h / I J m y X Y y r u G Z 8 6 L I y m V D m F W c D D W i y U 0 Y 8 8 2 W k Z k D p M R J L M 5 N J C C 0 O 9 p S 3 j i u K V n I M P 3 u 2 n j 7 a K v 1 x u S F 0 T i q c A E 6 O n 0 o 0 d i d n M s V d k s t H X Q 3 Q V Y S o D M A J M t R L Q M q S 0 w j r 0 D + i F 8 f l + S 2 x N s 0 R j a / + u R J Y D f G + V O R H n w M e V z J t k F a W 8 5 7 D 7 1 0 Q o J 6 R L V q t 9 e J b B N K O 6 N M n 6 s y y 3 p P c E 0 p u 1 X d c I u U x X Y x Q b S t L V J p T Y k D a + o g a S 1 / 4 d Y o B M 9 7 o O M l R L a i E z Z 1 f 1 U A D 8 3 j W R e C 5 g X 7 f r B S Q w 0 u 0 g 5 7 i h g X S Y O o x i B 4 2 m Q 8 J 3 0 5 e z h F Z D p M d 5 c P 2 M 9 O A V S n V B U 2 K / F a o p l i h T + 3 a l y B T Q P i u x s C E r x + q 0 d l n o l 1 4 S 3 t i u / 1 O P f l b o u d z W Y 6 Q N r x C 8 S q B Y 8 O e B k L Z 2 m w c q N f P o 8 O j Y q l t 1 U O X n 4 0 P r w I 8 4 V h d q s 2 4 d q m 8 t 9 V Y Z n O 5 c 7 a 9 k c d K b 7 N u w 9 S q 2 G S N Z y H 0 I A w n 1 Y O u H 0 / k F k + O A j s y 1 + u P f s 5 n k + C c O I y L s M 8 4 Z 3 9 5 E o I l f p r 8 C g v p s 1 J P q L 9 t R t V T v / 7 M b u + G V B d H y E U Y a o k N F z O s X w X w T u e n 7 8 T K z l A W E 0 2 s s R L A 3 1 j Z b G c y e R o F K T Z V A A e B 3 a G b j Y s Q s K Q C K 5 6 a R t O W l U L r X s f s n c s y x A s j M m j S y c v y 4 L 8 8 0 X Q n F D D I H Q M R H 5 E 4 1 d s 7 C J w 6 C 5 N a 0 P g 9 q i 5 6 q T u i 6 6 Q C q + y a H x O B f G m V S I i A a H R a 1 s Q d X 5 n w z S 2 e Y C X 7 y F 1 B L A Q I t A B Q A A g A I A K i o v 1 o i 5 D n 8 o w A A A P Y A A A A S A A A A A A A A A A A A A A A A A A A A A A B D b 2 5 m a W c v U G F j a 2 F n Z S 5 4 b W x Q S w E C L Q A U A A I A C A C o q L 9 a D 8 r p q 6 Q A A A D p A A A A E w A A A A A A A A A A A A A A A A D v A A A A W 0 N v b n R l b n R f V H l w Z X N d L n h t b F B L A Q I t A B Q A A g A I A K i o v 1 o z F w a p T g M A A P s O A A A T A A A A A A A A A A A A A A A A A O A B A A B G b 3 J t d W x h c y 9 T Z W N 0 a W 9 u M S 5 t U E s F B g A A A A A D A A M A w g A A A H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7 A A A A A A A A k j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v c m V j Y X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I 1 Z D Q 5 M 2 E t Z m Y 1 M y 0 0 Z G I w L T l i O T M t M D Q y N j k y Y 2 V m N G M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3 J l Y 2 F z d C 9 D a G F u Z 2 V k I F R 5 c G U u e 1 B y b 2 R 1 Y 3 R J R C w w f S Z x d W 9 0 O y w m c X V v d D t T Z W N 0 a W 9 u M S 9 G b 3 J l Y 2 F z d C 9 D a G F u Z 2 V k I F R 5 c G U u e 1 d l Z W s s M X 0 m c X V v d D s s J n F 1 b 3 Q 7 U 2 V j d G l v b j E v R m 9 y Z W N h c 3 Q v Q 2 h h b m d l Z C B U e X B l L n t G b 3 J l Y 2 F z d F F 0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b 3 J l Y 2 F z d C 9 D a G F u Z 2 V k I F R 5 c G U u e 1 B y b 2 R 1 Y 3 R J R C w w f S Z x d W 9 0 O y w m c X V v d D t T Z W N 0 a W 9 u M S 9 G b 3 J l Y 2 F z d C 9 D a G F u Z 2 V k I F R 5 c G U u e 1 d l Z W s s M X 0 m c X V v d D s s J n F 1 b 3 Q 7 U 2 V j d G l v b j E v R m 9 y Z W N h c 3 Q v Q 2 h h b m d l Z C B U e X B l L n t G b 3 J l Y 2 F z d F F 0 e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Z H V j d E l E J n F 1 b 3 Q 7 L C Z x d W 9 0 O 1 d l Z W s m c X V v d D s s J n F 1 b 3 Q 7 R m 9 y Z W N h c 3 Q g U X V h b n R p d H k m c X V v d D t d I i A v P j x F b n R y e S B U e X B l P S J G a W x s Q 2 9 s d W 1 u V H l w Z X M i I F Z h b H V l P S J z Q m d Z R C I g L z 4 8 R W 5 0 c n k g V H l w Z T 0 i R m l s b E x h c 3 R V c G R h d G V k I i B W Y W x 1 Z T 0 i Z D I w M j U t M D U t M j l U M T M 6 N D M 6 M D g u M z Y 3 N T c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Z v c m V j Y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V j Y X N 0 L 0 Z v c m V j Y X N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U 4 N W I 3 Y T E t N T N i Z S 0 0 Z j c 2 L T l j M j U t Y m E z O D F k Y j I y Y T E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Z l b n R v c n k v Q 2 h h b m d l Z C B U e X B l L n t Q c m 9 k d W N 0 S U Q s M H 0 m c X V v d D s s J n F 1 b 3 Q 7 U 2 V j d G l v b j E v S W 5 2 Z W 5 0 b 3 J 5 L 0 N o Y W 5 n Z W Q g V H l w Z S 5 7 Q 3 V y c m V u d F N 0 b 2 N r L D F 9 J n F 1 b 3 Q 7 L C Z x d W 9 0 O 1 N l Y 3 R p b 2 4 x L 0 l u d m V u d G 9 y e S 9 D a G F u Z 2 V k I F R 5 c G U x L n t M Y X N 0 U m V z d G 9 j a 0 R h d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W 5 2 Z W 5 0 b 3 J 5 L 0 N o Y W 5 n Z W Q g V H l w Z S 5 7 U H J v Z H V j d E l E L D B 9 J n F 1 b 3 Q 7 L C Z x d W 9 0 O 1 N l Y 3 R p b 2 4 x L 0 l u d m V u d G 9 y e S 9 D a G F u Z 2 V k I F R 5 c G U u e 0 N 1 c n J l b n R T d G 9 j a y w x f S Z x d W 9 0 O y w m c X V v d D t T Z W N 0 a W 9 u M S 9 J b n Z l b n R v c n k v Q 2 h h b m d l Z C B U e X B l M S 5 7 T G F z d F J l c 3 R v Y 2 t E Y X R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k d W N 0 S U Q m c X V v d D s s J n F 1 b 3 Q 7 Q 3 V y c m V u d C B T d G 9 j a y Z x d W 9 0 O y w m c X V v d D t M Y X N 0 I F J l c 3 R v Y 2 s g R G F 0 Z S Z x d W 9 0 O 1 0 i I C 8 + P E V u d H J 5 I F R 5 c G U 9 I k Z p b G x D b 2 x 1 b W 5 U e X B l c y I g V m F s d W U 9 I n N C Z 0 1 K I i A v P j x F b n R y e S B U e X B l P S J G a W x s T G F z d F V w Z G F 0 Z W Q i I F Z h b H V l P S J k M j A y N S 0 w N S 0 y O V Q x M z o 0 M z o w O C 4 z N z g 1 N D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b n Z l b n R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L 0 l u d m V u d G 9 y e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T W F z d G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I 5 Y 2 Q 5 N 2 Y t Y W I 2 Z S 0 0 M j l m L T g 1 Y m I t N T k w N D c 2 N z U w N z U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T W F z d G V y L 0 N o Y W 5 n Z W Q g V H l w Z S 5 7 U H J v Z H V j d E l E L D B 9 J n F 1 b 3 Q 7 L C Z x d W 9 0 O 1 N l Y 3 R p b 2 4 x L 1 B y b 2 R 1 Y 3 R N Y X N 0 Z X I v Q 2 h h b m d l Z C B U e X B l L n t Q c m 9 k d W N 0 T m F t Z S w x f S Z x d W 9 0 O y w m c X V v d D t T Z W N 0 a W 9 u M S 9 Q c m 9 k d W N 0 T W F z d G V y L 0 N o Y W 5 n Z W Q g V H l w Z S 5 7 Q 2 F 0 Z W d v c n k s M n 0 m c X V v d D s s J n F 1 b 3 Q 7 U 2 V j d G l v b j E v U H J v Z H V j d E 1 h c 3 R l c i 9 D a G F u Z 2 V k I F R 5 c G U u e 1 V u a X R D b 3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y b 2 R 1 Y 3 R N Y X N 0 Z X I v Q 2 h h b m d l Z C B U e X B l L n t Q c m 9 k d W N 0 S U Q s M H 0 m c X V v d D s s J n F 1 b 3 Q 7 U 2 V j d G l v b j E v U H J v Z H V j d E 1 h c 3 R l c i 9 D a G F u Z 2 V k I F R 5 c G U u e 1 B y b 2 R 1 Y 3 R O Y W 1 l L D F 9 J n F 1 b 3 Q 7 L C Z x d W 9 0 O 1 N l Y 3 R p b 2 4 x L 1 B y b 2 R 1 Y 3 R N Y X N 0 Z X I v Q 2 h h b m d l Z C B U e X B l L n t D Y X R l Z 2 9 y e S w y f S Z x d W 9 0 O y w m c X V v d D t T Z W N 0 a W 9 u M S 9 Q c m 9 k d W N 0 T W F z d G V y L 0 N o Y W 5 n Z W Q g V H l w Z S 5 7 V W 5 p d E N v c 3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R 1 Y 3 R J R C Z x d W 9 0 O y w m c X V v d D t Q c m 9 k d W N 0 I E 5 h b W U m c X V v d D s s J n F 1 b 3 Q 7 Q 2 F 0 Z W d v c n k m c X V v d D s s J n F 1 b 3 Q 7 V W 5 p d C B D b 3 N 0 J n F 1 b 3 Q 7 X S I g L z 4 8 R W 5 0 c n k g V H l w Z T 0 i R m l s b E N v b H V t b l R 5 c G V z I i B W Y W x 1 Z T 0 i c 0 J n W U d C U T 0 9 I i A v P j x F b n R y e S B U e X B l P S J G a W x s T G F z d F V w Z G F 0 Z W Q i I F Z h b H V l P S J k M j A y N S 0 w N S 0 y O V Q x M z o 0 M z o w O C 4 z O D Q 1 M j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c m 9 k d W N 0 T W F z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N Y X N 0 Z X I v U H J v Z H V j d E 1 h c 3 R l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N Y X N 0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E 1 h c 3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g 0 Y m M 3 O T U t Y m I 2 Y y 0 0 M G Q 2 L W I w N m I t Y T J k M D J j Z W Z i N z I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D a G F u Z 2 V k I F R 5 c G U u e 1 B y b 2 R 1 Y 3 R J R C w w f S Z x d W 9 0 O y w m c X V v d D t T Z W N 0 a W 9 u M S 9 T Y W x l c y 9 D a G F u Z 2 V k I F R 5 c G U u e 1 B y b 2 R 1 Y 3 R O Y W 1 l L D F 9 J n F 1 b 3 Q 7 L C Z x d W 9 0 O 1 N l Y 3 R p b 2 4 x L 1 N h b G V z L 0 N o Y W 5 n Z W Q g V H l w Z T E u e 0 R h d G U s M n 0 m c X V v d D s s J n F 1 b 3 Q 7 U 2 V j d G l v b j E v U 2 F s Z X M v Q 2 h h b m d l Z C B U e X B l L n t R d W F u d G l 0 e V N v b G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F s Z X M v Q 2 h h b m d l Z C B U e X B l L n t Q c m 9 k d W N 0 S U Q s M H 0 m c X V v d D s s J n F 1 b 3 Q 7 U 2 V j d G l v b j E v U 2 F s Z X M v Q 2 h h b m d l Z C B U e X B l L n t Q c m 9 k d W N 0 T m F t Z S w x f S Z x d W 9 0 O y w m c X V v d D t T Z W N 0 a W 9 u M S 9 T Y W x l c y 9 D a G F u Z 2 V k I F R 5 c G U x L n t E Y X R l L D J 9 J n F 1 b 3 Q 7 L C Z x d W 9 0 O 1 N l Y 3 R p b 2 4 x L 1 N h b G V z L 0 N o Y W 5 n Z W Q g V H l w Z S 5 7 U X V h b n R p d H l T b 2 x k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k d W N 0 S U Q m c X V v d D s s J n F 1 b 3 Q 7 U H J v Z H V j d C B O Y W 1 l J n F 1 b 3 Q 7 L C Z x d W 9 0 O 0 R h d G U m c X V v d D s s J n F 1 b 3 Q 7 U X V h b n R p d H k g U 2 9 s Z C Z x d W 9 0 O 1 0 i I C 8 + P E V u d H J 5 I F R 5 c G U 9 I k Z p b G x D b 2 x 1 b W 5 U e X B l c y I g V m F s d W U 9 I n N C Z 1 l K Q X c 9 P S I g L z 4 8 R W 5 0 c n k g V H l w Z T 0 i R m l s b E x h c 3 R V c G R h d G V k I i B W Y W x 1 Z T 0 i Z D I w M j U t M D U t M j l U M T M 6 N D M 6 M D g u M z k w N D g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h b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l Y 2 F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l Y 2 F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l Y 2 F z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N Y X N 0 Z X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Y 3 Y T V k N z M t M G Q w N i 0 0 Z j F j L T g 2 Y T k t M W Y x Y j k 5 N G Z k O T l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R h d G V z J n F 1 b 3 Q 7 L C Z x d W 9 0 O 1 l l Y X I m c X V v d D s s J n F 1 b 3 Q 7 T W 9 u d G g m c X V v d D s s J n F 1 b 3 Q 7 V 2 V l a y B v Z i B Z Z W F y J n F 1 b 3 Q 7 X S I g L z 4 8 R W 5 0 c n k g V H l w Z T 0 i R m l s b E N v b H V t b l R 5 c G V z I i B W Y W x 1 Z T 0 i c 0 N R T U R B d z 0 9 I i A v P j x F b n R y e S B U e X B l P S J G a W x s T G F z d F V w Z G F 0 Z W Q i I F Z h b H V l P S J k M j A y N S 0 w N S 0 z M V Q y M D o w N T o x N C 4 x M z M 0 N z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M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V z L 0 N o Y W 5 n Z W Q g Z G F 0 Y S B U e X B l L n t D b 2 x 1 b W 4 x L D B 9 J n F 1 b 3 Q 7 L C Z x d W 9 0 O 1 N l Y 3 R p b 2 4 x L 0 R h d G V z L 0 l u c 2 V y d G V k I F l l Y X I u e 1 l l Y X I s M X 0 m c X V v d D s s J n F 1 b 3 Q 7 U 2 V j d G l v b j E v R G F 0 Z X M v S W 5 z Z X J 0 Z W Q g T W 9 u d G g u e 0 1 v b n R o L D J 9 J n F 1 b 3 Q 7 L C Z x d W 9 0 O 1 N l Y 3 R p b 2 4 x L 0 R h d G V z L 0 l u c 2 V y d G V k I F d l Z W s g b 2 Y g W W V h c i 5 7 V 2 V l a y B v Z i B Z Z W F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h d G V z L 0 N o Y W 5 n Z W Q g Z G F 0 Y S B U e X B l L n t D b 2 x 1 b W 4 x L D B 9 J n F 1 b 3 Q 7 L C Z x d W 9 0 O 1 N l Y 3 R p b 2 4 x L 0 R h d G V z L 0 l u c 2 V y d G V k I F l l Y X I u e 1 l l Y X I s M X 0 m c X V v d D s s J n F 1 b 3 Q 7 U 2 V j d G l v b j E v R G F 0 Z X M v S W 5 z Z X J 0 Z W Q g T W 9 u d G g u e 0 1 v b n R o L D J 9 J n F 1 b 3 Q 7 L C Z x d W 9 0 O 1 N l Y 3 R p b 2 4 x L 0 R h d G V z L 0 l u c 2 V y d G V k I F d l Z W s g b 2 Y g W W V h c i 5 7 V 2 V l a y B v Z i B Z Z W F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M v Q 2 h h b m d l Z C U y M G R h d G E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M v U m V u Y W 1 l Z C U y M E N v b H V t b i U y M H R v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z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z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J b n N l c n R l Z C U y M F d l Z W s l M j B v Z i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J n Z V 9 D b 2 5 0 c m 9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M W N l N T Q y Y 2 E t N z c z O C 0 0 M W Q z L W F k M T g t N j I x Y z l h M D I x O D M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N 1 c m d l I E Z h Y 3 R v c i Z x d W 9 0 O 1 0 i I C 8 + P E V u d H J 5 I F R 5 c G U 9 I k Z p b G x D b 2 x 1 b W 5 U e X B l c y I g V m F s d W U 9 I n N B d z 0 9 I i A v P j x F b n R y e S B U e X B l P S J G a W x s T G F z d F V w Z G F 0 Z W Q i I F Z h b H V l P S J k M j A y N S 0 w N S 0 z M V Q y M D o w N T o x N C 4 x M j c 0 N T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J n Z V 9 D b 2 5 0 c m 9 s L 0 N o Y W 5 n Z W Q g V H l w Z S 5 7 U 3 V y Z 2 U g R m F j d G 9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1 c m d l X 0 N v b n R y b 2 w v Q 2 h h b m d l Z C B U e X B l L n t T d X J n Z S B G Y W N 0 b 3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c m d l X 0 N v b n R y b 2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Z 2 V f Q 2 9 u d H J v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p m D l U a p k R K O F M v r m Z x P B A A A A A A I A A A A A A B B m A A A A A Q A A I A A A A H z p k Z m n z Z l E 8 2 z v + F B f U 4 N 3 F p v F 1 N U k v 2 j n 3 a O A + K l m A A A A A A 6 A A A A A A g A A I A A A A G 0 q h D Z g R F c b 6 r s A n 9 k 8 d H 9 S b / c 9 Q 9 q K + X m T R Y l D Z t F q U A A A A C s t N 8 C i d U 3 a P w 3 O j c C 3 s M m E 8 t T K H k M H H B 9 0 N O c W U 2 b p Y s / 7 r G S E 9 k p H 4 T k 4 g i 3 / D R V b 8 6 y Z I 5 n t B / / e x v S 4 R 6 8 y S c x t J 7 M K j j h X O g 1 H 9 I e n Q A A A A D x p W M u L 1 j U v J b u 9 B J 3 e l t u z b 6 5 2 X 7 r Z P G I w / I X S M 4 7 q Y N f Q i 3 c L R Z R 8 q u M 7 A 7 S l l n l y 1 j i 4 a l X D L M 3 i r p T v s M A = < / D a t a M a s h u p > 
</file>

<file path=customXml/item21.xml>��< ? x m l   v e r s i o n = " 1 . 0 "   e n c o d i n g = " U T F - 1 6 " ? > < G e m i n i   x m l n s = " h t t p : / / g e m i n i / p i v o t c u s t o m i z a t i o n / 8 c 1 3 b 2 3 b - c 2 3 4 - 4 f 8 7 - 9 0 9 0 - c b 1 d 6 b 8 c 1 b 0 e " > < C u s t o m C o n t e n t > < ! [ C D A T A [ < ? x m l   v e r s i o n = " 1 . 0 "   e n c o d i n g = " u t f - 1 6 " ? > < S e t t i n g s > < C a l c u l a t e d F i e l d s > < i t e m > < M e a s u r e N a m e > F o r e c a s t 4 W e e k s < / M e a s u r e N a m e > < D i s p l a y N a m e > F o r e c a s t 4 W e e k s < / D i s p l a y N a m e > < V i s i b l e > F a l s e < / V i s i b l e > < / i t e m > < i t e m > < M e a s u r e N a m e > R i s k F l a g < / M e a s u r e N a m e > < D i s p l a y N a m e > R i s k F l a g < / D i s p l a y N a m e > < V i s i b l e > F a l s e < / V i s i b l e > < / i t e m > < i t e m > < M e a s u r e N a m e > S u r g e A d j u s t e d F o r e c a s t < / M e a s u r e N a m e > < D i s p l a y N a m e > S u r g e A d j u s t e d F o r e c a s t < / D i s p l a y N a m e > < V i s i b l e > F a l s e < / V i s i b l e > < / i t e m > < i t e m > < M e a s u r e N a m e > R i s k _ F l a g < / M e a s u r e N a m e > < D i s p l a y N a m e > R i s k _ F l a g 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4 6 d c a b 1 2 - 5 f 9 5 - 4 3 f 6 - 8 0 7 2 - 7 a 3 1 a 8 b 2 d 7 8 b " > < C u s t o m C o n t e n t > < ! [ C D A T A [ < ? x m l   v e r s i o n = " 1 . 0 "   e n c o d i n g = " u t f - 1 6 " ? > < S e t t i n g s > < C a l c u l a t e d F i e l d s > < i t e m > < M e a s u r e N a m e > F o r e c a s t 4 W e e k s < / M e a s u r e N a m e > < D i s p l a y N a m e > F o r e c a s t 4 W e e k s < / D i s p l a y N a m e > < V i s i b l e > F a l s e < / V i s i b l e > < / i t e m > < i t e m > < M e a s u r e N a m e > R i s k F l a g < / M e a s u r e N a m e > < D i s p l a y N a m e > R i s k F l a g < / D i s p l a y N a m e > < V i s i b l e > F a l s e < / V i s i b l e > < / i t e m > < i t e m > < M e a s u r e N a m e > S u r g e A d j u s t e d F o r e c a s t < / M e a s u r e N a m e > < D i s p l a y N a m e > S u r g e A d j u s t e d F o r e c a s t < / D i s p l a y N a m e > < V i s i b l e > F a l s e < / V i s i b l e > < / i t e m > < i t e m > < M e a s u r e N a m e > R i s k _ F l a g < / M e a s u r e N a m e > < D i s p l a y N a m e > R i s k _ F l a g 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 2 0 2 5 - 0 5 - 3 1 T 2 1 : 1 1 : 2 8 . 2 5 2 4 6 4 1 + 0 1 : 0 0 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 F o r e c a s t 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 F o r e c a s t 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 C o l u m n s \ F o r e c a s t 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 P r o d u c t M a s t e r 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 P r o d u c t M a s t e r 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 I n v e n t o r y 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 I n v e n t o r y 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 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 R e s t o c k 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 S u r g e _ C o n t r o l 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 S u r g e _ C o n t r o l 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 C o l u m n s \ S u r g e  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r o d u c t M a s t e r _ 9 3 d f f 8 9 c - 5 2 6 d - 4 1 c 6 - 9 b f 1 - a 7 a 9 5 8 b 6 5 d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 1 7 9 < / i n t > < / v a l u e > < / i t e m > < i t e m > < k e y > < s t r i n g > P r o d u c t   N a m e < / s t r i n g > < / k e y > < v a l u e > < i n t > 1 2 4 < / i n t > < / v a l u e > < / i t e m > < i t e m > < k e y > < s t r i n g > C a t e g o r y < / s t r i n g > < / k e y > < v a l u e > < i n t > 9 1 < / i n t > < / v a l u e > < / i t e m > < i t e m > < k e y > < s t r i n g > U n i t   C o s t < / s t r i n g > < / k e y > < v a l u e > < i n t > 9 2 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 U n i t   C o s t 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F o r e c a s t _ e 7 d b e e 2 8 - a 0 5 3 - 4 3 2 2 - 8 e f 1 - c b 0 1 b c a 4 2 3 c e , I n v e n t o r y _ d 2 1 3 4 0 8 1 - a 8 8 0 - 4 a 6 e - a 3 0 c - a 2 f 7 1 c 4 6 7 b 0 5 , P r o d u c t M a s t e r _ 9 3 d f f 8 9 c - 5 2 6 d - 4 1 c 6 - 9 b f 1 - a 7 a 9 5 8 b 6 5 d e 7 , S a l e s _ 2 d 5 f b b c a - d 8 0 5 - 4 2 d 8 - b 8 d 4 - a 2 c e 5 8 5 4 1 4 0 1 , D a t e s _ 2 a 5 4 0 8 2 3 - 4 7 e e - 4 6 0 b - 8 a 7 4 - 4 2 7 4 7 1 2 2 5 b c a , S u r g e _ C o n t r o l _ 5 6 b 2 a c b d - b 0 9 1 - 4 2 2 8 - a 6 8 9 - 3 7 b 2 6 0 4 0 1 f 6 a ] ] > < / C u s t o m C o n t e n t > < / G e m i n i > 
</file>

<file path=customXml/item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3D72963-6021-4521-968F-BB4E241A68B9}">
  <ds:schemaRefs>
    <ds:schemaRef ds:uri="http://schemas.microsoft.com/office/2006/documentManagement/types"/>
    <ds:schemaRef ds:uri="http://purl.org/dc/terms/"/>
    <ds:schemaRef ds:uri="f88b32b7-8bec-4d78-bca1-16ae3159c6cb"/>
    <ds:schemaRef ds:uri="http://purl.org/dc/dcmitype/"/>
    <ds:schemaRef ds:uri="http://purl.org/dc/elements/1.1/"/>
    <ds:schemaRef ds:uri="1933e152-ce93-40d7-8eaa-dd81b5078e41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10.xml><?xml version="1.0" encoding="utf-8"?>
<ds:datastoreItem xmlns:ds="http://schemas.openxmlformats.org/officeDocument/2006/customXml" ds:itemID="{D9115593-4F2E-41ED-A802-B581B65F8FDF}">
  <ds:schemaRefs/>
</ds:datastoreItem>
</file>

<file path=customXml/itemProps11.xml><?xml version="1.0" encoding="utf-8"?>
<ds:datastoreItem xmlns:ds="http://schemas.openxmlformats.org/officeDocument/2006/customXml" ds:itemID="{EC1EC353-75D5-41CD-811C-71C486BECDEF}">
  <ds:schemaRefs/>
</ds:datastoreItem>
</file>

<file path=customXml/itemProps12.xml><?xml version="1.0" encoding="utf-8"?>
<ds:datastoreItem xmlns:ds="http://schemas.openxmlformats.org/officeDocument/2006/customXml" ds:itemID="{68B146FF-6B56-4F1E-B9E2-7BCFFE34F85F}">
  <ds:schemaRefs/>
</ds:datastoreItem>
</file>

<file path=customXml/itemProps13.xml><?xml version="1.0" encoding="utf-8"?>
<ds:datastoreItem xmlns:ds="http://schemas.openxmlformats.org/officeDocument/2006/customXml" ds:itemID="{434905FE-1099-44EA-B78B-A23A903888F3}">
  <ds:schemaRefs/>
</ds:datastoreItem>
</file>

<file path=customXml/itemProps14.xml><?xml version="1.0" encoding="utf-8"?>
<ds:datastoreItem xmlns:ds="http://schemas.openxmlformats.org/officeDocument/2006/customXml" ds:itemID="{80E06318-9C5A-4B7D-8505-4B2D78CC3D16}">
  <ds:schemaRefs/>
</ds:datastoreItem>
</file>

<file path=customXml/itemProps15.xml><?xml version="1.0" encoding="utf-8"?>
<ds:datastoreItem xmlns:ds="http://schemas.openxmlformats.org/officeDocument/2006/customXml" ds:itemID="{9976CEC4-D867-42D3-9A0A-2BBFA19AD08A}">
  <ds:schemaRefs/>
</ds:datastoreItem>
</file>

<file path=customXml/itemProps16.xml><?xml version="1.0" encoding="utf-8"?>
<ds:datastoreItem xmlns:ds="http://schemas.openxmlformats.org/officeDocument/2006/customXml" ds:itemID="{E3826F5A-251A-401E-B9FE-B35FD33578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8b32b7-8bec-4d78-bca1-16ae3159c6cb"/>
    <ds:schemaRef ds:uri="1933e152-ce93-40d7-8eaa-dd81b5078e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7.xml><?xml version="1.0" encoding="utf-8"?>
<ds:datastoreItem xmlns:ds="http://schemas.openxmlformats.org/officeDocument/2006/customXml" ds:itemID="{C181B2D2-2962-47FD-A4CB-9D814DC8D3A7}">
  <ds:schemaRefs/>
</ds:datastoreItem>
</file>

<file path=customXml/itemProps18.xml><?xml version="1.0" encoding="utf-8"?>
<ds:datastoreItem xmlns:ds="http://schemas.openxmlformats.org/officeDocument/2006/customXml" ds:itemID="{237F5FB0-4A0F-4AA8-8629-3142E9453498}">
  <ds:schemaRefs/>
</ds:datastoreItem>
</file>

<file path=customXml/itemProps19.xml><?xml version="1.0" encoding="utf-8"?>
<ds:datastoreItem xmlns:ds="http://schemas.openxmlformats.org/officeDocument/2006/customXml" ds:itemID="{98F67B1E-52B6-40F8-A028-4CD32F515955}">
  <ds:schemaRefs/>
</ds:datastoreItem>
</file>

<file path=customXml/itemProps2.xml><?xml version="1.0" encoding="utf-8"?>
<ds:datastoreItem xmlns:ds="http://schemas.openxmlformats.org/officeDocument/2006/customXml" ds:itemID="{3623E787-67DD-413B-9655-9C744A7084AA}">
  <ds:schemaRefs/>
</ds:datastoreItem>
</file>

<file path=customXml/itemProps20.xml><?xml version="1.0" encoding="utf-8"?>
<ds:datastoreItem xmlns:ds="http://schemas.openxmlformats.org/officeDocument/2006/customXml" ds:itemID="{ECB81483-1320-456A-A36D-B3B0ED5EEB04}">
  <ds:schemaRefs>
    <ds:schemaRef ds:uri="http://schemas.microsoft.com/DataMashup"/>
  </ds:schemaRefs>
</ds:datastoreItem>
</file>

<file path=customXml/itemProps21.xml><?xml version="1.0" encoding="utf-8"?>
<ds:datastoreItem xmlns:ds="http://schemas.openxmlformats.org/officeDocument/2006/customXml" ds:itemID="{5BBC1CB1-04D0-44BE-A005-794D08F2E722}">
  <ds:schemaRefs/>
</ds:datastoreItem>
</file>

<file path=customXml/itemProps22.xml><?xml version="1.0" encoding="utf-8"?>
<ds:datastoreItem xmlns:ds="http://schemas.openxmlformats.org/officeDocument/2006/customXml" ds:itemID="{C528A24F-961B-4665-846E-23E31B05F07A}">
  <ds:schemaRefs/>
</ds:datastoreItem>
</file>

<file path=customXml/itemProps23.xml><?xml version="1.0" encoding="utf-8"?>
<ds:datastoreItem xmlns:ds="http://schemas.openxmlformats.org/officeDocument/2006/customXml" ds:itemID="{2674DC8E-765E-42BA-89C9-BFCE9ECC08F7}">
  <ds:schemaRefs/>
</ds:datastoreItem>
</file>

<file path=customXml/itemProps24.xml><?xml version="1.0" encoding="utf-8"?>
<ds:datastoreItem xmlns:ds="http://schemas.openxmlformats.org/officeDocument/2006/customXml" ds:itemID="{06E4363B-C387-487C-8863-7C37D9914432}">
  <ds:schemaRefs/>
</ds:datastoreItem>
</file>

<file path=customXml/itemProps25.xml><?xml version="1.0" encoding="utf-8"?>
<ds:datastoreItem xmlns:ds="http://schemas.openxmlformats.org/officeDocument/2006/customXml" ds:itemID="{5EC5E0CF-D681-43AD-891B-3233DCF1535B}">
  <ds:schemaRefs/>
</ds:datastoreItem>
</file>

<file path=customXml/itemProps26.xml><?xml version="1.0" encoding="utf-8"?>
<ds:datastoreItem xmlns:ds="http://schemas.openxmlformats.org/officeDocument/2006/customXml" ds:itemID="{74BA1B22-3F6A-4438-8AE0-FA2477334826}">
  <ds:schemaRefs/>
</ds:datastoreItem>
</file>

<file path=customXml/itemProps27.xml><?xml version="1.0" encoding="utf-8"?>
<ds:datastoreItem xmlns:ds="http://schemas.openxmlformats.org/officeDocument/2006/customXml" ds:itemID="{3CE4DB1A-CD83-44B8-8E6B-8211F012E1F7}">
  <ds:schemaRefs/>
</ds:datastoreItem>
</file>

<file path=customXml/itemProps3.xml><?xml version="1.0" encoding="utf-8"?>
<ds:datastoreItem xmlns:ds="http://schemas.openxmlformats.org/officeDocument/2006/customXml" ds:itemID="{0D775FF8-504B-422E-9E11-88B0BA30707F}">
  <ds:schemaRefs/>
</ds:datastoreItem>
</file>

<file path=customXml/itemProps4.xml><?xml version="1.0" encoding="utf-8"?>
<ds:datastoreItem xmlns:ds="http://schemas.openxmlformats.org/officeDocument/2006/customXml" ds:itemID="{570582FC-F8BF-4FCD-9652-DF1831F87B61}">
  <ds:schemaRefs/>
</ds:datastoreItem>
</file>

<file path=customXml/itemProps5.xml><?xml version="1.0" encoding="utf-8"?>
<ds:datastoreItem xmlns:ds="http://schemas.openxmlformats.org/officeDocument/2006/customXml" ds:itemID="{619AA397-0DC3-40CB-896D-67F87F621346}">
  <ds:schemaRefs/>
</ds:datastoreItem>
</file>

<file path=customXml/itemProps6.xml><?xml version="1.0" encoding="utf-8"?>
<ds:datastoreItem xmlns:ds="http://schemas.openxmlformats.org/officeDocument/2006/customXml" ds:itemID="{A31502EE-9769-496D-AC04-9CFAAB902716}">
  <ds:schemaRefs/>
</ds:datastoreItem>
</file>

<file path=customXml/itemProps7.xml><?xml version="1.0" encoding="utf-8"?>
<ds:datastoreItem xmlns:ds="http://schemas.openxmlformats.org/officeDocument/2006/customXml" ds:itemID="{8A8BFD86-8990-4977-A369-5CE6160E8EC2}">
  <ds:schemaRefs/>
</ds:datastoreItem>
</file>

<file path=customXml/itemProps8.xml><?xml version="1.0" encoding="utf-8"?>
<ds:datastoreItem xmlns:ds="http://schemas.openxmlformats.org/officeDocument/2006/customXml" ds:itemID="{42754207-208F-47DA-A9A7-D6AD70662E26}">
  <ds:schemaRefs>
    <ds:schemaRef ds:uri="http://schemas.microsoft.com/sharepoint/v3/contenttype/forms"/>
  </ds:schemaRefs>
</ds:datastoreItem>
</file>

<file path=customXml/itemProps9.xml><?xml version="1.0" encoding="utf-8"?>
<ds:datastoreItem xmlns:ds="http://schemas.openxmlformats.org/officeDocument/2006/customXml" ds:itemID="{4F6DB84E-A22C-473B-88F6-45156F005A2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Conditional Flag</vt:lpstr>
      <vt:lpstr>Surge_Factor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Poland  Ekanem</dc:creator>
  <cp:lastModifiedBy>Jerry Poland  Ekanem</cp:lastModifiedBy>
  <dcterms:created xsi:type="dcterms:W3CDTF">2025-05-29T12:16:30Z</dcterms:created>
  <dcterms:modified xsi:type="dcterms:W3CDTF">2025-05-31T20:12:20Z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0x0101004106433BD9A6154D98BEE8F0C36EF1A0</vt:lpwstr>
  </property>
</Properties>
</file>