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CF\Desktop\Caleb Doc\Awake To Power Internship\Project Files\"/>
    </mc:Choice>
  </mc:AlternateContent>
  <xr:revisionPtr revIDLastSave="0" documentId="13_ncr:1_{3992C697-F79C-4100-8D59-884FFE38EF59}" xr6:coauthVersionLast="47" xr6:coauthVersionMax="47" xr10:uidLastSave="{00000000-0000-0000-0000-000000000000}"/>
  <bookViews>
    <workbookView xWindow="-120" yWindow="-120" windowWidth="20730" windowHeight="11040" firstSheet="2" activeTab="5" xr2:uid="{0685830B-87CA-40DF-85E7-DE2FE443B648}"/>
  </bookViews>
  <sheets>
    <sheet name="Supplier_Locations" sheetId="5" r:id="rId1"/>
    <sheet name="Quality Metrixs" sheetId="4" r:id="rId2"/>
    <sheet name="Material_Taxonomy" sheetId="3" r:id="rId3"/>
    <sheet name="Quality Audit" sheetId="7" r:id="rId4"/>
    <sheet name="Supplier_Quadrant" sheetId="6" r:id="rId5"/>
    <sheet name="Supplier_Performance" sheetId="2" r:id="rId6"/>
    <sheet name="Normalization" sheetId="1" r:id="rId7"/>
  </sheets>
  <definedNames>
    <definedName name="_xlcn.WorksheetConnection_Supplier_Performance1" hidden="1">Supplier_Performance[]</definedName>
    <definedName name="ExternalData_1" localSheetId="5" hidden="1">Supplier_Performance!$A$1:$P$101</definedName>
    <definedName name="ExternalData_2" localSheetId="2" hidden="1">Material_Taxonomy!$A$1:$C$101</definedName>
    <definedName name="ExternalData_2" localSheetId="4" hidden="1">Supplier_Quadrant!$A$1:$D$101</definedName>
    <definedName name="ExternalData_3" localSheetId="3" hidden="1">'Quality Audit'!$A$1:$E$101</definedName>
    <definedName name="ExternalData_3" localSheetId="1" hidden="1">'Quality Metrixs'!$A$1:$D$101</definedName>
    <definedName name="ExternalData_4" localSheetId="0" hidden="1">Supplier_Locations!$A$1:$E$101</definedName>
    <definedName name="Max_Quality">Normalization!$B$7</definedName>
    <definedName name="MAXCOST">Normalization!$B$3</definedName>
    <definedName name="MIN_COST">Normalization!$B$2</definedName>
    <definedName name="Min_Quality">Normalization!$B$6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pplier_Performance" name="Supplier_Performance" connection="WorksheetConnection_Supplier_Performanc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R101" i="2" s="1"/>
  <c r="V101" i="2" s="1"/>
  <c r="Q101" i="2"/>
  <c r="R100" i="2"/>
  <c r="V100" i="2" s="1"/>
  <c r="Q100" i="2"/>
  <c r="R99" i="2"/>
  <c r="V99" i="2" s="1"/>
  <c r="Q99" i="2"/>
  <c r="R98" i="2"/>
  <c r="V98" i="2" s="1"/>
  <c r="Q98" i="2"/>
  <c r="R97" i="2"/>
  <c r="V97" i="2" s="1"/>
  <c r="Q97" i="2"/>
  <c r="R96" i="2"/>
  <c r="V96" i="2" s="1"/>
  <c r="Q96" i="2"/>
  <c r="R95" i="2"/>
  <c r="V95" i="2" s="1"/>
  <c r="Q95" i="2"/>
  <c r="R94" i="2"/>
  <c r="V94" i="2" s="1"/>
  <c r="Q94" i="2"/>
  <c r="R93" i="2"/>
  <c r="V93" i="2" s="1"/>
  <c r="Q93" i="2"/>
  <c r="R92" i="2"/>
  <c r="V92" i="2" s="1"/>
  <c r="Q92" i="2"/>
  <c r="R91" i="2"/>
  <c r="V91" i="2" s="1"/>
  <c r="Q91" i="2"/>
  <c r="R90" i="2"/>
  <c r="V90" i="2" s="1"/>
  <c r="Q90" i="2"/>
  <c r="R89" i="2"/>
  <c r="V89" i="2" s="1"/>
  <c r="Q89" i="2"/>
  <c r="R88" i="2"/>
  <c r="V88" i="2" s="1"/>
  <c r="Q88" i="2"/>
  <c r="R87" i="2"/>
  <c r="V87" i="2" s="1"/>
  <c r="Q87" i="2"/>
  <c r="R86" i="2"/>
  <c r="V86" i="2" s="1"/>
  <c r="Q86" i="2"/>
  <c r="R85" i="2"/>
  <c r="V85" i="2" s="1"/>
  <c r="Q85" i="2"/>
  <c r="R84" i="2"/>
  <c r="V84" i="2" s="1"/>
  <c r="Q84" i="2"/>
  <c r="R83" i="2"/>
  <c r="V83" i="2" s="1"/>
  <c r="Q83" i="2"/>
  <c r="R82" i="2"/>
  <c r="V82" i="2" s="1"/>
  <c r="Q82" i="2"/>
  <c r="R81" i="2"/>
  <c r="V81" i="2" s="1"/>
  <c r="Q81" i="2"/>
  <c r="V80" i="2"/>
  <c r="R80" i="2"/>
  <c r="Q80" i="2"/>
  <c r="R79" i="2"/>
  <c r="V79" i="2" s="1"/>
  <c r="Q79" i="2"/>
  <c r="R78" i="2"/>
  <c r="V78" i="2" s="1"/>
  <c r="Q78" i="2"/>
  <c r="R77" i="2"/>
  <c r="V77" i="2" s="1"/>
  <c r="Q77" i="2"/>
  <c r="R76" i="2"/>
  <c r="V76" i="2" s="1"/>
  <c r="Q76" i="2"/>
  <c r="R75" i="2"/>
  <c r="V75" i="2" s="1"/>
  <c r="Q75" i="2"/>
  <c r="R74" i="2"/>
  <c r="V74" i="2" s="1"/>
  <c r="Q74" i="2"/>
  <c r="R73" i="2"/>
  <c r="V73" i="2" s="1"/>
  <c r="Q73" i="2"/>
  <c r="V72" i="2"/>
  <c r="R72" i="2"/>
  <c r="Q72" i="2"/>
  <c r="R71" i="2"/>
  <c r="V71" i="2" s="1"/>
  <c r="Q71" i="2"/>
  <c r="R70" i="2"/>
  <c r="V70" i="2" s="1"/>
  <c r="Q70" i="2"/>
  <c r="R69" i="2"/>
  <c r="V69" i="2" s="1"/>
  <c r="Q69" i="2"/>
  <c r="R68" i="2"/>
  <c r="V68" i="2" s="1"/>
  <c r="Q68" i="2"/>
  <c r="R67" i="2"/>
  <c r="V67" i="2" s="1"/>
  <c r="Q67" i="2"/>
  <c r="R66" i="2"/>
  <c r="V66" i="2" s="1"/>
  <c r="Q66" i="2"/>
  <c r="R65" i="2"/>
  <c r="V65" i="2" s="1"/>
  <c r="Q65" i="2"/>
  <c r="V64" i="2"/>
  <c r="R64" i="2"/>
  <c r="Q64" i="2"/>
  <c r="R63" i="2"/>
  <c r="V63" i="2" s="1"/>
  <c r="Q63" i="2"/>
  <c r="R62" i="2"/>
  <c r="V62" i="2" s="1"/>
  <c r="Q62" i="2"/>
  <c r="R61" i="2"/>
  <c r="V61" i="2" s="1"/>
  <c r="Q61" i="2"/>
  <c r="V60" i="2"/>
  <c r="R60" i="2"/>
  <c r="Q60" i="2"/>
  <c r="R59" i="2"/>
  <c r="V59" i="2" s="1"/>
  <c r="Q59" i="2"/>
  <c r="R58" i="2"/>
  <c r="V58" i="2" s="1"/>
  <c r="Q58" i="2"/>
  <c r="R57" i="2"/>
  <c r="V57" i="2" s="1"/>
  <c r="Q57" i="2"/>
  <c r="R56" i="2"/>
  <c r="V56" i="2" s="1"/>
  <c r="Q56" i="2"/>
  <c r="R55" i="2"/>
  <c r="V55" i="2" s="1"/>
  <c r="Q55" i="2"/>
  <c r="V54" i="2"/>
  <c r="R54" i="2"/>
  <c r="Q54" i="2"/>
  <c r="R53" i="2"/>
  <c r="V53" i="2" s="1"/>
  <c r="Q53" i="2"/>
  <c r="R52" i="2"/>
  <c r="V52" i="2" s="1"/>
  <c r="Q52" i="2"/>
  <c r="R51" i="2"/>
  <c r="V51" i="2" s="1"/>
  <c r="Q51" i="2"/>
  <c r="R50" i="2"/>
  <c r="V50" i="2" s="1"/>
  <c r="Q50" i="2"/>
  <c r="R49" i="2"/>
  <c r="V49" i="2" s="1"/>
  <c r="Q49" i="2"/>
  <c r="V48" i="2"/>
  <c r="R48" i="2"/>
  <c r="Q48" i="2"/>
  <c r="R47" i="2"/>
  <c r="V47" i="2" s="1"/>
  <c r="Q47" i="2"/>
  <c r="R46" i="2"/>
  <c r="V46" i="2" s="1"/>
  <c r="Q46" i="2"/>
  <c r="R45" i="2"/>
  <c r="V45" i="2" s="1"/>
  <c r="Q45" i="2"/>
  <c r="R44" i="2"/>
  <c r="V44" i="2" s="1"/>
  <c r="Q44" i="2"/>
  <c r="R43" i="2"/>
  <c r="V43" i="2" s="1"/>
  <c r="Q43" i="2"/>
  <c r="R42" i="2"/>
  <c r="V42" i="2" s="1"/>
  <c r="Q42" i="2"/>
  <c r="R41" i="2"/>
  <c r="V41" i="2" s="1"/>
  <c r="Q41" i="2"/>
  <c r="V40" i="2"/>
  <c r="R40" i="2"/>
  <c r="Q40" i="2"/>
  <c r="R39" i="2"/>
  <c r="V39" i="2" s="1"/>
  <c r="Q39" i="2"/>
  <c r="R38" i="2"/>
  <c r="V38" i="2" s="1"/>
  <c r="Q38" i="2"/>
  <c r="R37" i="2"/>
  <c r="V37" i="2" s="1"/>
  <c r="Q37" i="2"/>
  <c r="R36" i="2"/>
  <c r="V36" i="2" s="1"/>
  <c r="Q36" i="2"/>
  <c r="R35" i="2"/>
  <c r="V35" i="2" s="1"/>
  <c r="Q35" i="2"/>
  <c r="R34" i="2"/>
  <c r="V34" i="2" s="1"/>
  <c r="Q34" i="2"/>
  <c r="R33" i="2"/>
  <c r="V33" i="2" s="1"/>
  <c r="Q33" i="2"/>
  <c r="V32" i="2"/>
  <c r="R32" i="2"/>
  <c r="Q32" i="2"/>
  <c r="R31" i="2"/>
  <c r="V31" i="2" s="1"/>
  <c r="Q31" i="2"/>
  <c r="R30" i="2"/>
  <c r="V30" i="2" s="1"/>
  <c r="Q30" i="2"/>
  <c r="R29" i="2"/>
  <c r="V29" i="2" s="1"/>
  <c r="Q29" i="2"/>
  <c r="R28" i="2"/>
  <c r="V28" i="2" s="1"/>
  <c r="Q28" i="2"/>
  <c r="R27" i="2"/>
  <c r="V27" i="2" s="1"/>
  <c r="Q27" i="2"/>
  <c r="R26" i="2"/>
  <c r="V26" i="2" s="1"/>
  <c r="Q26" i="2"/>
  <c r="R25" i="2"/>
  <c r="V25" i="2" s="1"/>
  <c r="Q25" i="2"/>
  <c r="R24" i="2"/>
  <c r="V24" i="2" s="1"/>
  <c r="Q24" i="2"/>
  <c r="R23" i="2"/>
  <c r="V23" i="2" s="1"/>
  <c r="Q23" i="2"/>
  <c r="R22" i="2"/>
  <c r="V22" i="2" s="1"/>
  <c r="Q22" i="2"/>
  <c r="V21" i="2"/>
  <c r="R21" i="2"/>
  <c r="Q21" i="2"/>
  <c r="R20" i="2"/>
  <c r="V20" i="2" s="1"/>
  <c r="Q20" i="2"/>
  <c r="R19" i="2"/>
  <c r="V19" i="2" s="1"/>
  <c r="Q19" i="2"/>
  <c r="R18" i="2"/>
  <c r="V18" i="2" s="1"/>
  <c r="Q18" i="2"/>
  <c r="R17" i="2"/>
  <c r="V17" i="2" s="1"/>
  <c r="Q17" i="2"/>
  <c r="R16" i="2"/>
  <c r="V16" i="2" s="1"/>
  <c r="Q16" i="2"/>
  <c r="R15" i="2"/>
  <c r="V15" i="2" s="1"/>
  <c r="Q15" i="2"/>
  <c r="R14" i="2"/>
  <c r="V14" i="2" s="1"/>
  <c r="Q14" i="2"/>
  <c r="R13" i="2"/>
  <c r="V13" i="2" s="1"/>
  <c r="Q13" i="2"/>
  <c r="R12" i="2"/>
  <c r="V12" i="2" s="1"/>
  <c r="Q12" i="2"/>
  <c r="R11" i="2"/>
  <c r="V11" i="2" s="1"/>
  <c r="Q11" i="2"/>
  <c r="R10" i="2"/>
  <c r="V10" i="2" s="1"/>
  <c r="Q10" i="2"/>
  <c r="R9" i="2"/>
  <c r="V9" i="2" s="1"/>
  <c r="Q9" i="2"/>
  <c r="R8" i="2"/>
  <c r="V8" i="2" s="1"/>
  <c r="Q8" i="2"/>
  <c r="R7" i="2"/>
  <c r="V7" i="2" s="1"/>
  <c r="Q7" i="2"/>
  <c r="R6" i="2"/>
  <c r="V6" i="2" s="1"/>
  <c r="Q6" i="2"/>
  <c r="V5" i="2"/>
  <c r="R5" i="2"/>
  <c r="Q5" i="2"/>
  <c r="R4" i="2"/>
  <c r="V4" i="2" s="1"/>
  <c r="Q4" i="2"/>
  <c r="R3" i="2"/>
  <c r="V3" i="2" s="1"/>
  <c r="Q3" i="2"/>
  <c r="R2" i="2"/>
  <c r="V2" i="2" s="1"/>
  <c r="Q2" i="2"/>
  <c r="B7" i="1" l="1"/>
  <c r="B6" i="1"/>
  <c r="S99" i="2" l="1"/>
  <c r="S95" i="2"/>
  <c r="S91" i="2"/>
  <c r="S87" i="2"/>
  <c r="S101" i="2"/>
  <c r="S97" i="2"/>
  <c r="S93" i="2"/>
  <c r="S89" i="2"/>
  <c r="S85" i="2"/>
  <c r="S81" i="2"/>
  <c r="S77" i="2"/>
  <c r="S73" i="2"/>
  <c r="S69" i="2"/>
  <c r="S65" i="2"/>
  <c r="S100" i="2"/>
  <c r="S96" i="2"/>
  <c r="S92" i="2"/>
  <c r="S88" i="2"/>
  <c r="S84" i="2"/>
  <c r="S80" i="2"/>
  <c r="S76" i="2"/>
  <c r="S72" i="2"/>
  <c r="S68" i="2"/>
  <c r="S64" i="2"/>
  <c r="S60" i="2"/>
  <c r="S56" i="2"/>
  <c r="S86" i="2"/>
  <c r="S82" i="2"/>
  <c r="S79" i="2"/>
  <c r="S74" i="2"/>
  <c r="S71" i="2"/>
  <c r="S66" i="2"/>
  <c r="S63" i="2"/>
  <c r="S59" i="2"/>
  <c r="S54" i="2"/>
  <c r="S53" i="2"/>
  <c r="S49" i="2"/>
  <c r="S45" i="2"/>
  <c r="S41" i="2"/>
  <c r="S37" i="2"/>
  <c r="S33" i="2"/>
  <c r="S29" i="2"/>
  <c r="S90" i="2"/>
  <c r="S55" i="2"/>
  <c r="S52" i="2"/>
  <c r="S48" i="2"/>
  <c r="S44" i="2"/>
  <c r="S40" i="2"/>
  <c r="S36" i="2"/>
  <c r="S32" i="2"/>
  <c r="S28" i="2"/>
  <c r="S94" i="2"/>
  <c r="S83" i="2"/>
  <c r="S78" i="2"/>
  <c r="S67" i="2"/>
  <c r="S61" i="2"/>
  <c r="S27" i="2"/>
  <c r="S23" i="2"/>
  <c r="S19" i="2"/>
  <c r="S15" i="2"/>
  <c r="S11" i="2"/>
  <c r="S7" i="2"/>
  <c r="S3" i="2"/>
  <c r="S98" i="2"/>
  <c r="S75" i="2"/>
  <c r="S70" i="2"/>
  <c r="S58" i="2"/>
  <c r="S50" i="2"/>
  <c r="S47" i="2"/>
  <c r="S42" i="2"/>
  <c r="S39" i="2"/>
  <c r="S34" i="2"/>
  <c r="S31" i="2"/>
  <c r="S26" i="2"/>
  <c r="S22" i="2"/>
  <c r="S18" i="2"/>
  <c r="S14" i="2"/>
  <c r="S10" i="2"/>
  <c r="S6" i="2"/>
  <c r="S2" i="2"/>
  <c r="S38" i="2"/>
  <c r="S24" i="2"/>
  <c r="S21" i="2"/>
  <c r="S16" i="2"/>
  <c r="S13" i="2"/>
  <c r="S8" i="2"/>
  <c r="S5" i="2"/>
  <c r="S46" i="2"/>
  <c r="S25" i="2"/>
  <c r="S20" i="2"/>
  <c r="S9" i="2"/>
  <c r="S4" i="2"/>
  <c r="S57" i="2"/>
  <c r="S35" i="2"/>
  <c r="S62" i="2"/>
  <c r="S43" i="2"/>
  <c r="S30" i="2"/>
  <c r="S17" i="2"/>
  <c r="S12" i="2"/>
  <c r="S51" i="2"/>
  <c r="T43" i="2" l="1"/>
  <c r="U43" i="2" s="1"/>
  <c r="W43" i="2"/>
  <c r="X43" i="2" s="1" a="1"/>
  <c r="X43" i="2" s="1"/>
  <c r="W4" i="2"/>
  <c r="X4" i="2" s="1" a="1"/>
  <c r="X4" i="2" s="1"/>
  <c r="T4" i="2"/>
  <c r="U4" i="2" s="1"/>
  <c r="W46" i="2"/>
  <c r="X46" i="2" s="1" a="1"/>
  <c r="X46" i="2" s="1"/>
  <c r="T46" i="2"/>
  <c r="U46" i="2" s="1"/>
  <c r="W16" i="2"/>
  <c r="X16" i="2" s="1" a="1"/>
  <c r="X16" i="2" s="1"/>
  <c r="T16" i="2"/>
  <c r="U16" i="2" s="1"/>
  <c r="T2" i="2"/>
  <c r="U2" i="2" s="1"/>
  <c r="W2" i="2"/>
  <c r="X2" i="2" s="1" a="1"/>
  <c r="X2" i="2" s="1"/>
  <c r="T18" i="2"/>
  <c r="U18" i="2" s="1"/>
  <c r="W18" i="2"/>
  <c r="X18" i="2" s="1" a="1"/>
  <c r="X18" i="2" s="1"/>
  <c r="T34" i="2"/>
  <c r="U34" i="2" s="1"/>
  <c r="W34" i="2"/>
  <c r="X34" i="2" s="1" a="1"/>
  <c r="X34" i="2" s="1"/>
  <c r="T50" i="2"/>
  <c r="U50" i="2" s="1"/>
  <c r="W50" i="2"/>
  <c r="X50" i="2" s="1" a="1"/>
  <c r="X50" i="2" s="1"/>
  <c r="T98" i="2"/>
  <c r="U98" i="2" s="1"/>
  <c r="W98" i="2"/>
  <c r="X98" i="2" s="1" a="1"/>
  <c r="X98" i="2" s="1"/>
  <c r="W15" i="2"/>
  <c r="X15" i="2" s="1" a="1"/>
  <c r="X15" i="2" s="1"/>
  <c r="T15" i="2"/>
  <c r="U15" i="2" s="1"/>
  <c r="T61" i="2"/>
  <c r="U61" i="2" s="1"/>
  <c r="W61" i="2"/>
  <c r="X61" i="2" s="1" a="1"/>
  <c r="X61" i="2" s="1"/>
  <c r="T94" i="2"/>
  <c r="U94" i="2" s="1"/>
  <c r="W94" i="2"/>
  <c r="X94" i="2" s="1" a="1"/>
  <c r="X94" i="2" s="1"/>
  <c r="T40" i="2"/>
  <c r="U40" i="2" s="1"/>
  <c r="W40" i="2"/>
  <c r="X40" i="2" s="1" a="1"/>
  <c r="X40" i="2" s="1"/>
  <c r="T55" i="2"/>
  <c r="U55" i="2" s="1"/>
  <c r="W55" i="2"/>
  <c r="X55" i="2" s="1" a="1"/>
  <c r="X55" i="2" s="1"/>
  <c r="W37" i="2"/>
  <c r="X37" i="2" s="1" a="1"/>
  <c r="X37" i="2" s="1"/>
  <c r="T37" i="2"/>
  <c r="U37" i="2" s="1"/>
  <c r="W53" i="2"/>
  <c r="X53" i="2" s="1" a="1"/>
  <c r="X53" i="2" s="1"/>
  <c r="T53" i="2"/>
  <c r="U53" i="2" s="1"/>
  <c r="W66" i="2"/>
  <c r="X66" i="2" s="1" a="1"/>
  <c r="X66" i="2" s="1"/>
  <c r="T66" i="2"/>
  <c r="U66" i="2" s="1"/>
  <c r="T82" i="2"/>
  <c r="U82" i="2" s="1"/>
  <c r="W82" i="2"/>
  <c r="X82" i="2" s="1" a="1"/>
  <c r="X82" i="2" s="1"/>
  <c r="T64" i="2"/>
  <c r="U64" i="2" s="1"/>
  <c r="W64" i="2"/>
  <c r="X64" i="2" s="1" a="1"/>
  <c r="X64" i="2" s="1"/>
  <c r="T80" i="2"/>
  <c r="U80" i="2" s="1"/>
  <c r="W80" i="2"/>
  <c r="X80" i="2" s="1" a="1"/>
  <c r="X80" i="2" s="1"/>
  <c r="T96" i="2"/>
  <c r="U96" i="2" s="1"/>
  <c r="W96" i="2"/>
  <c r="X96" i="2" s="1" a="1"/>
  <c r="X96" i="2" s="1"/>
  <c r="W73" i="2"/>
  <c r="X73" i="2" s="1" a="1"/>
  <c r="X73" i="2" s="1"/>
  <c r="T73" i="2"/>
  <c r="U73" i="2" s="1"/>
  <c r="W89" i="2"/>
  <c r="X89" i="2" s="1" a="1"/>
  <c r="X89" i="2" s="1"/>
  <c r="T89" i="2"/>
  <c r="U89" i="2" s="1"/>
  <c r="W87" i="2"/>
  <c r="X87" i="2" s="1" a="1"/>
  <c r="X87" i="2" s="1"/>
  <c r="T87" i="2"/>
  <c r="U87" i="2" s="1"/>
  <c r="T51" i="2"/>
  <c r="U51" i="2" s="1"/>
  <c r="W51" i="2"/>
  <c r="X51" i="2" s="1" a="1"/>
  <c r="X51" i="2" s="1"/>
  <c r="W12" i="2"/>
  <c r="X12" i="2" s="1" a="1"/>
  <c r="X12" i="2" s="1"/>
  <c r="T12" i="2"/>
  <c r="U12" i="2" s="1"/>
  <c r="W62" i="2"/>
  <c r="X62" i="2" s="1" a="1"/>
  <c r="X62" i="2" s="1"/>
  <c r="T62" i="2"/>
  <c r="U62" i="2" s="1"/>
  <c r="T9" i="2"/>
  <c r="U9" i="2" s="1"/>
  <c r="W9" i="2"/>
  <c r="X9" i="2" s="1" a="1"/>
  <c r="X9" i="2" s="1"/>
  <c r="T5" i="2"/>
  <c r="U5" i="2" s="1"/>
  <c r="W5" i="2"/>
  <c r="X5" i="2" s="1" a="1"/>
  <c r="X5" i="2" s="1"/>
  <c r="T21" i="2"/>
  <c r="U21" i="2" s="1"/>
  <c r="W21" i="2"/>
  <c r="X21" i="2" s="1" a="1"/>
  <c r="X21" i="2" s="1"/>
  <c r="T6" i="2"/>
  <c r="U6" i="2" s="1"/>
  <c r="W6" i="2"/>
  <c r="X6" i="2" s="1" a="1"/>
  <c r="X6" i="2" s="1"/>
  <c r="T22" i="2"/>
  <c r="U22" i="2" s="1"/>
  <c r="W22" i="2"/>
  <c r="X22" i="2" s="1" a="1"/>
  <c r="X22" i="2" s="1"/>
  <c r="T39" i="2"/>
  <c r="U39" i="2" s="1"/>
  <c r="W39" i="2"/>
  <c r="X39" i="2" s="1" a="1"/>
  <c r="X39" i="2" s="1"/>
  <c r="W58" i="2"/>
  <c r="X58" i="2" s="1" a="1"/>
  <c r="X58" i="2" s="1"/>
  <c r="T58" i="2"/>
  <c r="U58" i="2" s="1"/>
  <c r="W3" i="2"/>
  <c r="X3" i="2" s="1" a="1"/>
  <c r="X3" i="2" s="1"/>
  <c r="T3" i="2"/>
  <c r="U3" i="2" s="1"/>
  <c r="W19" i="2"/>
  <c r="X19" i="2" s="1" a="1"/>
  <c r="X19" i="2" s="1"/>
  <c r="T19" i="2"/>
  <c r="U19" i="2" s="1"/>
  <c r="T67" i="2"/>
  <c r="U67" i="2" s="1"/>
  <c r="W67" i="2"/>
  <c r="X67" i="2" s="1" a="1"/>
  <c r="X67" i="2" s="1"/>
  <c r="W28" i="2"/>
  <c r="X28" i="2" s="1" a="1"/>
  <c r="X28" i="2" s="1"/>
  <c r="T28" i="2"/>
  <c r="U28" i="2" s="1"/>
  <c r="T44" i="2"/>
  <c r="U44" i="2" s="1"/>
  <c r="W44" i="2"/>
  <c r="X44" i="2" s="1" a="1"/>
  <c r="X44" i="2" s="1"/>
  <c r="T90" i="2"/>
  <c r="U90" i="2" s="1"/>
  <c r="W90" i="2"/>
  <c r="X90" i="2" s="1" a="1"/>
  <c r="X90" i="2" s="1"/>
  <c r="W41" i="2"/>
  <c r="X41" i="2" s="1" a="1"/>
  <c r="X41" i="2" s="1"/>
  <c r="T41" i="2"/>
  <c r="U41" i="2" s="1"/>
  <c r="W54" i="2"/>
  <c r="X54" i="2" s="1" a="1"/>
  <c r="X54" i="2" s="1"/>
  <c r="T54" i="2"/>
  <c r="U54" i="2" s="1"/>
  <c r="T71" i="2"/>
  <c r="U71" i="2" s="1"/>
  <c r="W71" i="2"/>
  <c r="X71" i="2" s="1" a="1"/>
  <c r="X71" i="2" s="1"/>
  <c r="T86" i="2"/>
  <c r="U86" i="2" s="1"/>
  <c r="W86" i="2"/>
  <c r="X86" i="2" s="1" a="1"/>
  <c r="X86" i="2" s="1"/>
  <c r="T68" i="2"/>
  <c r="U68" i="2" s="1"/>
  <c r="W68" i="2"/>
  <c r="X68" i="2" s="1" a="1"/>
  <c r="X68" i="2" s="1"/>
  <c r="T84" i="2"/>
  <c r="U84" i="2" s="1"/>
  <c r="W84" i="2"/>
  <c r="X84" i="2" s="1" a="1"/>
  <c r="X84" i="2" s="1"/>
  <c r="T100" i="2"/>
  <c r="U100" i="2" s="1"/>
  <c r="W100" i="2"/>
  <c r="X100" i="2" s="1" a="1"/>
  <c r="X100" i="2" s="1"/>
  <c r="W77" i="2"/>
  <c r="X77" i="2" s="1" a="1"/>
  <c r="X77" i="2" s="1"/>
  <c r="T77" i="2"/>
  <c r="U77" i="2" s="1"/>
  <c r="W93" i="2"/>
  <c r="X93" i="2" s="1" a="1"/>
  <c r="X93" i="2" s="1"/>
  <c r="T93" i="2"/>
  <c r="U93" i="2" s="1"/>
  <c r="W91" i="2"/>
  <c r="X91" i="2" s="1" a="1"/>
  <c r="X91" i="2" s="1"/>
  <c r="T91" i="2"/>
  <c r="U91" i="2" s="1"/>
  <c r="T35" i="2"/>
  <c r="U35" i="2" s="1"/>
  <c r="W35" i="2"/>
  <c r="X35" i="2" s="1" a="1"/>
  <c r="X35" i="2" s="1"/>
  <c r="W20" i="2"/>
  <c r="X20" i="2" s="1" a="1"/>
  <c r="X20" i="2" s="1"/>
  <c r="T20" i="2"/>
  <c r="U20" i="2" s="1"/>
  <c r="W8" i="2"/>
  <c r="X8" i="2" s="1" a="1"/>
  <c r="X8" i="2" s="1"/>
  <c r="T8" i="2"/>
  <c r="U8" i="2" s="1"/>
  <c r="W24" i="2"/>
  <c r="X24" i="2" s="1" a="1"/>
  <c r="X24" i="2" s="1"/>
  <c r="T24" i="2"/>
  <c r="U24" i="2" s="1"/>
  <c r="T10" i="2"/>
  <c r="U10" i="2" s="1"/>
  <c r="W10" i="2"/>
  <c r="X10" i="2" s="1" a="1"/>
  <c r="X10" i="2" s="1"/>
  <c r="T26" i="2"/>
  <c r="U26" i="2" s="1"/>
  <c r="W26" i="2"/>
  <c r="X26" i="2" s="1" a="1"/>
  <c r="X26" i="2" s="1"/>
  <c r="T42" i="2"/>
  <c r="U42" i="2" s="1"/>
  <c r="W42" i="2"/>
  <c r="X42" i="2" s="1" a="1"/>
  <c r="X42" i="2" s="1"/>
  <c r="W70" i="2"/>
  <c r="X70" i="2" s="1" a="1"/>
  <c r="X70" i="2" s="1"/>
  <c r="T70" i="2"/>
  <c r="U70" i="2" s="1"/>
  <c r="W7" i="2"/>
  <c r="X7" i="2" s="1" a="1"/>
  <c r="X7" i="2" s="1"/>
  <c r="T7" i="2"/>
  <c r="U7" i="2" s="1"/>
  <c r="W23" i="2"/>
  <c r="X23" i="2" s="1" a="1"/>
  <c r="X23" i="2" s="1"/>
  <c r="T23" i="2"/>
  <c r="U23" i="2" s="1"/>
  <c r="W78" i="2"/>
  <c r="X78" i="2" s="1" a="1"/>
  <c r="X78" i="2" s="1"/>
  <c r="T78" i="2"/>
  <c r="U78" i="2" s="1"/>
  <c r="T32" i="2"/>
  <c r="U32" i="2" s="1"/>
  <c r="W32" i="2"/>
  <c r="X32" i="2" s="1" a="1"/>
  <c r="X32" i="2" s="1"/>
  <c r="T48" i="2"/>
  <c r="U48" i="2" s="1"/>
  <c r="W48" i="2"/>
  <c r="X48" i="2" s="1" a="1"/>
  <c r="X48" i="2" s="1"/>
  <c r="W29" i="2"/>
  <c r="X29" i="2" s="1" a="1"/>
  <c r="X29" i="2" s="1"/>
  <c r="T29" i="2"/>
  <c r="U29" i="2" s="1"/>
  <c r="W45" i="2"/>
  <c r="X45" i="2" s="1" a="1"/>
  <c r="X45" i="2" s="1"/>
  <c r="T45" i="2"/>
  <c r="U45" i="2" s="1"/>
  <c r="T59" i="2"/>
  <c r="U59" i="2" s="1"/>
  <c r="W59" i="2"/>
  <c r="X59" i="2" s="1" a="1"/>
  <c r="X59" i="2" s="1"/>
  <c r="W74" i="2"/>
  <c r="X74" i="2" s="1" a="1"/>
  <c r="X74" i="2" s="1"/>
  <c r="T74" i="2"/>
  <c r="U74" i="2" s="1"/>
  <c r="W56" i="2"/>
  <c r="X56" i="2" s="1" a="1"/>
  <c r="X56" i="2" s="1"/>
  <c r="T56" i="2"/>
  <c r="U56" i="2" s="1"/>
  <c r="T72" i="2"/>
  <c r="U72" i="2" s="1"/>
  <c r="W72" i="2"/>
  <c r="X72" i="2" s="1" a="1"/>
  <c r="X72" i="2" s="1"/>
  <c r="T88" i="2"/>
  <c r="U88" i="2" s="1"/>
  <c r="W88" i="2"/>
  <c r="X88" i="2" s="1" a="1"/>
  <c r="X88" i="2" s="1"/>
  <c r="W65" i="2"/>
  <c r="X65" i="2" s="1" a="1"/>
  <c r="X65" i="2" s="1"/>
  <c r="T65" i="2"/>
  <c r="U65" i="2" s="1"/>
  <c r="W81" i="2"/>
  <c r="X81" i="2" s="1" a="1"/>
  <c r="X81" i="2" s="1"/>
  <c r="T81" i="2"/>
  <c r="U81" i="2" s="1"/>
  <c r="W97" i="2"/>
  <c r="X97" i="2" s="1" a="1"/>
  <c r="X97" i="2" s="1"/>
  <c r="T97" i="2"/>
  <c r="U97" i="2" s="1"/>
  <c r="W95" i="2"/>
  <c r="X95" i="2" s="1" a="1"/>
  <c r="X95" i="2" s="1"/>
  <c r="T95" i="2"/>
  <c r="U95" i="2" s="1"/>
  <c r="T17" i="2"/>
  <c r="U17" i="2" s="1"/>
  <c r="W17" i="2"/>
  <c r="X17" i="2" s="1" a="1"/>
  <c r="X17" i="2" s="1"/>
  <c r="W30" i="2"/>
  <c r="X30" i="2" s="1" a="1"/>
  <c r="X30" i="2" s="1"/>
  <c r="T30" i="2"/>
  <c r="U30" i="2" s="1"/>
  <c r="W57" i="2"/>
  <c r="X57" i="2" s="1" a="1"/>
  <c r="X57" i="2" s="1"/>
  <c r="T57" i="2"/>
  <c r="U57" i="2" s="1"/>
  <c r="T25" i="2"/>
  <c r="U25" i="2" s="1"/>
  <c r="W25" i="2"/>
  <c r="X25" i="2" s="1" a="1"/>
  <c r="X25" i="2" s="1"/>
  <c r="T13" i="2"/>
  <c r="U13" i="2" s="1"/>
  <c r="W13" i="2"/>
  <c r="X13" i="2" s="1" a="1"/>
  <c r="X13" i="2" s="1"/>
  <c r="W38" i="2"/>
  <c r="X38" i="2" s="1" a="1"/>
  <c r="X38" i="2" s="1"/>
  <c r="T38" i="2"/>
  <c r="U38" i="2" s="1"/>
  <c r="T14" i="2"/>
  <c r="U14" i="2" s="1"/>
  <c r="W14" i="2"/>
  <c r="X14" i="2" s="1" a="1"/>
  <c r="X14" i="2" s="1"/>
  <c r="T31" i="2"/>
  <c r="U31" i="2" s="1"/>
  <c r="W31" i="2"/>
  <c r="X31" i="2" s="1" a="1"/>
  <c r="X31" i="2" s="1"/>
  <c r="T47" i="2"/>
  <c r="U47" i="2" s="1"/>
  <c r="W47" i="2"/>
  <c r="X47" i="2" s="1" a="1"/>
  <c r="X47" i="2" s="1"/>
  <c r="T75" i="2"/>
  <c r="U75" i="2" s="1"/>
  <c r="W75" i="2"/>
  <c r="X75" i="2" s="1" a="1"/>
  <c r="X75" i="2" s="1"/>
  <c r="W11" i="2"/>
  <c r="X11" i="2" s="1" a="1"/>
  <c r="X11" i="2" s="1"/>
  <c r="T11" i="2"/>
  <c r="U11" i="2" s="1"/>
  <c r="W27" i="2"/>
  <c r="X27" i="2" s="1" a="1"/>
  <c r="X27" i="2" s="1"/>
  <c r="T27" i="2"/>
  <c r="U27" i="2" s="1"/>
  <c r="T83" i="2"/>
  <c r="U83" i="2" s="1"/>
  <c r="W83" i="2"/>
  <c r="X83" i="2" s="1" a="1"/>
  <c r="X83" i="2" s="1"/>
  <c r="T36" i="2"/>
  <c r="U36" i="2" s="1"/>
  <c r="W36" i="2"/>
  <c r="X36" i="2" s="1" a="1"/>
  <c r="X36" i="2" s="1"/>
  <c r="T52" i="2"/>
  <c r="U52" i="2" s="1"/>
  <c r="W52" i="2"/>
  <c r="X52" i="2" s="1" a="1"/>
  <c r="X52" i="2" s="1"/>
  <c r="W33" i="2"/>
  <c r="X33" i="2" s="1" a="1"/>
  <c r="X33" i="2" s="1"/>
  <c r="T33" i="2"/>
  <c r="U33" i="2" s="1"/>
  <c r="W49" i="2"/>
  <c r="X49" i="2" s="1" a="1"/>
  <c r="X49" i="2" s="1"/>
  <c r="T49" i="2"/>
  <c r="U49" i="2" s="1"/>
  <c r="T63" i="2"/>
  <c r="U63" i="2" s="1"/>
  <c r="W63" i="2"/>
  <c r="X63" i="2" s="1" a="1"/>
  <c r="X63" i="2" s="1"/>
  <c r="T79" i="2"/>
  <c r="U79" i="2" s="1"/>
  <c r="W79" i="2"/>
  <c r="X79" i="2" s="1" a="1"/>
  <c r="X79" i="2" s="1"/>
  <c r="W60" i="2"/>
  <c r="X60" i="2" s="1" a="1"/>
  <c r="X60" i="2" s="1"/>
  <c r="T60" i="2"/>
  <c r="U60" i="2" s="1"/>
  <c r="T76" i="2"/>
  <c r="U76" i="2" s="1"/>
  <c r="W76" i="2"/>
  <c r="X76" i="2" s="1" a="1"/>
  <c r="X76" i="2" s="1"/>
  <c r="T92" i="2"/>
  <c r="U92" i="2" s="1"/>
  <c r="W92" i="2"/>
  <c r="X92" i="2" s="1" a="1"/>
  <c r="X92" i="2" s="1"/>
  <c r="W69" i="2"/>
  <c r="X69" i="2" s="1" a="1"/>
  <c r="X69" i="2" s="1"/>
  <c r="T69" i="2"/>
  <c r="U69" i="2" s="1"/>
  <c r="W85" i="2"/>
  <c r="X85" i="2" s="1" a="1"/>
  <c r="X85" i="2" s="1"/>
  <c r="T85" i="2"/>
  <c r="U85" i="2" s="1"/>
  <c r="T101" i="2"/>
  <c r="U101" i="2" s="1"/>
  <c r="W101" i="2"/>
  <c r="X101" i="2" s="1" a="1"/>
  <c r="X101" i="2" s="1"/>
  <c r="W99" i="2"/>
  <c r="X99" i="2" s="1" a="1"/>
  <c r="X99" i="2" s="1"/>
  <c r="T99" i="2"/>
  <c r="U9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8B5BC-8B44-4C61-8AE3-F306771E627E}" keepAlive="1" name="Query - Material_Taxonomy" description="Connection to the 'Material_Taxonomy' query in the workbook." type="5" refreshedVersion="8" background="1" saveData="1">
    <dbPr connection="Provider=Microsoft.Mashup.OleDb.1;Data Source=$Workbook$;Location=Material_Taxonomy;Extended Properties=&quot;&quot;" command="SELECT * FROM [Material_Taxonomy]"/>
  </connection>
  <connection id="2" xr16:uid="{4D4D944D-57A0-4EEF-8A51-BA8755C80382}" keepAlive="1" name="Query - Quality Audit" description="Connection to the 'Quality Audit' query in the workbook." type="5" refreshedVersion="8" background="1" saveData="1">
    <dbPr connection="Provider=Microsoft.Mashup.OleDb.1;Data Source=$Workbook$;Location=&quot;Quality Audit&quot;;Extended Properties=&quot;&quot;" command="SELECT * FROM [Quality Audit]"/>
  </connection>
  <connection id="3" xr16:uid="{BEB2CC37-70AF-46D7-B651-1FC26B74C42C}" keepAlive="1" name="Query - Quality Metrixs" description="Connection to the 'Quality Metrixs' query in the workbook." type="5" refreshedVersion="8" background="1" saveData="1">
    <dbPr connection="Provider=Microsoft.Mashup.OleDb.1;Data Source=$Workbook$;Location=&quot;Quality Metrixs&quot;;Extended Properties=&quot;&quot;" command="SELECT * FROM [Quality Metrixs]"/>
  </connection>
  <connection id="4" xr16:uid="{D7232438-475E-4DAE-844E-F61803827EB5}" keepAlive="1" name="Query - Supplier_Locations" description="Connection to the 'Supplier_Locations' query in the workbook." type="5" refreshedVersion="8" background="1" saveData="1">
    <dbPr connection="Provider=Microsoft.Mashup.OleDb.1;Data Source=$Workbook$;Location=Supplier_Locations;Extended Properties=&quot;&quot;" command="SELECT * FROM [Supplier_Locations]"/>
  </connection>
  <connection id="5" xr16:uid="{E377A3C7-27D9-426A-808F-0B8C11BC38D7}" keepAlive="1" name="Query - Supplier_Performance" description="Connection to the 'Supplier_Performance' query in the workbook." type="5" refreshedVersion="8" background="1" saveData="1">
    <dbPr connection="Provider=Microsoft.Mashup.OleDb.1;Data Source=$Workbook$;Location=Supplier_Performance;Extended Properties=&quot;&quot;" command="SELECT * FROM [Supplier_Performance]"/>
  </connection>
  <connection id="6" xr16:uid="{D0497AA4-7F50-4027-9625-BCA16E0984AA}" keepAlive="1" name="Query - Supplier_Quadrant" description="Connection to the 'Supplier_Quadrant' query in the workbook." type="5" refreshedVersion="8" background="1" saveData="1">
    <dbPr connection="Provider=Microsoft.Mashup.OleDb.1;Data Source=$Workbook$;Location=Supplier_Quadrant;Extended Properties=&quot;&quot;" command="SELECT * FROM [Supplier_Quadrant]"/>
  </connection>
  <connection id="7" xr16:uid="{9FA7CAE8-0E02-4ABD-8F92-88AFE623D9A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CD4FAC93-AE55-4670-B21D-8A538E85D3DA}" name="WorksheetConnection_Supplier_Performance" type="102" refreshedVersion="8" minRefreshableVersion="5">
    <extLst>
      <ext xmlns:x15="http://schemas.microsoft.com/office/spreadsheetml/2010/11/main" uri="{DE250136-89BD-433C-8126-D09CA5730AF9}">
        <x15:connection id="Supplier_Performance">
          <x15:rangePr sourceName="_xlcn.WorksheetConnection_Supplier_Performanc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<sst xmlns="http://schemas.openxmlformats.org/spreadsheetml/2006/main" count="1863" uniqueCount="165">
  <si>
    <t>Supplier ID</t>
  </si>
  <si>
    <t>Material Type</t>
  </si>
  <si>
    <t>Cost/Unit (USD)</t>
  </si>
  <si>
    <t>Volume (kg)</t>
  </si>
  <si>
    <t>Material Group</t>
  </si>
  <si>
    <t>Processing Stage</t>
  </si>
  <si>
    <t>City</t>
  </si>
  <si>
    <t>Country</t>
  </si>
  <si>
    <t>Latitude</t>
  </si>
  <si>
    <t>Longitude</t>
  </si>
  <si>
    <t>Defect Rate (%)</t>
  </si>
  <si>
    <t>Compliance Score</t>
  </si>
  <si>
    <t>Delivery Time (days)</t>
  </si>
  <si>
    <t>Cost_volume</t>
  </si>
  <si>
    <t>Weighted_Cost</t>
  </si>
  <si>
    <t>Delivery_Timeliness_Index</t>
  </si>
  <si>
    <t>VN-SUP-001</t>
  </si>
  <si>
    <t>Mesh</t>
  </si>
  <si>
    <t>Synthetic</t>
  </si>
  <si>
    <t>Processed</t>
  </si>
  <si>
    <t>Hanoi</t>
  </si>
  <si>
    <t>Vietnam</t>
  </si>
  <si>
    <t>VN-SUP-011</t>
  </si>
  <si>
    <t>Kuala Lumpur</t>
  </si>
  <si>
    <t>Malaysia</t>
  </si>
  <si>
    <t>VN-SUP-015</t>
  </si>
  <si>
    <t>VN-SUP-017</t>
  </si>
  <si>
    <t>Ho Chi Minh City</t>
  </si>
  <si>
    <t>VN-SUP-020</t>
  </si>
  <si>
    <t>VN-SUP-023</t>
  </si>
  <si>
    <t>Phnom Penh</t>
  </si>
  <si>
    <t>Cambodia</t>
  </si>
  <si>
    <t>VN-SUP-029</t>
  </si>
  <si>
    <t>Da Nang</t>
  </si>
  <si>
    <t>VN-SUP-030</t>
  </si>
  <si>
    <t>VN-SUP-032</t>
  </si>
  <si>
    <t>VN-SUP-033</t>
  </si>
  <si>
    <t>VN-SUP-041</t>
  </si>
  <si>
    <t>VN-SUP-043</t>
  </si>
  <si>
    <t>Bangkok</t>
  </si>
  <si>
    <t>Thailand</t>
  </si>
  <si>
    <t>VN-SUP-050</t>
  </si>
  <si>
    <t>VN-SUP-051</t>
  </si>
  <si>
    <t>VN-SUP-052</t>
  </si>
  <si>
    <t>Jakarta</t>
  </si>
  <si>
    <t>Indonesia</t>
  </si>
  <si>
    <t>VN-SUP-053</t>
  </si>
  <si>
    <t>VN-SUP-057</t>
  </si>
  <si>
    <t>VN-SUP-059</t>
  </si>
  <si>
    <t>VN-SUP-062</t>
  </si>
  <si>
    <t>VN-SUP-066</t>
  </si>
  <si>
    <t>Manila</t>
  </si>
  <si>
    <t>Philippines</t>
  </si>
  <si>
    <t>VN-SUP-069</t>
  </si>
  <si>
    <t>VN-SUP-070</t>
  </si>
  <si>
    <t>VN-SUP-078</t>
  </si>
  <si>
    <t>VN-SUP-079</t>
  </si>
  <si>
    <t>VN-SUP-080</t>
  </si>
  <si>
    <t>VN-SUP-089</t>
  </si>
  <si>
    <t>VN-SUP-019</t>
  </si>
  <si>
    <t>Cotton</t>
  </si>
  <si>
    <t>Natural Fibres</t>
  </si>
  <si>
    <t>Raw</t>
  </si>
  <si>
    <t>VN-SUP-024</t>
  </si>
  <si>
    <t>VN-SUP-025</t>
  </si>
  <si>
    <t>VN-SUP-034</t>
  </si>
  <si>
    <t>VN-SUP-039</t>
  </si>
  <si>
    <t>VN-SUP-042</t>
  </si>
  <si>
    <t>VN-SUP-046</t>
  </si>
  <si>
    <t>VN-SUP-056</t>
  </si>
  <si>
    <t>VN-SUP-071</t>
  </si>
  <si>
    <t>VN-SUP-077</t>
  </si>
  <si>
    <t>VN-SUP-082</t>
  </si>
  <si>
    <t>VN-SUP-085</t>
  </si>
  <si>
    <t>VN-SUP-086</t>
  </si>
  <si>
    <t>VN-SUP-087</t>
  </si>
  <si>
    <t>VN-SUP-088</t>
  </si>
  <si>
    <t>VN-SUP-092</t>
  </si>
  <si>
    <t>VN-SUP-095</t>
  </si>
  <si>
    <t>VN-SUP-100</t>
  </si>
  <si>
    <t>VN-SUP-002</t>
  </si>
  <si>
    <t>Foam</t>
  </si>
  <si>
    <t>Composites</t>
  </si>
  <si>
    <t>Finished</t>
  </si>
  <si>
    <t>VN-SUP-004</t>
  </si>
  <si>
    <t>VN-SUP-005</t>
  </si>
  <si>
    <t>VN-SUP-010</t>
  </si>
  <si>
    <t>VN-SUP-013</t>
  </si>
  <si>
    <t>VN-SUP-018</t>
  </si>
  <si>
    <t>VN-SUP-022</t>
  </si>
  <si>
    <t>VN-SUP-036</t>
  </si>
  <si>
    <t>VN-SUP-038</t>
  </si>
  <si>
    <t>VN-SUP-048</t>
  </si>
  <si>
    <t>VN-SUP-054</t>
  </si>
  <si>
    <t>VN-SUP-063</t>
  </si>
  <si>
    <t>VN-SUP-072</t>
  </si>
  <si>
    <t>VN-SUP-073</t>
  </si>
  <si>
    <t>VN-SUP-075</t>
  </si>
  <si>
    <t>VN-SUP-081</t>
  </si>
  <si>
    <t>VN-SUP-083</t>
  </si>
  <si>
    <t>VN-SUP-084</t>
  </si>
  <si>
    <t>VN-SUP-097</t>
  </si>
  <si>
    <t>VN-SUP-006</t>
  </si>
  <si>
    <t>Leather</t>
  </si>
  <si>
    <t>Animal Products</t>
  </si>
  <si>
    <t>VN-SUP-014</t>
  </si>
  <si>
    <t>VN-SUP-016</t>
  </si>
  <si>
    <t>VN-SUP-021</t>
  </si>
  <si>
    <t>VN-SUP-028</t>
  </si>
  <si>
    <t>VN-SUP-040</t>
  </si>
  <si>
    <t>VN-SUP-044</t>
  </si>
  <si>
    <t>VN-SUP-045</t>
  </si>
  <si>
    <t>VN-SUP-047</t>
  </si>
  <si>
    <t>VN-SUP-049</t>
  </si>
  <si>
    <t>VN-SUP-058</t>
  </si>
  <si>
    <t>VN-SUP-060</t>
  </si>
  <si>
    <t>VN-SUP-061</t>
  </si>
  <si>
    <t>VN-SUP-064</t>
  </si>
  <si>
    <t>VN-SUP-065</t>
  </si>
  <si>
    <t>VN-SUP-067</t>
  </si>
  <si>
    <t>VN-SUP-068</t>
  </si>
  <si>
    <t>VN-SUP-074</t>
  </si>
  <si>
    <t>VN-SUP-076</t>
  </si>
  <si>
    <t>VN-SUP-098</t>
  </si>
  <si>
    <t>VN-SUP-099</t>
  </si>
  <si>
    <t>VN-SUP-003</t>
  </si>
  <si>
    <t>Rubber</t>
  </si>
  <si>
    <t>VN-SUP-007</t>
  </si>
  <si>
    <t>VN-SUP-008</t>
  </si>
  <si>
    <t>VN-SUP-009</t>
  </si>
  <si>
    <t>VN-SUP-012</t>
  </si>
  <si>
    <t>VN-SUP-026</t>
  </si>
  <si>
    <t>VN-SUP-027</t>
  </si>
  <si>
    <t>VN-SUP-031</t>
  </si>
  <si>
    <t>VN-SUP-035</t>
  </si>
  <si>
    <t>VN-SUP-037</t>
  </si>
  <si>
    <t>VN-SUP-055</t>
  </si>
  <si>
    <t>VN-SUP-090</t>
  </si>
  <si>
    <t>VN-SUP-091</t>
  </si>
  <si>
    <t>VN-SUP-093</t>
  </si>
  <si>
    <t>VN-SUP-094</t>
  </si>
  <si>
    <t>VN-SUP-096</t>
  </si>
  <si>
    <t>True Quality_Score</t>
  </si>
  <si>
    <t>Cost</t>
  </si>
  <si>
    <t>MIN COST</t>
  </si>
  <si>
    <t>MAX COST</t>
  </si>
  <si>
    <t>Normalize_Cost</t>
  </si>
  <si>
    <t>Quality</t>
  </si>
  <si>
    <t>Min_Quality</t>
  </si>
  <si>
    <t>Max_Quality</t>
  </si>
  <si>
    <t>Normalized_Quality</t>
  </si>
  <si>
    <t>Composite_Score</t>
  </si>
  <si>
    <t>Composite_Score_100</t>
  </si>
  <si>
    <t>Cost_Score</t>
  </si>
  <si>
    <t>Quality_Score</t>
  </si>
  <si>
    <t>Supplier_Quadrant</t>
  </si>
  <si>
    <t>Cost Risk</t>
  </si>
  <si>
    <t>Best Quality</t>
  </si>
  <si>
    <t>Cost Optimize</t>
  </si>
  <si>
    <t>Re-evaluate</t>
  </si>
  <si>
    <t>Vertical</t>
  </si>
  <si>
    <t>Horizontal</t>
  </si>
  <si>
    <t>Normal_Range</t>
  </si>
  <si>
    <t>Defect_Alert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</si>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</sst>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3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Supplier</a:t>
            </a:r>
            <a:r>
              <a:rPr lang="en-US" b="1" baseline="0"/>
              <a:t> Quandrant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37888449411861"/>
          <c:y val="6.41025641025641E-3"/>
        </c:manualLayout>
      </c:layout>
      <c:overlay val="0"/>
      <c:spPr>
        <a:solidFill>
          <a:schemeClr val="bg1"/>
        </a:solidFill>
        <a:ln w="6350">
          <a:solidFill>
            <a:srgbClr val="C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79573734431481"/>
          <c:y val="0.14712403559258069"/>
          <c:w val="0.84224922310596817"/>
          <c:h val="0.613789855215466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Supplier_Quadrant!$B$1</c:f>
              <c:strCache>
                <c:ptCount val="1"/>
                <c:pt idx="0">
                  <c:v>Cost_Score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Supplier_Quadrant!$A$2:$A$101</c:f>
              <c:strCache>
                <c:ptCount val="100"/>
                <c:pt idx="0">
                  <c:v>VN-SUP-001</c:v>
                </c:pt>
                <c:pt idx="1">
                  <c:v>VN-SUP-011</c:v>
                </c:pt>
                <c:pt idx="2">
                  <c:v>VN-SUP-015</c:v>
                </c:pt>
                <c:pt idx="3">
                  <c:v>VN-SUP-017</c:v>
                </c:pt>
                <c:pt idx="4">
                  <c:v>VN-SUP-020</c:v>
                </c:pt>
                <c:pt idx="5">
                  <c:v>VN-SUP-023</c:v>
                </c:pt>
                <c:pt idx="6">
                  <c:v>VN-SUP-029</c:v>
                </c:pt>
                <c:pt idx="7">
                  <c:v>VN-SUP-030</c:v>
                </c:pt>
                <c:pt idx="8">
                  <c:v>VN-SUP-032</c:v>
                </c:pt>
                <c:pt idx="9">
                  <c:v>VN-SUP-033</c:v>
                </c:pt>
                <c:pt idx="10">
                  <c:v>VN-SUP-041</c:v>
                </c:pt>
                <c:pt idx="11">
                  <c:v>VN-SUP-043</c:v>
                </c:pt>
                <c:pt idx="12">
                  <c:v>VN-SUP-050</c:v>
                </c:pt>
                <c:pt idx="13">
                  <c:v>VN-SUP-051</c:v>
                </c:pt>
                <c:pt idx="14">
                  <c:v>VN-SUP-052</c:v>
                </c:pt>
                <c:pt idx="15">
                  <c:v>VN-SUP-053</c:v>
                </c:pt>
                <c:pt idx="16">
                  <c:v>VN-SUP-057</c:v>
                </c:pt>
                <c:pt idx="17">
                  <c:v>VN-SUP-059</c:v>
                </c:pt>
                <c:pt idx="18">
                  <c:v>VN-SUP-062</c:v>
                </c:pt>
                <c:pt idx="19">
                  <c:v>VN-SUP-066</c:v>
                </c:pt>
                <c:pt idx="20">
                  <c:v>VN-SUP-069</c:v>
                </c:pt>
                <c:pt idx="21">
                  <c:v>VN-SUP-070</c:v>
                </c:pt>
                <c:pt idx="22">
                  <c:v>VN-SUP-078</c:v>
                </c:pt>
                <c:pt idx="23">
                  <c:v>VN-SUP-079</c:v>
                </c:pt>
                <c:pt idx="24">
                  <c:v>VN-SUP-080</c:v>
                </c:pt>
                <c:pt idx="25">
                  <c:v>VN-SUP-089</c:v>
                </c:pt>
                <c:pt idx="26">
                  <c:v>VN-SUP-019</c:v>
                </c:pt>
                <c:pt idx="27">
                  <c:v>VN-SUP-024</c:v>
                </c:pt>
                <c:pt idx="28">
                  <c:v>VN-SUP-025</c:v>
                </c:pt>
                <c:pt idx="29">
                  <c:v>VN-SUP-034</c:v>
                </c:pt>
                <c:pt idx="30">
                  <c:v>VN-SUP-039</c:v>
                </c:pt>
                <c:pt idx="31">
                  <c:v>VN-SUP-042</c:v>
                </c:pt>
                <c:pt idx="32">
                  <c:v>VN-SUP-046</c:v>
                </c:pt>
                <c:pt idx="33">
                  <c:v>VN-SUP-056</c:v>
                </c:pt>
                <c:pt idx="34">
                  <c:v>VN-SUP-071</c:v>
                </c:pt>
                <c:pt idx="35">
                  <c:v>VN-SUP-077</c:v>
                </c:pt>
                <c:pt idx="36">
                  <c:v>VN-SUP-082</c:v>
                </c:pt>
                <c:pt idx="37">
                  <c:v>VN-SUP-085</c:v>
                </c:pt>
                <c:pt idx="38">
                  <c:v>VN-SUP-086</c:v>
                </c:pt>
                <c:pt idx="39">
                  <c:v>VN-SUP-087</c:v>
                </c:pt>
                <c:pt idx="40">
                  <c:v>VN-SUP-088</c:v>
                </c:pt>
                <c:pt idx="41">
                  <c:v>VN-SUP-092</c:v>
                </c:pt>
                <c:pt idx="42">
                  <c:v>VN-SUP-095</c:v>
                </c:pt>
                <c:pt idx="43">
                  <c:v>VN-SUP-100</c:v>
                </c:pt>
                <c:pt idx="44">
                  <c:v>VN-SUP-002</c:v>
                </c:pt>
                <c:pt idx="45">
                  <c:v>VN-SUP-004</c:v>
                </c:pt>
                <c:pt idx="46">
                  <c:v>VN-SUP-005</c:v>
                </c:pt>
                <c:pt idx="47">
                  <c:v>VN-SUP-010</c:v>
                </c:pt>
                <c:pt idx="48">
                  <c:v>VN-SUP-013</c:v>
                </c:pt>
                <c:pt idx="49">
                  <c:v>VN-SUP-018</c:v>
                </c:pt>
                <c:pt idx="50">
                  <c:v>VN-SUP-022</c:v>
                </c:pt>
                <c:pt idx="51">
                  <c:v>VN-SUP-036</c:v>
                </c:pt>
                <c:pt idx="52">
                  <c:v>VN-SUP-038</c:v>
                </c:pt>
                <c:pt idx="53">
                  <c:v>VN-SUP-048</c:v>
                </c:pt>
                <c:pt idx="54">
                  <c:v>VN-SUP-054</c:v>
                </c:pt>
                <c:pt idx="55">
                  <c:v>VN-SUP-063</c:v>
                </c:pt>
                <c:pt idx="56">
                  <c:v>VN-SUP-072</c:v>
                </c:pt>
                <c:pt idx="57">
                  <c:v>VN-SUP-073</c:v>
                </c:pt>
                <c:pt idx="58">
                  <c:v>VN-SUP-075</c:v>
                </c:pt>
                <c:pt idx="59">
                  <c:v>VN-SUP-081</c:v>
                </c:pt>
                <c:pt idx="60">
                  <c:v>VN-SUP-083</c:v>
                </c:pt>
                <c:pt idx="61">
                  <c:v>VN-SUP-084</c:v>
                </c:pt>
                <c:pt idx="62">
                  <c:v>VN-SUP-097</c:v>
                </c:pt>
                <c:pt idx="63">
                  <c:v>VN-SUP-006</c:v>
                </c:pt>
                <c:pt idx="64">
                  <c:v>VN-SUP-014</c:v>
                </c:pt>
                <c:pt idx="65">
                  <c:v>VN-SUP-016</c:v>
                </c:pt>
                <c:pt idx="66">
                  <c:v>VN-SUP-021</c:v>
                </c:pt>
                <c:pt idx="67">
                  <c:v>VN-SUP-028</c:v>
                </c:pt>
                <c:pt idx="68">
                  <c:v>VN-SUP-040</c:v>
                </c:pt>
                <c:pt idx="69">
                  <c:v>VN-SUP-044</c:v>
                </c:pt>
                <c:pt idx="70">
                  <c:v>VN-SUP-045</c:v>
                </c:pt>
                <c:pt idx="71">
                  <c:v>VN-SUP-047</c:v>
                </c:pt>
                <c:pt idx="72">
                  <c:v>VN-SUP-049</c:v>
                </c:pt>
                <c:pt idx="73">
                  <c:v>VN-SUP-058</c:v>
                </c:pt>
                <c:pt idx="74">
                  <c:v>VN-SUP-060</c:v>
                </c:pt>
                <c:pt idx="75">
                  <c:v>VN-SUP-061</c:v>
                </c:pt>
                <c:pt idx="76">
                  <c:v>VN-SUP-064</c:v>
                </c:pt>
                <c:pt idx="77">
                  <c:v>VN-SUP-065</c:v>
                </c:pt>
                <c:pt idx="78">
                  <c:v>VN-SUP-067</c:v>
                </c:pt>
                <c:pt idx="79">
                  <c:v>VN-SUP-068</c:v>
                </c:pt>
                <c:pt idx="80">
                  <c:v>VN-SUP-074</c:v>
                </c:pt>
                <c:pt idx="81">
                  <c:v>VN-SUP-076</c:v>
                </c:pt>
                <c:pt idx="82">
                  <c:v>VN-SUP-098</c:v>
                </c:pt>
                <c:pt idx="83">
                  <c:v>VN-SUP-099</c:v>
                </c:pt>
                <c:pt idx="84">
                  <c:v>VN-SUP-003</c:v>
                </c:pt>
                <c:pt idx="85">
                  <c:v>VN-SUP-007</c:v>
                </c:pt>
                <c:pt idx="86">
                  <c:v>VN-SUP-008</c:v>
                </c:pt>
                <c:pt idx="87">
                  <c:v>VN-SUP-009</c:v>
                </c:pt>
                <c:pt idx="88">
                  <c:v>VN-SUP-012</c:v>
                </c:pt>
                <c:pt idx="89">
                  <c:v>VN-SUP-026</c:v>
                </c:pt>
                <c:pt idx="90">
                  <c:v>VN-SUP-027</c:v>
                </c:pt>
                <c:pt idx="91">
                  <c:v>VN-SUP-031</c:v>
                </c:pt>
                <c:pt idx="92">
                  <c:v>VN-SUP-035</c:v>
                </c:pt>
                <c:pt idx="93">
                  <c:v>VN-SUP-037</c:v>
                </c:pt>
                <c:pt idx="94">
                  <c:v>VN-SUP-055</c:v>
                </c:pt>
                <c:pt idx="95">
                  <c:v>VN-SUP-090</c:v>
                </c:pt>
                <c:pt idx="96">
                  <c:v>VN-SUP-091</c:v>
                </c:pt>
                <c:pt idx="97">
                  <c:v>VN-SUP-093</c:v>
                </c:pt>
                <c:pt idx="98">
                  <c:v>VN-SUP-094</c:v>
                </c:pt>
                <c:pt idx="99">
                  <c:v>VN-SUP-096</c:v>
                </c:pt>
              </c:strCache>
            </c:strRef>
          </c:xVal>
          <c:yVal>
            <c:numRef>
              <c:f>Supplier_Quadrant!$B$2:$B$101</c:f>
              <c:numCache>
                <c:formatCode>General</c:formatCode>
                <c:ptCount val="100"/>
                <c:pt idx="0">
                  <c:v>91.688948306595393</c:v>
                </c:pt>
                <c:pt idx="1">
                  <c:v>38.346702317290557</c:v>
                </c:pt>
                <c:pt idx="2">
                  <c:v>23.61853832442068</c:v>
                </c:pt>
                <c:pt idx="3">
                  <c:v>4.0106951871657772</c:v>
                </c:pt>
                <c:pt idx="4">
                  <c:v>44.006238859180044</c:v>
                </c:pt>
                <c:pt idx="5">
                  <c:v>47.615864527629199</c:v>
                </c:pt>
                <c:pt idx="6">
                  <c:v>20.320855614973265</c:v>
                </c:pt>
                <c:pt idx="7">
                  <c:v>94.496434937611411</c:v>
                </c:pt>
                <c:pt idx="8">
                  <c:v>69.63012477718361</c:v>
                </c:pt>
                <c:pt idx="9">
                  <c:v>88.235294117647058</c:v>
                </c:pt>
                <c:pt idx="10">
                  <c:v>32.486631016042786</c:v>
                </c:pt>
                <c:pt idx="11">
                  <c:v>35.672905525846708</c:v>
                </c:pt>
                <c:pt idx="12">
                  <c:v>16.46613190730838</c:v>
                </c:pt>
                <c:pt idx="13">
                  <c:v>53.498217468805706</c:v>
                </c:pt>
                <c:pt idx="14">
                  <c:v>48.573975044563291</c:v>
                </c:pt>
                <c:pt idx="15">
                  <c:v>69.38502673796792</c:v>
                </c:pt>
                <c:pt idx="16">
                  <c:v>21.880570409982177</c:v>
                </c:pt>
                <c:pt idx="17">
                  <c:v>40.441176470588239</c:v>
                </c:pt>
                <c:pt idx="18">
                  <c:v>24.71033868092692</c:v>
                </c:pt>
                <c:pt idx="19">
                  <c:v>100</c:v>
                </c:pt>
                <c:pt idx="20">
                  <c:v>41.176470588235297</c:v>
                </c:pt>
                <c:pt idx="21">
                  <c:v>3.2754010695187183</c:v>
                </c:pt>
                <c:pt idx="22">
                  <c:v>8.0659536541889505</c:v>
                </c:pt>
                <c:pt idx="23">
                  <c:v>37.009803921568633</c:v>
                </c:pt>
                <c:pt idx="24">
                  <c:v>24.242424242424246</c:v>
                </c:pt>
                <c:pt idx="25">
                  <c:v>69.719251336898409</c:v>
                </c:pt>
                <c:pt idx="26">
                  <c:v>11.073975044563282</c:v>
                </c:pt>
                <c:pt idx="27">
                  <c:v>56.439393939393945</c:v>
                </c:pt>
                <c:pt idx="28">
                  <c:v>69.696969696969703</c:v>
                </c:pt>
                <c:pt idx="29">
                  <c:v>62.566844919786099</c:v>
                </c:pt>
                <c:pt idx="30">
                  <c:v>41.711229946524064</c:v>
                </c:pt>
                <c:pt idx="31">
                  <c:v>12.188057040998219</c:v>
                </c:pt>
                <c:pt idx="32">
                  <c:v>64.906417112299479</c:v>
                </c:pt>
                <c:pt idx="33">
                  <c:v>16.822638146167563</c:v>
                </c:pt>
                <c:pt idx="34">
                  <c:v>34.558823529411768</c:v>
                </c:pt>
                <c:pt idx="35">
                  <c:v>59.380570409982184</c:v>
                </c:pt>
                <c:pt idx="36">
                  <c:v>47.103386809269168</c:v>
                </c:pt>
                <c:pt idx="37">
                  <c:v>81.818181818181827</c:v>
                </c:pt>
                <c:pt idx="38">
                  <c:v>80.013368983957221</c:v>
                </c:pt>
                <c:pt idx="39">
                  <c:v>15.062388591800357</c:v>
                </c:pt>
                <c:pt idx="40">
                  <c:v>50.913547237076664</c:v>
                </c:pt>
                <c:pt idx="41">
                  <c:v>22.036541889483068</c:v>
                </c:pt>
                <c:pt idx="42">
                  <c:v>34.915329768270951</c:v>
                </c:pt>
                <c:pt idx="43">
                  <c:v>83.957219251336923</c:v>
                </c:pt>
                <c:pt idx="44">
                  <c:v>85.182709447415348</c:v>
                </c:pt>
                <c:pt idx="45">
                  <c:v>9.5142602495543667</c:v>
                </c:pt>
                <c:pt idx="46">
                  <c:v>37.143493761140824</c:v>
                </c:pt>
                <c:pt idx="47">
                  <c:v>56.238859180035661</c:v>
                </c:pt>
                <c:pt idx="48">
                  <c:v>85.071301247771856</c:v>
                </c:pt>
                <c:pt idx="49">
                  <c:v>71.212121212121218</c:v>
                </c:pt>
                <c:pt idx="50">
                  <c:v>89.772727272727295</c:v>
                </c:pt>
                <c:pt idx="51">
                  <c:v>10.539215686274511</c:v>
                </c:pt>
                <c:pt idx="52">
                  <c:v>21.85828877005348</c:v>
                </c:pt>
                <c:pt idx="53">
                  <c:v>35.316399286987526</c:v>
                </c:pt>
                <c:pt idx="54">
                  <c:v>26.960784313725494</c:v>
                </c:pt>
                <c:pt idx="55">
                  <c:v>69.763814616755795</c:v>
                </c:pt>
                <c:pt idx="56">
                  <c:v>63.569518716577548</c:v>
                </c:pt>
                <c:pt idx="57">
                  <c:v>68.204099821746894</c:v>
                </c:pt>
                <c:pt idx="58">
                  <c:v>44.852941176470587</c:v>
                </c:pt>
                <c:pt idx="59">
                  <c:v>80.48128342245991</c:v>
                </c:pt>
                <c:pt idx="60">
                  <c:v>98.551693404634605</c:v>
                </c:pt>
                <c:pt idx="61">
                  <c:v>39.950980392156865</c:v>
                </c:pt>
                <c:pt idx="62">
                  <c:v>94.251336898395721</c:v>
                </c:pt>
                <c:pt idx="63">
                  <c:v>67.023172905525868</c:v>
                </c:pt>
                <c:pt idx="64">
                  <c:v>72.326203208556137</c:v>
                </c:pt>
                <c:pt idx="65">
                  <c:v>25.62388591800357</c:v>
                </c:pt>
                <c:pt idx="66">
                  <c:v>20.187165775401073</c:v>
                </c:pt>
                <c:pt idx="67">
                  <c:v>54.077540106951872</c:v>
                </c:pt>
                <c:pt idx="68">
                  <c:v>88.524955436720163</c:v>
                </c:pt>
                <c:pt idx="69">
                  <c:v>90.886809269162242</c:v>
                </c:pt>
                <c:pt idx="70">
                  <c:v>27.250445632798577</c:v>
                </c:pt>
                <c:pt idx="71">
                  <c:v>0</c:v>
                </c:pt>
                <c:pt idx="72">
                  <c:v>30.525846702317295</c:v>
                </c:pt>
                <c:pt idx="73">
                  <c:v>55.904634581105171</c:v>
                </c:pt>
                <c:pt idx="74">
                  <c:v>6.4616755793226401</c:v>
                </c:pt>
                <c:pt idx="75">
                  <c:v>25.423351158645279</c:v>
                </c:pt>
                <c:pt idx="76">
                  <c:v>71.36809269162211</c:v>
                </c:pt>
                <c:pt idx="77">
                  <c:v>14.795008912655975</c:v>
                </c:pt>
                <c:pt idx="78">
                  <c:v>26.71568627450981</c:v>
                </c:pt>
                <c:pt idx="79">
                  <c:v>97.883244206773639</c:v>
                </c:pt>
                <c:pt idx="80">
                  <c:v>53.18627450980393</c:v>
                </c:pt>
                <c:pt idx="81">
                  <c:v>55.392156862745104</c:v>
                </c:pt>
                <c:pt idx="82">
                  <c:v>39.81729055258468</c:v>
                </c:pt>
                <c:pt idx="83">
                  <c:v>51.871657754010705</c:v>
                </c:pt>
                <c:pt idx="84">
                  <c:v>45.031194295900185</c:v>
                </c:pt>
                <c:pt idx="85">
                  <c:v>66.733511586452764</c:v>
                </c:pt>
                <c:pt idx="86">
                  <c:v>59.246880570409985</c:v>
                </c:pt>
                <c:pt idx="87">
                  <c:v>27.495543672014261</c:v>
                </c:pt>
                <c:pt idx="88">
                  <c:v>97.393048128342244</c:v>
                </c:pt>
                <c:pt idx="89">
                  <c:v>13.926024955436722</c:v>
                </c:pt>
                <c:pt idx="90">
                  <c:v>60.561497326203217</c:v>
                </c:pt>
                <c:pt idx="91">
                  <c:v>60.004456327985743</c:v>
                </c:pt>
                <c:pt idx="92">
                  <c:v>29.59001782531195</c:v>
                </c:pt>
                <c:pt idx="93">
                  <c:v>45.721925133689844</c:v>
                </c:pt>
                <c:pt idx="94">
                  <c:v>24.442959001782537</c:v>
                </c:pt>
                <c:pt idx="95">
                  <c:v>86.029411764705884</c:v>
                </c:pt>
                <c:pt idx="96">
                  <c:v>32.642602495543684</c:v>
                </c:pt>
                <c:pt idx="97">
                  <c:v>71.256684491978618</c:v>
                </c:pt>
                <c:pt idx="98">
                  <c:v>81.127450980392155</c:v>
                </c:pt>
                <c:pt idx="99">
                  <c:v>9.6033868092691641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85-4F00-AE71-1289A94E9C60}"/>
            </c:ext>
          </c:extLst>
        </c:ser>
        <c:ser>
          <c:idx val="1"/>
          <c:order val="1"/>
          <c:tx>
            <c:strRef>
              <c:f>Supplier_Quadrant!$C$1</c:f>
              <c:strCache>
                <c:ptCount val="1"/>
                <c:pt idx="0">
                  <c:v>Quality_Score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Supplier_Quadrant!$A$2:$A$101</c:f>
              <c:strCache>
                <c:ptCount val="100"/>
                <c:pt idx="0">
                  <c:v>VN-SUP-001</c:v>
                </c:pt>
                <c:pt idx="1">
                  <c:v>VN-SUP-011</c:v>
                </c:pt>
                <c:pt idx="2">
                  <c:v>VN-SUP-015</c:v>
                </c:pt>
                <c:pt idx="3">
                  <c:v>VN-SUP-017</c:v>
                </c:pt>
                <c:pt idx="4">
                  <c:v>VN-SUP-020</c:v>
                </c:pt>
                <c:pt idx="5">
                  <c:v>VN-SUP-023</c:v>
                </c:pt>
                <c:pt idx="6">
                  <c:v>VN-SUP-029</c:v>
                </c:pt>
                <c:pt idx="7">
                  <c:v>VN-SUP-030</c:v>
                </c:pt>
                <c:pt idx="8">
                  <c:v>VN-SUP-032</c:v>
                </c:pt>
                <c:pt idx="9">
                  <c:v>VN-SUP-033</c:v>
                </c:pt>
                <c:pt idx="10">
                  <c:v>VN-SUP-041</c:v>
                </c:pt>
                <c:pt idx="11">
                  <c:v>VN-SUP-043</c:v>
                </c:pt>
                <c:pt idx="12">
                  <c:v>VN-SUP-050</c:v>
                </c:pt>
                <c:pt idx="13">
                  <c:v>VN-SUP-051</c:v>
                </c:pt>
                <c:pt idx="14">
                  <c:v>VN-SUP-052</c:v>
                </c:pt>
                <c:pt idx="15">
                  <c:v>VN-SUP-053</c:v>
                </c:pt>
                <c:pt idx="16">
                  <c:v>VN-SUP-057</c:v>
                </c:pt>
                <c:pt idx="17">
                  <c:v>VN-SUP-059</c:v>
                </c:pt>
                <c:pt idx="18">
                  <c:v>VN-SUP-062</c:v>
                </c:pt>
                <c:pt idx="19">
                  <c:v>VN-SUP-066</c:v>
                </c:pt>
                <c:pt idx="20">
                  <c:v>VN-SUP-069</c:v>
                </c:pt>
                <c:pt idx="21">
                  <c:v>VN-SUP-070</c:v>
                </c:pt>
                <c:pt idx="22">
                  <c:v>VN-SUP-078</c:v>
                </c:pt>
                <c:pt idx="23">
                  <c:v>VN-SUP-079</c:v>
                </c:pt>
                <c:pt idx="24">
                  <c:v>VN-SUP-080</c:v>
                </c:pt>
                <c:pt idx="25">
                  <c:v>VN-SUP-089</c:v>
                </c:pt>
                <c:pt idx="26">
                  <c:v>VN-SUP-019</c:v>
                </c:pt>
                <c:pt idx="27">
                  <c:v>VN-SUP-024</c:v>
                </c:pt>
                <c:pt idx="28">
                  <c:v>VN-SUP-025</c:v>
                </c:pt>
                <c:pt idx="29">
                  <c:v>VN-SUP-034</c:v>
                </c:pt>
                <c:pt idx="30">
                  <c:v>VN-SUP-039</c:v>
                </c:pt>
                <c:pt idx="31">
                  <c:v>VN-SUP-042</c:v>
                </c:pt>
                <c:pt idx="32">
                  <c:v>VN-SUP-046</c:v>
                </c:pt>
                <c:pt idx="33">
                  <c:v>VN-SUP-056</c:v>
                </c:pt>
                <c:pt idx="34">
                  <c:v>VN-SUP-071</c:v>
                </c:pt>
                <c:pt idx="35">
                  <c:v>VN-SUP-077</c:v>
                </c:pt>
                <c:pt idx="36">
                  <c:v>VN-SUP-082</c:v>
                </c:pt>
                <c:pt idx="37">
                  <c:v>VN-SUP-085</c:v>
                </c:pt>
                <c:pt idx="38">
                  <c:v>VN-SUP-086</c:v>
                </c:pt>
                <c:pt idx="39">
                  <c:v>VN-SUP-087</c:v>
                </c:pt>
                <c:pt idx="40">
                  <c:v>VN-SUP-088</c:v>
                </c:pt>
                <c:pt idx="41">
                  <c:v>VN-SUP-092</c:v>
                </c:pt>
                <c:pt idx="42">
                  <c:v>VN-SUP-095</c:v>
                </c:pt>
                <c:pt idx="43">
                  <c:v>VN-SUP-100</c:v>
                </c:pt>
                <c:pt idx="44">
                  <c:v>VN-SUP-002</c:v>
                </c:pt>
                <c:pt idx="45">
                  <c:v>VN-SUP-004</c:v>
                </c:pt>
                <c:pt idx="46">
                  <c:v>VN-SUP-005</c:v>
                </c:pt>
                <c:pt idx="47">
                  <c:v>VN-SUP-010</c:v>
                </c:pt>
                <c:pt idx="48">
                  <c:v>VN-SUP-013</c:v>
                </c:pt>
                <c:pt idx="49">
                  <c:v>VN-SUP-018</c:v>
                </c:pt>
                <c:pt idx="50">
                  <c:v>VN-SUP-022</c:v>
                </c:pt>
                <c:pt idx="51">
                  <c:v>VN-SUP-036</c:v>
                </c:pt>
                <c:pt idx="52">
                  <c:v>VN-SUP-038</c:v>
                </c:pt>
                <c:pt idx="53">
                  <c:v>VN-SUP-048</c:v>
                </c:pt>
                <c:pt idx="54">
                  <c:v>VN-SUP-054</c:v>
                </c:pt>
                <c:pt idx="55">
                  <c:v>VN-SUP-063</c:v>
                </c:pt>
                <c:pt idx="56">
                  <c:v>VN-SUP-072</c:v>
                </c:pt>
                <c:pt idx="57">
                  <c:v>VN-SUP-073</c:v>
                </c:pt>
                <c:pt idx="58">
                  <c:v>VN-SUP-075</c:v>
                </c:pt>
                <c:pt idx="59">
                  <c:v>VN-SUP-081</c:v>
                </c:pt>
                <c:pt idx="60">
                  <c:v>VN-SUP-083</c:v>
                </c:pt>
                <c:pt idx="61">
                  <c:v>VN-SUP-084</c:v>
                </c:pt>
                <c:pt idx="62">
                  <c:v>VN-SUP-097</c:v>
                </c:pt>
                <c:pt idx="63">
                  <c:v>VN-SUP-006</c:v>
                </c:pt>
                <c:pt idx="64">
                  <c:v>VN-SUP-014</c:v>
                </c:pt>
                <c:pt idx="65">
                  <c:v>VN-SUP-016</c:v>
                </c:pt>
                <c:pt idx="66">
                  <c:v>VN-SUP-021</c:v>
                </c:pt>
                <c:pt idx="67">
                  <c:v>VN-SUP-028</c:v>
                </c:pt>
                <c:pt idx="68">
                  <c:v>VN-SUP-040</c:v>
                </c:pt>
                <c:pt idx="69">
                  <c:v>VN-SUP-044</c:v>
                </c:pt>
                <c:pt idx="70">
                  <c:v>VN-SUP-045</c:v>
                </c:pt>
                <c:pt idx="71">
                  <c:v>VN-SUP-047</c:v>
                </c:pt>
                <c:pt idx="72">
                  <c:v>VN-SUP-049</c:v>
                </c:pt>
                <c:pt idx="73">
                  <c:v>VN-SUP-058</c:v>
                </c:pt>
                <c:pt idx="74">
                  <c:v>VN-SUP-060</c:v>
                </c:pt>
                <c:pt idx="75">
                  <c:v>VN-SUP-061</c:v>
                </c:pt>
                <c:pt idx="76">
                  <c:v>VN-SUP-064</c:v>
                </c:pt>
                <c:pt idx="77">
                  <c:v>VN-SUP-065</c:v>
                </c:pt>
                <c:pt idx="78">
                  <c:v>VN-SUP-067</c:v>
                </c:pt>
                <c:pt idx="79">
                  <c:v>VN-SUP-068</c:v>
                </c:pt>
                <c:pt idx="80">
                  <c:v>VN-SUP-074</c:v>
                </c:pt>
                <c:pt idx="81">
                  <c:v>VN-SUP-076</c:v>
                </c:pt>
                <c:pt idx="82">
                  <c:v>VN-SUP-098</c:v>
                </c:pt>
                <c:pt idx="83">
                  <c:v>VN-SUP-099</c:v>
                </c:pt>
                <c:pt idx="84">
                  <c:v>VN-SUP-003</c:v>
                </c:pt>
                <c:pt idx="85">
                  <c:v>VN-SUP-007</c:v>
                </c:pt>
                <c:pt idx="86">
                  <c:v>VN-SUP-008</c:v>
                </c:pt>
                <c:pt idx="87">
                  <c:v>VN-SUP-009</c:v>
                </c:pt>
                <c:pt idx="88">
                  <c:v>VN-SUP-012</c:v>
                </c:pt>
                <c:pt idx="89">
                  <c:v>VN-SUP-026</c:v>
                </c:pt>
                <c:pt idx="90">
                  <c:v>VN-SUP-027</c:v>
                </c:pt>
                <c:pt idx="91">
                  <c:v>VN-SUP-031</c:v>
                </c:pt>
                <c:pt idx="92">
                  <c:v>VN-SUP-035</c:v>
                </c:pt>
                <c:pt idx="93">
                  <c:v>VN-SUP-037</c:v>
                </c:pt>
                <c:pt idx="94">
                  <c:v>VN-SUP-055</c:v>
                </c:pt>
                <c:pt idx="95">
                  <c:v>VN-SUP-090</c:v>
                </c:pt>
                <c:pt idx="96">
                  <c:v>VN-SUP-091</c:v>
                </c:pt>
                <c:pt idx="97">
                  <c:v>VN-SUP-093</c:v>
                </c:pt>
                <c:pt idx="98">
                  <c:v>VN-SUP-094</c:v>
                </c:pt>
                <c:pt idx="99">
                  <c:v>VN-SUP-096</c:v>
                </c:pt>
              </c:strCache>
            </c:strRef>
          </c:xVal>
          <c:yVal>
            <c:numRef>
              <c:f>Supplier_Quadrant!$C$2:$C$101</c:f>
              <c:numCache>
                <c:formatCode>General</c:formatCode>
                <c:ptCount val="100"/>
                <c:pt idx="0">
                  <c:v>92.009636475462401</c:v>
                </c:pt>
                <c:pt idx="1">
                  <c:v>75.134543729873286</c:v>
                </c:pt>
                <c:pt idx="2">
                  <c:v>43.777158652095821</c:v>
                </c:pt>
                <c:pt idx="3">
                  <c:v>37.456859881276095</c:v>
                </c:pt>
                <c:pt idx="4">
                  <c:v>43.081906701396662</c:v>
                </c:pt>
                <c:pt idx="5">
                  <c:v>50.750457942529437</c:v>
                </c:pt>
                <c:pt idx="6">
                  <c:v>80.052791624339676</c:v>
                </c:pt>
                <c:pt idx="7">
                  <c:v>84.395718648889385</c:v>
                </c:pt>
                <c:pt idx="8">
                  <c:v>82.217897143173417</c:v>
                </c:pt>
                <c:pt idx="9">
                  <c:v>95.219814799881846</c:v>
                </c:pt>
                <c:pt idx="10">
                  <c:v>34.12710833686819</c:v>
                </c:pt>
                <c:pt idx="11">
                  <c:v>71.680853063789357</c:v>
                </c:pt>
                <c:pt idx="12">
                  <c:v>39.546146626541692</c:v>
                </c:pt>
                <c:pt idx="13">
                  <c:v>64.396525028545327</c:v>
                </c:pt>
                <c:pt idx="14">
                  <c:v>100</c:v>
                </c:pt>
                <c:pt idx="15">
                  <c:v>94.898050231249613</c:v>
                </c:pt>
                <c:pt idx="16">
                  <c:v>26.598862384393087</c:v>
                </c:pt>
                <c:pt idx="17">
                  <c:v>48.792410679138619</c:v>
                </c:pt>
                <c:pt idx="18">
                  <c:v>44.274298867203569</c:v>
                </c:pt>
                <c:pt idx="19">
                  <c:v>38.803203760687502</c:v>
                </c:pt>
                <c:pt idx="20">
                  <c:v>43.150138826130672</c:v>
                </c:pt>
                <c:pt idx="21">
                  <c:v>23.718989572890763</c:v>
                </c:pt>
                <c:pt idx="22">
                  <c:v>44.538734136627411</c:v>
                </c:pt>
                <c:pt idx="23">
                  <c:v>55.130220771481028</c:v>
                </c:pt>
                <c:pt idx="24">
                  <c:v>68.130158265129012</c:v>
                </c:pt>
                <c:pt idx="25">
                  <c:v>30.109023483779566</c:v>
                </c:pt>
                <c:pt idx="26">
                  <c:v>36.196641166301696</c:v>
                </c:pt>
                <c:pt idx="27">
                  <c:v>89.73046879286872</c:v>
                </c:pt>
                <c:pt idx="28">
                  <c:v>71.90318004644557</c:v>
                </c:pt>
                <c:pt idx="29">
                  <c:v>36.608872943672225</c:v>
                </c:pt>
                <c:pt idx="30">
                  <c:v>96.655528448263055</c:v>
                </c:pt>
                <c:pt idx="31">
                  <c:v>97.173376874653783</c:v>
                </c:pt>
                <c:pt idx="32">
                  <c:v>58.247212145127314</c:v>
                </c:pt>
                <c:pt idx="33">
                  <c:v>39.502010461940998</c:v>
                </c:pt>
                <c:pt idx="34">
                  <c:v>0</c:v>
                </c:pt>
                <c:pt idx="35">
                  <c:v>67.718284348552558</c:v>
                </c:pt>
                <c:pt idx="36">
                  <c:v>90.152863816790486</c:v>
                </c:pt>
                <c:pt idx="37">
                  <c:v>76.047279613815633</c:v>
                </c:pt>
                <c:pt idx="38">
                  <c:v>73.06715806520414</c:v>
                </c:pt>
                <c:pt idx="39">
                  <c:v>56.633951828119912</c:v>
                </c:pt>
                <c:pt idx="40">
                  <c:v>31.818524497002759</c:v>
                </c:pt>
                <c:pt idx="41">
                  <c:v>22.764145402180667</c:v>
                </c:pt>
                <c:pt idx="42">
                  <c:v>37.571947912645712</c:v>
                </c:pt>
                <c:pt idx="43">
                  <c:v>14.466355598159538</c:v>
                </c:pt>
                <c:pt idx="44">
                  <c:v>81.010617968333605</c:v>
                </c:pt>
                <c:pt idx="45">
                  <c:v>89.455655560417114</c:v>
                </c:pt>
                <c:pt idx="46">
                  <c:v>26.827058284071768</c:v>
                </c:pt>
                <c:pt idx="47">
                  <c:v>27.791874842243026</c:v>
                </c:pt>
                <c:pt idx="48">
                  <c:v>34.102845375030931</c:v>
                </c:pt>
                <c:pt idx="49">
                  <c:v>46.736142556471627</c:v>
                </c:pt>
                <c:pt idx="50">
                  <c:v>48.265377159033825</c:v>
                </c:pt>
                <c:pt idx="51">
                  <c:v>23.712524221211417</c:v>
                </c:pt>
                <c:pt idx="52">
                  <c:v>52.630205264179963</c:v>
                </c:pt>
                <c:pt idx="53">
                  <c:v>33.075761038693322</c:v>
                </c:pt>
                <c:pt idx="54">
                  <c:v>64.425535610250449</c:v>
                </c:pt>
                <c:pt idx="55">
                  <c:v>31.667220953274335</c:v>
                </c:pt>
                <c:pt idx="56">
                  <c:v>75.560254930486693</c:v>
                </c:pt>
                <c:pt idx="57">
                  <c:v>46.092851993069885</c:v>
                </c:pt>
                <c:pt idx="58">
                  <c:v>51.08305376452855</c:v>
                </c:pt>
                <c:pt idx="59">
                  <c:v>53.431885015032485</c:v>
                </c:pt>
                <c:pt idx="60">
                  <c:v>42.406599525619718</c:v>
                </c:pt>
                <c:pt idx="61">
                  <c:v>63.695117872188348</c:v>
                </c:pt>
                <c:pt idx="62">
                  <c:v>36.218470674739358</c:v>
                </c:pt>
                <c:pt idx="63">
                  <c:v>21.628820104333101</c:v>
                </c:pt>
                <c:pt idx="64">
                  <c:v>83.870259716278412</c:v>
                </c:pt>
                <c:pt idx="65">
                  <c:v>91.319299146334998</c:v>
                </c:pt>
                <c:pt idx="66">
                  <c:v>66.845724303089924</c:v>
                </c:pt>
                <c:pt idx="67">
                  <c:v>19.479174171802757</c:v>
                </c:pt>
                <c:pt idx="68">
                  <c:v>99.168212227673877</c:v>
                </c:pt>
                <c:pt idx="69">
                  <c:v>55.413264802196018</c:v>
                </c:pt>
                <c:pt idx="70">
                  <c:v>52.702493144580011</c:v>
                </c:pt>
                <c:pt idx="71">
                  <c:v>58.473117735724067</c:v>
                </c:pt>
                <c:pt idx="72">
                  <c:v>14.984919746138313</c:v>
                </c:pt>
                <c:pt idx="73">
                  <c:v>31.622106635836563</c:v>
                </c:pt>
                <c:pt idx="74">
                  <c:v>89.520165932892951</c:v>
                </c:pt>
                <c:pt idx="75">
                  <c:v>28.140741401678699</c:v>
                </c:pt>
                <c:pt idx="76">
                  <c:v>59.724771649027332</c:v>
                </c:pt>
                <c:pt idx="77">
                  <c:v>6.4818132758720282</c:v>
                </c:pt>
                <c:pt idx="78">
                  <c:v>19.300076773069001</c:v>
                </c:pt>
                <c:pt idx="79">
                  <c:v>90.569652354938711</c:v>
                </c:pt>
                <c:pt idx="80">
                  <c:v>71.088903595642066</c:v>
                </c:pt>
                <c:pt idx="81">
                  <c:v>95.063071772083674</c:v>
                </c:pt>
                <c:pt idx="82">
                  <c:v>84.670150163160642</c:v>
                </c:pt>
                <c:pt idx="83">
                  <c:v>34.859530095377053</c:v>
                </c:pt>
                <c:pt idx="84">
                  <c:v>62.410254477196382</c:v>
                </c:pt>
                <c:pt idx="85">
                  <c:v>42.818855160376515</c:v>
                </c:pt>
                <c:pt idx="86">
                  <c:v>47.04857888707199</c:v>
                </c:pt>
                <c:pt idx="87">
                  <c:v>68.045273684778067</c:v>
                </c:pt>
                <c:pt idx="88">
                  <c:v>7.6473420247382071</c:v>
                </c:pt>
                <c:pt idx="89">
                  <c:v>35.190026467384328</c:v>
                </c:pt>
                <c:pt idx="90">
                  <c:v>14.000754847701593</c:v>
                </c:pt>
                <c:pt idx="91">
                  <c:v>79.382399070134483</c:v>
                </c:pt>
                <c:pt idx="92">
                  <c:v>54.846031586225095</c:v>
                </c:pt>
                <c:pt idx="93">
                  <c:v>25.051758599514134</c:v>
                </c:pt>
                <c:pt idx="94">
                  <c:v>32.376668048804561</c:v>
                </c:pt>
                <c:pt idx="95">
                  <c:v>41.674177767110855</c:v>
                </c:pt>
                <c:pt idx="96">
                  <c:v>58.899115224972739</c:v>
                </c:pt>
                <c:pt idx="97">
                  <c:v>60.2356060038544</c:v>
                </c:pt>
                <c:pt idx="98">
                  <c:v>33.856350860082621</c:v>
                </c:pt>
                <c:pt idx="99">
                  <c:v>80.314554866501183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85-4F00-AE71-1289A94E9C60}"/>
            </c:ext>
          </c:extLst>
        </c:ser>
        <c:ser>
          <c:idx val="2"/>
          <c:order val="2"/>
          <c:tx>
            <c:v>Cost Threshold</c:v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Supplier_Quadrant!$O$6:$O$7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Supplier_Quadrant!$P$6:$P$7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85-4F00-AE71-1289A94E9C60}"/>
            </c:ext>
          </c:extLst>
        </c:ser>
        <c:ser>
          <c:idx val="3"/>
          <c:order val="3"/>
          <c:tx>
            <c:v>Quality Threshold</c:v>
          </c:tx>
          <c:spPr>
            <a:ln w="19050" cap="rnd">
              <a:solidFill>
                <a:schemeClr val="accent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Supplier_Quadrant!$O$11:$O$12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Supplier_Quadrant!$P$11:$P$12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85-4F00-AE71-1289A94E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664304"/>
        <c:axId val="1857678224"/>
      </c:scatterChart>
      <c:valAx>
        <c:axId val="18576643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Score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4061261401407138"/>
              <c:y val="0.8314563311165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678224"/>
        <c:crosses val="autoZero"/>
        <c:crossBetween val="midCat"/>
      </c:valAx>
      <c:valAx>
        <c:axId val="1857678224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</a:t>
                </a:r>
                <a:r>
                  <a:rPr lang="en-US" baseline="0"/>
                  <a:t> Score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258209755030621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66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28576</xdr:rowOff>
    </xdr:from>
    <xdr:to>
      <xdr:col>16</xdr:col>
      <xdr:colOff>361950</xdr:colOff>
      <xdr:row>20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74194-CB37-317B-3966-0E0A3C3B9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0.29734</cdr:x>
      <cdr:y>0.25564</cdr:y>
    </cdr:from>
    <cdr:to>
      <cdr:x>0.45681</cdr:x>
      <cdr:y>0.31328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972CE07-080E-DD00-E294-04E837A96266}"/>
            </a:ext>
          </a:extLst>
        </cdr:cNvPr>
        <cdr:cNvSpPr txBox="1"/>
      </cdr:nvSpPr>
      <cdr:spPr>
        <a:xfrm xmlns:a="http://schemas.openxmlformats.org/drawingml/2006/main">
          <a:off x="1704976" y="971551"/>
          <a:ext cx="914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0.24419</cdr:x>
      <cdr:y>0.23058</cdr:y>
    </cdr:from>
    <cdr:to>
      <cdr:x>0.3588</cdr:x>
      <cdr:y>0.27068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BE5593-A329-E737-8D9A-5E8117BA6926}"/>
            </a:ext>
          </a:extLst>
        </cdr:cNvPr>
        <cdr:cNvSpPr txBox="1"/>
      </cdr:nvSpPr>
      <cdr:spPr>
        <a:xfrm xmlns:a="http://schemas.openxmlformats.org/drawingml/2006/main">
          <a:off x="1400176" y="876301"/>
          <a:ext cx="657225" cy="1523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0.22259</cdr:x>
      <cdr:y>0.21805</cdr:y>
    </cdr:from>
    <cdr:to>
      <cdr:x>0.35548</cdr:x>
      <cdr:y>0.2807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9BA4B20-295A-F53A-CA66-4ACBBE6DC8BD}"/>
            </a:ext>
          </a:extLst>
        </cdr:cNvPr>
        <cdr:cNvSpPr txBox="1"/>
      </cdr:nvSpPr>
      <cdr:spPr>
        <a:xfrm xmlns:a="http://schemas.openxmlformats.org/drawingml/2006/main">
          <a:off x="1708869" y="863984"/>
          <a:ext cx="1020219" cy="24827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Best</a:t>
          </a:r>
          <a:r>
            <a:rPr lang="en-US" sz="1100" b="1" kern="1200">
              <a:solidFill>
                <a:schemeClr val="accent6"/>
              </a:solidFill>
            </a:rPr>
            <a:t> </a:t>
          </a:r>
          <a:r>
            <a:rPr lang="en-US" sz="1100" b="1" kern="1200">
              <a:solidFill>
                <a:schemeClr val="tx1"/>
              </a:solidFill>
            </a:rPr>
            <a:t>Value</a:t>
          </a:r>
        </a:p>
      </cdr:txBody>
    </cdr:sp>
  </cdr:relSizeAnchor>
  <cdr:relSizeAnchor xmlns:cdr="http://schemas.openxmlformats.org/drawingml/2006/chartDrawing">
    <cdr:from>
      <cdr:x>0.68605</cdr:x>
      <cdr:y>0.22807</cdr:y>
    </cdr:from>
    <cdr:to>
      <cdr:x>0.8206</cdr:x>
      <cdr:y>0.28571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5DCCDCD-86EA-137A-65EE-5DD93057EEFF}"/>
            </a:ext>
          </a:extLst>
        </cdr:cNvPr>
        <cdr:cNvSpPr txBox="1"/>
      </cdr:nvSpPr>
      <cdr:spPr>
        <a:xfrm xmlns:a="http://schemas.openxmlformats.org/drawingml/2006/main">
          <a:off x="3933826" y="866776"/>
          <a:ext cx="771525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0.68439</cdr:x>
      <cdr:y>0.22306</cdr:y>
    </cdr:from>
    <cdr:to>
      <cdr:x>0.80897</cdr:x>
      <cdr:y>0.28321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EECE578C-DC4B-037C-5EF8-D2A1F2DF4BC9}"/>
            </a:ext>
          </a:extLst>
        </cdr:cNvPr>
        <cdr:cNvSpPr txBox="1"/>
      </cdr:nvSpPr>
      <cdr:spPr>
        <a:xfrm xmlns:a="http://schemas.openxmlformats.org/drawingml/2006/main">
          <a:off x="5254130" y="883845"/>
          <a:ext cx="956456" cy="23834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kern="1200"/>
            <a:t>Cost</a:t>
          </a:r>
          <a:r>
            <a:rPr lang="en-US" sz="1100" b="1" kern="1200" baseline="0"/>
            <a:t> Risk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0.20432</cdr:x>
      <cdr:y>0.62406</cdr:y>
    </cdr:from>
    <cdr:to>
      <cdr:x>0.37043</cdr:x>
      <cdr:y>0.67419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2E3EB43-BB6E-DAB3-13E1-3E592637ACC2}"/>
            </a:ext>
          </a:extLst>
        </cdr:cNvPr>
        <cdr:cNvSpPr txBox="1"/>
      </cdr:nvSpPr>
      <cdr:spPr>
        <a:xfrm xmlns:a="http://schemas.openxmlformats.org/drawingml/2006/main">
          <a:off x="1568588" y="2472777"/>
          <a:ext cx="1275273" cy="19861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Cost Optimize</a:t>
          </a:r>
        </a:p>
      </cdr:txBody>
    </cdr:sp>
  </cdr:relSizeAnchor>
  <cdr:relSizeAnchor xmlns:cdr="http://schemas.openxmlformats.org/drawingml/2006/chartDrawing">
    <cdr:from>
      <cdr:x>0.66445</cdr:x>
      <cdr:y>0.46366</cdr:y>
    </cdr:from>
    <cdr:to>
      <cdr:x>0.80897</cdr:x>
      <cdr:y>0.52632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F459BEB-7323-D57D-D36B-417A37A6A5CF}"/>
            </a:ext>
          </a:extLst>
        </cdr:cNvPr>
        <cdr:cNvSpPr txBox="1"/>
      </cdr:nvSpPr>
      <cdr:spPr>
        <a:xfrm xmlns:a="http://schemas.openxmlformats.org/drawingml/2006/main">
          <a:off x="5101097" y="1837203"/>
          <a:ext cx="1109489" cy="248271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kern="1200"/>
            <a:t>Re-evaluate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C9EA4E3-59CD-4745-B811-64B48E6351E7}" autoFormatId="16" applyNumberFormats="0" applyBorderFormats="0" applyFontFormats="0" applyPatternFormats="0" applyAlignmentFormats="0" applyWidthHeightFormats="0">
  <queryTableRefresh nextId="6">
    <queryTableFields count="5">
      <queryTableField id="1" name="Supplier ID" tableColumnId="1"/>
      <queryTableField id="2" name="City" tableColumnId="2"/>
      <queryTableField id="3" name="Country" tableColumnId="3"/>
      <queryTableField id="4" name="Latitude" tableColumnId="4"/>
      <queryTableField id="5" name="Longitu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94B9B38-87A9-4ECF-AD53-5EC36851D0CC}" autoFormatId="16" applyNumberFormats="0" applyBorderFormats="0" applyFontFormats="0" applyPatternFormats="0" applyAlignmentFormats="0" applyWidthHeightFormats="0">
  <queryTableRefresh nextId="5">
    <queryTableFields count="4">
      <queryTableField id="1" name="Supplier ID" tableColumnId="1"/>
      <queryTableField id="2" name="Defect Rate (%)" tableColumnId="2"/>
      <queryTableField id="3" name="Compliance Score" tableColumnId="3"/>
      <queryTableField id="4" name="Delivery Time (day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0FAD82-C62F-490C-B1E5-42B558129F2B}" autoFormatId="16" applyNumberFormats="0" applyBorderFormats="0" applyFontFormats="0" applyPatternFormats="0" applyAlignmentFormats="0" applyWidthHeightFormats="0">
  <queryTableRefresh nextId="4">
    <queryTableFields count="3">
      <queryTableField id="1" name="Material Type" tableColumnId="1"/>
      <queryTableField id="2" name="Material Group" tableColumnId="2"/>
      <queryTableField id="3" name="Processing Stag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71B35FD-846E-450C-BFF5-C47EFC77ED53}" autoFormatId="16" applyNumberFormats="0" applyBorderFormats="0" applyFontFormats="0" applyPatternFormats="0" applyAlignmentFormats="0" applyWidthHeightFormats="0">
  <queryTableRefresh nextId="7">
    <queryTableFields count="5">
      <queryTableField id="2" name="Supplier ID" tableColumnId="2"/>
      <queryTableField id="1" name="Material Type" tableColumnId="1"/>
      <queryTableField id="3" name="Defect Rate (%)" tableColumnId="3"/>
      <queryTableField id="4" name="Normal_Range" tableColumnId="4"/>
      <queryTableField id="5" name="Defect_Aler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1F0F0F-4DFE-4A3D-81CC-1C92AEBFE4A6}" autoFormatId="16" applyNumberFormats="0" applyBorderFormats="0" applyFontFormats="0" applyPatternFormats="0" applyAlignmentFormats="0" applyWidthHeightFormats="0">
  <queryTableRefresh nextId="5">
    <queryTableFields count="4">
      <queryTableField id="1" name="Supplier ID" tableColumnId="1"/>
      <queryTableField id="2" name="Cost_Score" tableColumnId="2"/>
      <queryTableField id="3" name="Quality_Score" tableColumnId="3"/>
      <queryTableField id="4" name="Supplier_Quadrant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E8776EC-2CF8-4F4C-808B-D8DD655D790F}" autoFormatId="16" applyNumberFormats="0" applyBorderFormats="0" applyFontFormats="0" applyPatternFormats="0" applyAlignmentFormats="0" applyWidthHeightFormats="0">
  <queryTableRefresh nextId="25" unboundColumnsRight="8">
    <queryTableFields count="24">
      <queryTableField id="1" name="Supplier ID" tableColumnId="1"/>
      <queryTableField id="2" name="Material Type" tableColumnId="2"/>
      <queryTableField id="3" name="Cost/Unit (USD)" tableColumnId="3"/>
      <queryTableField id="4" name="Volume (kg)" tableColumnId="4"/>
      <queryTableField id="5" name="Material Group" tableColumnId="5"/>
      <queryTableField id="6" name="Processing Stage" tableColumnId="6"/>
      <queryTableField id="7" name="City" tableColumnId="7"/>
      <queryTableField id="8" name="Country" tableColumnId="8"/>
      <queryTableField id="9" name="Latitude" tableColumnId="9"/>
      <queryTableField id="10" name="Longitude" tableColumnId="10"/>
      <queryTableField id="11" name="Defect Rate (%)" tableColumnId="11"/>
      <queryTableField id="12" name="Compliance Score" tableColumnId="12"/>
      <queryTableField id="13" name="Delivery Time (days)" tableColumnId="13"/>
      <queryTableField id="14" name="Cost_volume" tableColumnId="14"/>
      <queryTableField id="15" name="Weighted_Cost" tableColumnId="15"/>
      <queryTableField id="16" name="Delivery_Timeliness_Index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CEB7A-29D9-4617-8E10-BF6E78315ECD}" name="Supplier_Locations" displayName="Supplier_Locations" ref="A1:E101" tableType="queryTable" totalsRowShown="0">
  <autoFilter ref="A1:E101" xr:uid="{E59CEB7A-29D9-4617-8E10-BF6E78315ECD}"/>
  <tableColumns count="5">
    <tableColumn id="1" xr3:uid="{A3F37E77-93F6-4403-86BC-207FE5F13506}" uniqueName="1" name="Supplier ID" queryTableFieldId="1"/>
    <tableColumn id="2" xr3:uid="{139AE80E-6E17-49E6-B23D-733E6A173738}" uniqueName="2" name="City" queryTableFieldId="2"/>
    <tableColumn id="3" xr3:uid="{E65CC09A-6931-47B7-A268-01BE87284185}" uniqueName="3" name="Country" queryTableFieldId="3"/>
    <tableColumn id="4" xr3:uid="{5AB9B1B7-4FC0-4CA3-B049-A9EC2B21CC3F}" uniqueName="4" name="Latitude" queryTableFieldId="4"/>
    <tableColumn id="5" xr3:uid="{30860161-241E-448B-9CD1-8725DCC1163E}" uniqueName="5" name="Longitud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10813-28C1-43F6-A9B7-F9A13EA960D1}" name="Quality_Metrixs" displayName="Quality_Metrixs" ref="A1:D101" tableType="queryTable" totalsRowShown="0">
  <autoFilter ref="A1:D101" xr:uid="{D1A10813-28C1-43F6-A9B7-F9A13EA960D1}"/>
  <tableColumns count="4">
    <tableColumn id="1" xr3:uid="{F612F7CD-C57F-4E41-83D8-BCB27B5846E0}" uniqueName="1" name="Supplier ID" queryTableFieldId="1" dataDxfId="22"/>
    <tableColumn id="2" xr3:uid="{D0037E9F-7EF0-4277-983D-6A58AD6C2CD0}" uniqueName="2" name="Defect Rate (%)" queryTableFieldId="2"/>
    <tableColumn id="3" xr3:uid="{90839427-B34F-473A-92F3-9A5E4A74AB0E}" uniqueName="3" name="Compliance Score" queryTableFieldId="3"/>
    <tableColumn id="4" xr3:uid="{291434A7-5A09-4CA9-B4F3-D8CD2EA89872}" uniqueName="4" name="Delivery Time (day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ABEF3-EBCC-4042-AE8F-886C45767214}" name="Material_Taxonomy" displayName="Material_Taxonomy" ref="A1:C101" tableType="queryTable" totalsRowShown="0">
  <autoFilter ref="A1:C101" xr:uid="{F78ABEF3-EBCC-4042-AE8F-886C45767214}"/>
  <tableColumns count="3">
    <tableColumn id="1" xr3:uid="{E47C79A5-E9BC-444B-B53A-94DD01622D70}" uniqueName="1" name="Material Type" queryTableFieldId="1" dataDxfId="21"/>
    <tableColumn id="2" xr3:uid="{FEEECC1E-9BC2-4AAA-9B67-659CE422A031}" uniqueName="2" name="Material Group" queryTableFieldId="2" dataDxfId="20"/>
    <tableColumn id="3" xr3:uid="{AEF74972-C09C-405C-905C-B6C6D0122BA4}" uniqueName="3" name="Processing Stage" queryTableFieldId="3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1E79B-FA6A-4795-93C3-AEF281D58443}" name="Quality_Audit" displayName="Quality_Audit" ref="A1:E101" tableType="queryTable" totalsRowShown="0">
  <autoFilter ref="A1:E101" xr:uid="{DEB1E79B-FA6A-4795-93C3-AEF281D58443}"/>
  <tableColumns count="5">
    <tableColumn id="2" xr3:uid="{FCDDF20C-6ADB-44A3-991F-FF81D9CE39E4}" uniqueName="2" name="Supplier ID" queryTableFieldId="2" dataDxfId="18"/>
    <tableColumn id="1" xr3:uid="{58E50079-2010-4DA0-B147-FDF988F97C4A}" uniqueName="1" name="Material Type" queryTableFieldId="1" dataDxfId="17"/>
    <tableColumn id="3" xr3:uid="{AC8AB366-B885-4D1C-8AC1-7A9F33AE96EE}" uniqueName="3" name="Defect Rate (%)" queryTableFieldId="3"/>
    <tableColumn id="4" xr3:uid="{05D26A15-5723-4EBE-BF95-2DEA60B8F453}" uniqueName="4" name="Normal_Range" queryTableFieldId="4"/>
    <tableColumn id="5" xr3:uid="{11A9A2EF-CCEB-42AF-A988-59CAE25CC79B}" uniqueName="5" name="Defect_Alert" queryTableFieldId="5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FF4D4-ED7E-41CE-9B4A-50975A334534}" name="Supplier_Quadrant" displayName="Supplier_Quadrant" ref="A1:D101" tableType="queryTable" totalsRowShown="0">
  <autoFilter ref="A1:D101" xr:uid="{5E2FF4D4-ED7E-41CE-9B4A-50975A334534}"/>
  <tableColumns count="4">
    <tableColumn id="1" xr3:uid="{F015E6AA-B2FD-45DC-8DD6-013A583020E2}" uniqueName="1" name="Supplier ID" queryTableFieldId="1" dataDxfId="15"/>
    <tableColumn id="2" xr3:uid="{035EB04C-30EE-48BB-A216-466EC2E1509B}" uniqueName="2" name="Cost_Score" queryTableFieldId="2"/>
    <tableColumn id="3" xr3:uid="{E141BC5C-F739-4985-B6A7-2DF631CB801E}" uniqueName="3" name="Quality_Score" queryTableFieldId="3"/>
    <tableColumn id="4" xr3:uid="{C662ED73-D8D4-49CA-AF0A-60ABB05DF193}" uniqueName="4" name="Supplier_Quadrant" queryTableFieldId="4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C7348-9656-44B7-A469-A728761BC9AD}" name="Supplier_Performance" displayName="Supplier_Performance" ref="A1:X101" tableType="queryTable" totalsRowShown="0">
  <autoFilter ref="A1:X101" xr:uid="{DC6C7348-9656-44B7-A469-A728761BC9AD}"/>
  <tableColumns count="24">
    <tableColumn id="1" xr3:uid="{CC275384-B16A-4BD3-883D-4C838B6DC3C8}" uniqueName="1" name="Supplier ID" queryTableFieldId="1" dataDxfId="13"/>
    <tableColumn id="2" xr3:uid="{0D11CD8D-26EE-4B81-95A2-167A17CCEA42}" uniqueName="2" name="Material Type" queryTableFieldId="2" dataDxfId="12"/>
    <tableColumn id="3" xr3:uid="{57F25CC8-8AC8-4618-A025-ED35697FEFE7}" uniqueName="3" name="Cost/Unit (USD)" queryTableFieldId="3"/>
    <tableColumn id="4" xr3:uid="{F815B1CF-5CB9-41A2-9062-3563FBA97745}" uniqueName="4" name="Volume (kg)" queryTableFieldId="4"/>
    <tableColumn id="5" xr3:uid="{F04B4548-20E6-4A0A-9C0F-3338C1556116}" uniqueName="5" name="Material Group" queryTableFieldId="5" dataDxfId="11"/>
    <tableColumn id="6" xr3:uid="{C1CE7540-A031-4B22-8CA9-0C84BB984C0A}" uniqueName="6" name="Processing Stage" queryTableFieldId="6" dataDxfId="10"/>
    <tableColumn id="7" xr3:uid="{2A0D2483-156C-421A-84B6-E9B6DDC4D4A8}" uniqueName="7" name="City" queryTableFieldId="7" dataDxfId="9"/>
    <tableColumn id="8" xr3:uid="{7BCFEF3D-AC21-4E1C-8303-1367B4372F1D}" uniqueName="8" name="Country" queryTableFieldId="8" dataDxfId="8"/>
    <tableColumn id="9" xr3:uid="{BA31A128-CCAA-4B9D-BCB8-34FC643253B0}" uniqueName="9" name="Latitude" queryTableFieldId="9"/>
    <tableColumn id="10" xr3:uid="{1FEDA48A-FE89-46D1-A1D5-8A295766419F}" uniqueName="10" name="Longitude" queryTableFieldId="10"/>
    <tableColumn id="11" xr3:uid="{4C1FFA84-6E83-4291-92EF-06B832A339AC}" uniqueName="11" name="Defect Rate (%)" queryTableFieldId="11"/>
    <tableColumn id="12" xr3:uid="{B3292B5A-B2FD-467A-98DF-D61A82B5ED31}" uniqueName="12" name="Compliance Score" queryTableFieldId="12"/>
    <tableColumn id="13" xr3:uid="{BE8C2DF5-18A3-444B-B279-58B0A7760645}" uniqueName="13" name="Delivery Time (days)" queryTableFieldId="13"/>
    <tableColumn id="14" xr3:uid="{BD3C09E6-5B7A-499F-A6BB-905D94CEAE08}" uniqueName="14" name="Cost_volume" queryTableFieldId="14"/>
    <tableColumn id="15" xr3:uid="{CC5F2ECC-B3F0-4FAD-B63C-11A3AF151B51}" uniqueName="15" name="Weighted_Cost" queryTableFieldId="15"/>
    <tableColumn id="16" xr3:uid="{33A47DE1-EB79-45AA-BB15-A86C6B32F21C}" uniqueName="16" name="Delivery_Timeliness_Index" queryTableFieldId="16"/>
    <tableColumn id="17" xr3:uid="{55265051-E8DF-4F7E-BCE9-9D557DB4D940}" uniqueName="17" name="True Quality_Score" queryTableFieldId="17" dataDxfId="7">
      <calculatedColumnFormula>(
 (1 - (Supplier_Performance[[#This Row],[Defect Rate (%)]] / 100)) * (Supplier_Performance[[#This Row],[Compliance Score]] / 100) * 0.7 +
 MAX(0, MIN(1, 1 - ((Supplier_Performance[[#This Row],[Delivery Time (days)]] - 7) / 30))) * 0.3
 ) * 100</calculatedColumnFormula>
    </tableColumn>
    <tableColumn id="18" xr3:uid="{7933FF76-3ADF-450A-8079-AC973D3ED9C4}" uniqueName="18" name="Normalize_Cost" queryTableFieldId="18" dataDxfId="6">
      <calculatedColumnFormula>(Supplier_Performance[[#This Row],[Cost/Unit (USD)]] - MIN_COST)/(MAXCOST-MIN_COST)</calculatedColumnFormula>
    </tableColumn>
    <tableColumn id="19" xr3:uid="{377D6FCE-79D6-432A-997B-D8A88B6E952E}" uniqueName="19" name="Normalized_Quality" queryTableFieldId="19" dataDxfId="5">
      <calculatedColumnFormula>(Supplier_Performance[[#This Row],[True Quality_Score]] -Min_Quality)/(Max_Quality-Min_Quality)</calculatedColumnFormula>
    </tableColumn>
    <tableColumn id="20" xr3:uid="{9A7B60FD-E529-4C91-933B-5BE9846DA382}" uniqueName="20" name="Composite_Score" queryTableFieldId="20" dataDxfId="4">
      <calculatedColumnFormula>0.6*Supplier_Performance[[#This Row],[Normalized_Quality]]-0.4*Supplier_Performance[[#This Row],[Normalize_Cost]]</calculatedColumnFormula>
    </tableColumn>
    <tableColumn id="21" xr3:uid="{61343DFF-9A2D-497C-B9DA-6F3B30B9A3F0}" uniqueName="21" name="Composite_Score_100" queryTableFieldId="21" dataDxfId="3">
      <calculatedColumnFormula>(Supplier_Performance[[#This Row],[Composite_Score]] + 0.4) * 100</calculatedColumnFormula>
    </tableColumn>
    <tableColumn id="22" xr3:uid="{16E5B031-0B95-46CE-A4BE-D548223F34FD}" uniqueName="22" name="Cost_Score" queryTableFieldId="22" dataDxfId="2">
      <calculatedColumnFormula>Supplier_Performance[[#This Row],[Normalize_Cost]]*100</calculatedColumnFormula>
    </tableColumn>
    <tableColumn id="23" xr3:uid="{875C61E4-1846-4DBA-9497-19BF78DDC884}" uniqueName="23" name="Quality_Score" queryTableFieldId="23" dataDxfId="1">
      <calculatedColumnFormula>Supplier_Performance[[#This Row],[Normalized_Quality]]*100</calculatedColumnFormula>
    </tableColumn>
    <tableColumn id="24" xr3:uid="{A4FB4BC9-F0D7-4FD6-A432-746939F851EA}" uniqueName="24" name="Supplier_Quadrant" queryTableFieldId="24" dataDxfId="0">
      <calculatedColumnFormula array="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A695-B243-4883-A3B3-E81603B78365}">
  <dimension ref="A1:E101"/>
  <sheetViews>
    <sheetView workbookViewId="0"/>
  </sheetViews>
  <sheetFormatPr defaultRowHeight="15" x14ac:dyDescent="0.25"/>
  <cols>
    <col min="1" max="1" width="13" bestFit="1" customWidth="1"/>
    <col min="2" max="2" width="15.7109375" bestFit="1" customWidth="1"/>
    <col min="3" max="3" width="11" bestFit="1" customWidth="1"/>
    <col min="4" max="4" width="10.5703125" bestFit="1" customWidth="1"/>
    <col min="5" max="5" width="12.1406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16</v>
      </c>
      <c r="B2" t="s">
        <v>20</v>
      </c>
      <c r="C2" t="s">
        <v>21</v>
      </c>
      <c r="D2">
        <v>21.028500000000001</v>
      </c>
      <c r="E2">
        <v>105.8544</v>
      </c>
    </row>
    <row r="3" spans="1:5" x14ac:dyDescent="0.25">
      <c r="A3" t="s">
        <v>80</v>
      </c>
      <c r="B3" t="s">
        <v>51</v>
      </c>
      <c r="C3" t="s">
        <v>52</v>
      </c>
      <c r="D3">
        <v>14.599500000000001</v>
      </c>
      <c r="E3">
        <v>120.9842</v>
      </c>
    </row>
    <row r="4" spans="1:5" x14ac:dyDescent="0.25">
      <c r="A4" t="s">
        <v>125</v>
      </c>
      <c r="B4" t="s">
        <v>44</v>
      </c>
      <c r="C4" t="s">
        <v>45</v>
      </c>
      <c r="D4">
        <v>-6.2088000000000001</v>
      </c>
      <c r="E4">
        <v>106.8456</v>
      </c>
    </row>
    <row r="5" spans="1:5" x14ac:dyDescent="0.25">
      <c r="A5" t="s">
        <v>84</v>
      </c>
      <c r="B5" t="s">
        <v>39</v>
      </c>
      <c r="C5" t="s">
        <v>40</v>
      </c>
      <c r="D5">
        <v>13.7563</v>
      </c>
      <c r="E5">
        <v>100.5018</v>
      </c>
    </row>
    <row r="6" spans="1:5" x14ac:dyDescent="0.25">
      <c r="A6" t="s">
        <v>85</v>
      </c>
      <c r="B6" t="s">
        <v>23</v>
      </c>
      <c r="C6" t="s">
        <v>24</v>
      </c>
      <c r="D6">
        <v>3.1389999999999998</v>
      </c>
      <c r="E6">
        <v>101.68689999999999</v>
      </c>
    </row>
    <row r="7" spans="1:5" x14ac:dyDescent="0.25">
      <c r="A7" t="s">
        <v>102</v>
      </c>
      <c r="B7" t="s">
        <v>27</v>
      </c>
      <c r="C7" t="s">
        <v>21</v>
      </c>
      <c r="D7">
        <v>10.776899999999999</v>
      </c>
      <c r="E7">
        <v>106.7009</v>
      </c>
    </row>
    <row r="8" spans="1:5" x14ac:dyDescent="0.25">
      <c r="A8" t="s">
        <v>127</v>
      </c>
      <c r="B8" t="s">
        <v>30</v>
      </c>
      <c r="C8" t="s">
        <v>31</v>
      </c>
      <c r="D8">
        <v>11.5564</v>
      </c>
      <c r="E8">
        <v>104.9282</v>
      </c>
    </row>
    <row r="9" spans="1:5" x14ac:dyDescent="0.25">
      <c r="A9" t="s">
        <v>128</v>
      </c>
      <c r="B9" t="s">
        <v>30</v>
      </c>
      <c r="C9" t="s">
        <v>31</v>
      </c>
      <c r="D9">
        <v>11.5564</v>
      </c>
      <c r="E9">
        <v>104.9282</v>
      </c>
    </row>
    <row r="10" spans="1:5" x14ac:dyDescent="0.25">
      <c r="A10" t="s">
        <v>129</v>
      </c>
      <c r="B10" t="s">
        <v>20</v>
      </c>
      <c r="C10" t="s">
        <v>21</v>
      </c>
      <c r="D10">
        <v>21.028500000000001</v>
      </c>
      <c r="E10">
        <v>105.8544</v>
      </c>
    </row>
    <row r="11" spans="1:5" x14ac:dyDescent="0.25">
      <c r="A11" t="s">
        <v>86</v>
      </c>
      <c r="B11" t="s">
        <v>33</v>
      </c>
      <c r="C11" t="s">
        <v>21</v>
      </c>
      <c r="D11">
        <v>16.0471</v>
      </c>
      <c r="E11">
        <v>108.2068</v>
      </c>
    </row>
    <row r="12" spans="1:5" x14ac:dyDescent="0.25">
      <c r="A12" t="s">
        <v>22</v>
      </c>
      <c r="B12" t="s">
        <v>23</v>
      </c>
      <c r="C12" t="s">
        <v>24</v>
      </c>
      <c r="D12">
        <v>3.1389999999999998</v>
      </c>
      <c r="E12">
        <v>101.68689999999999</v>
      </c>
    </row>
    <row r="13" spans="1:5" x14ac:dyDescent="0.25">
      <c r="A13" t="s">
        <v>130</v>
      </c>
      <c r="B13" t="s">
        <v>33</v>
      </c>
      <c r="C13" t="s">
        <v>21</v>
      </c>
      <c r="D13">
        <v>16.0471</v>
      </c>
      <c r="E13">
        <v>108.2068</v>
      </c>
    </row>
    <row r="14" spans="1:5" x14ac:dyDescent="0.25">
      <c r="A14" t="s">
        <v>87</v>
      </c>
      <c r="B14" t="s">
        <v>33</v>
      </c>
      <c r="C14" t="s">
        <v>21</v>
      </c>
      <c r="D14">
        <v>16.0471</v>
      </c>
      <c r="E14">
        <v>108.2068</v>
      </c>
    </row>
    <row r="15" spans="1:5" x14ac:dyDescent="0.25">
      <c r="A15" t="s">
        <v>105</v>
      </c>
      <c r="B15" t="s">
        <v>20</v>
      </c>
      <c r="C15" t="s">
        <v>21</v>
      </c>
      <c r="D15">
        <v>21.028500000000001</v>
      </c>
      <c r="E15">
        <v>105.8544</v>
      </c>
    </row>
    <row r="16" spans="1:5" x14ac:dyDescent="0.25">
      <c r="A16" t="s">
        <v>25</v>
      </c>
      <c r="B16" t="s">
        <v>23</v>
      </c>
      <c r="C16" t="s">
        <v>24</v>
      </c>
      <c r="D16">
        <v>3.1389999999999998</v>
      </c>
      <c r="E16">
        <v>101.68689999999999</v>
      </c>
    </row>
    <row r="17" spans="1:5" x14ac:dyDescent="0.25">
      <c r="A17" t="s">
        <v>106</v>
      </c>
      <c r="B17" t="s">
        <v>30</v>
      </c>
      <c r="C17" t="s">
        <v>31</v>
      </c>
      <c r="D17">
        <v>11.5564</v>
      </c>
      <c r="E17">
        <v>104.9282</v>
      </c>
    </row>
    <row r="18" spans="1:5" x14ac:dyDescent="0.25">
      <c r="A18" t="s">
        <v>26</v>
      </c>
      <c r="B18" t="s">
        <v>27</v>
      </c>
      <c r="C18" t="s">
        <v>21</v>
      </c>
      <c r="D18">
        <v>10.776899999999999</v>
      </c>
      <c r="E18">
        <v>106.7009</v>
      </c>
    </row>
    <row r="19" spans="1:5" x14ac:dyDescent="0.25">
      <c r="A19" t="s">
        <v>88</v>
      </c>
      <c r="B19" t="s">
        <v>30</v>
      </c>
      <c r="C19" t="s">
        <v>31</v>
      </c>
      <c r="D19">
        <v>11.5564</v>
      </c>
      <c r="E19">
        <v>104.9282</v>
      </c>
    </row>
    <row r="20" spans="1:5" x14ac:dyDescent="0.25">
      <c r="A20" t="s">
        <v>59</v>
      </c>
      <c r="B20" t="s">
        <v>27</v>
      </c>
      <c r="C20" t="s">
        <v>21</v>
      </c>
      <c r="D20">
        <v>10.776899999999999</v>
      </c>
      <c r="E20">
        <v>106.7009</v>
      </c>
    </row>
    <row r="21" spans="1:5" x14ac:dyDescent="0.25">
      <c r="A21" t="s">
        <v>28</v>
      </c>
      <c r="B21" t="s">
        <v>23</v>
      </c>
      <c r="C21" t="s">
        <v>24</v>
      </c>
      <c r="D21">
        <v>3.1389999999999998</v>
      </c>
      <c r="E21">
        <v>101.68689999999999</v>
      </c>
    </row>
    <row r="22" spans="1:5" x14ac:dyDescent="0.25">
      <c r="A22" t="s">
        <v>107</v>
      </c>
      <c r="B22" t="s">
        <v>33</v>
      </c>
      <c r="C22" t="s">
        <v>21</v>
      </c>
      <c r="D22">
        <v>16.0471</v>
      </c>
      <c r="E22">
        <v>108.2068</v>
      </c>
    </row>
    <row r="23" spans="1:5" x14ac:dyDescent="0.25">
      <c r="A23" t="s">
        <v>89</v>
      </c>
      <c r="B23" t="s">
        <v>23</v>
      </c>
      <c r="C23" t="s">
        <v>24</v>
      </c>
      <c r="D23">
        <v>3.1389999999999998</v>
      </c>
      <c r="E23">
        <v>101.68689999999999</v>
      </c>
    </row>
    <row r="24" spans="1:5" x14ac:dyDescent="0.25">
      <c r="A24" t="s">
        <v>29</v>
      </c>
      <c r="B24" t="s">
        <v>30</v>
      </c>
      <c r="C24" t="s">
        <v>31</v>
      </c>
      <c r="D24">
        <v>11.5564</v>
      </c>
      <c r="E24">
        <v>104.9282</v>
      </c>
    </row>
    <row r="25" spans="1:5" x14ac:dyDescent="0.25">
      <c r="A25" t="s">
        <v>63</v>
      </c>
      <c r="B25" t="s">
        <v>39</v>
      </c>
      <c r="C25" t="s">
        <v>40</v>
      </c>
      <c r="D25">
        <v>13.7563</v>
      </c>
      <c r="E25">
        <v>100.5018</v>
      </c>
    </row>
    <row r="26" spans="1:5" x14ac:dyDescent="0.25">
      <c r="A26" t="s">
        <v>64</v>
      </c>
      <c r="B26" t="s">
        <v>39</v>
      </c>
      <c r="C26" t="s">
        <v>40</v>
      </c>
      <c r="D26">
        <v>13.7563</v>
      </c>
      <c r="E26">
        <v>100.5018</v>
      </c>
    </row>
    <row r="27" spans="1:5" x14ac:dyDescent="0.25">
      <c r="A27" t="s">
        <v>131</v>
      </c>
      <c r="B27" t="s">
        <v>20</v>
      </c>
      <c r="C27" t="s">
        <v>21</v>
      </c>
      <c r="D27">
        <v>21.028500000000001</v>
      </c>
      <c r="E27">
        <v>105.8544</v>
      </c>
    </row>
    <row r="28" spans="1:5" x14ac:dyDescent="0.25">
      <c r="A28" t="s">
        <v>132</v>
      </c>
      <c r="B28" t="s">
        <v>27</v>
      </c>
      <c r="C28" t="s">
        <v>21</v>
      </c>
      <c r="D28">
        <v>10.776899999999999</v>
      </c>
      <c r="E28">
        <v>106.7009</v>
      </c>
    </row>
    <row r="29" spans="1:5" x14ac:dyDescent="0.25">
      <c r="A29" t="s">
        <v>108</v>
      </c>
      <c r="B29" t="s">
        <v>30</v>
      </c>
      <c r="C29" t="s">
        <v>31</v>
      </c>
      <c r="D29">
        <v>11.5564</v>
      </c>
      <c r="E29">
        <v>104.9282</v>
      </c>
    </row>
    <row r="30" spans="1:5" x14ac:dyDescent="0.25">
      <c r="A30" t="s">
        <v>32</v>
      </c>
      <c r="B30" t="s">
        <v>33</v>
      </c>
      <c r="C30" t="s">
        <v>21</v>
      </c>
      <c r="D30">
        <v>16.0471</v>
      </c>
      <c r="E30">
        <v>108.2068</v>
      </c>
    </row>
    <row r="31" spans="1:5" x14ac:dyDescent="0.25">
      <c r="A31" t="s">
        <v>34</v>
      </c>
      <c r="B31" t="s">
        <v>27</v>
      </c>
      <c r="C31" t="s">
        <v>21</v>
      </c>
      <c r="D31">
        <v>10.776899999999999</v>
      </c>
      <c r="E31">
        <v>106.7009</v>
      </c>
    </row>
    <row r="32" spans="1:5" x14ac:dyDescent="0.25">
      <c r="A32" t="s">
        <v>133</v>
      </c>
      <c r="B32" t="s">
        <v>30</v>
      </c>
      <c r="C32" t="s">
        <v>31</v>
      </c>
      <c r="D32">
        <v>11.5564</v>
      </c>
      <c r="E32">
        <v>104.9282</v>
      </c>
    </row>
    <row r="33" spans="1:5" x14ac:dyDescent="0.25">
      <c r="A33" t="s">
        <v>35</v>
      </c>
      <c r="B33" t="s">
        <v>20</v>
      </c>
      <c r="C33" t="s">
        <v>21</v>
      </c>
      <c r="D33">
        <v>21.028500000000001</v>
      </c>
      <c r="E33">
        <v>105.8544</v>
      </c>
    </row>
    <row r="34" spans="1:5" x14ac:dyDescent="0.25">
      <c r="A34" t="s">
        <v>36</v>
      </c>
      <c r="B34" t="s">
        <v>33</v>
      </c>
      <c r="C34" t="s">
        <v>21</v>
      </c>
      <c r="D34">
        <v>16.0471</v>
      </c>
      <c r="E34">
        <v>108.2068</v>
      </c>
    </row>
    <row r="35" spans="1:5" x14ac:dyDescent="0.25">
      <c r="A35" t="s">
        <v>65</v>
      </c>
      <c r="B35" t="s">
        <v>23</v>
      </c>
      <c r="C35" t="s">
        <v>24</v>
      </c>
      <c r="D35">
        <v>3.1389999999999998</v>
      </c>
      <c r="E35">
        <v>101.68689999999999</v>
      </c>
    </row>
    <row r="36" spans="1:5" x14ac:dyDescent="0.25">
      <c r="A36" t="s">
        <v>134</v>
      </c>
      <c r="B36" t="s">
        <v>23</v>
      </c>
      <c r="C36" t="s">
        <v>24</v>
      </c>
      <c r="D36">
        <v>3.1389999999999998</v>
      </c>
      <c r="E36">
        <v>101.68689999999999</v>
      </c>
    </row>
    <row r="37" spans="1:5" x14ac:dyDescent="0.25">
      <c r="A37" t="s">
        <v>90</v>
      </c>
      <c r="B37" t="s">
        <v>51</v>
      </c>
      <c r="C37" t="s">
        <v>52</v>
      </c>
      <c r="D37">
        <v>14.599500000000001</v>
      </c>
      <c r="E37">
        <v>120.9842</v>
      </c>
    </row>
    <row r="38" spans="1:5" x14ac:dyDescent="0.25">
      <c r="A38" t="s">
        <v>135</v>
      </c>
      <c r="B38" t="s">
        <v>20</v>
      </c>
      <c r="C38" t="s">
        <v>21</v>
      </c>
      <c r="D38">
        <v>21.028500000000001</v>
      </c>
      <c r="E38">
        <v>105.8544</v>
      </c>
    </row>
    <row r="39" spans="1:5" x14ac:dyDescent="0.25">
      <c r="A39" t="s">
        <v>91</v>
      </c>
      <c r="B39" t="s">
        <v>44</v>
      </c>
      <c r="C39" t="s">
        <v>45</v>
      </c>
      <c r="D39">
        <v>-6.2088000000000001</v>
      </c>
      <c r="E39">
        <v>106.8456</v>
      </c>
    </row>
    <row r="40" spans="1:5" x14ac:dyDescent="0.25">
      <c r="A40" t="s">
        <v>66</v>
      </c>
      <c r="B40" t="s">
        <v>44</v>
      </c>
      <c r="C40" t="s">
        <v>45</v>
      </c>
      <c r="D40">
        <v>-6.2088000000000001</v>
      </c>
      <c r="E40">
        <v>106.8456</v>
      </c>
    </row>
    <row r="41" spans="1:5" x14ac:dyDescent="0.25">
      <c r="A41" t="s">
        <v>109</v>
      </c>
      <c r="B41" t="s">
        <v>39</v>
      </c>
      <c r="C41" t="s">
        <v>40</v>
      </c>
      <c r="D41">
        <v>13.7563</v>
      </c>
      <c r="E41">
        <v>100.5018</v>
      </c>
    </row>
    <row r="42" spans="1:5" x14ac:dyDescent="0.25">
      <c r="A42" t="s">
        <v>37</v>
      </c>
      <c r="B42" t="s">
        <v>33</v>
      </c>
      <c r="C42" t="s">
        <v>21</v>
      </c>
      <c r="D42">
        <v>16.0471</v>
      </c>
      <c r="E42">
        <v>108.2068</v>
      </c>
    </row>
    <row r="43" spans="1:5" x14ac:dyDescent="0.25">
      <c r="A43" t="s">
        <v>67</v>
      </c>
      <c r="B43" t="s">
        <v>23</v>
      </c>
      <c r="C43" t="s">
        <v>24</v>
      </c>
      <c r="D43">
        <v>3.1389999999999998</v>
      </c>
      <c r="E43">
        <v>101.68689999999999</v>
      </c>
    </row>
    <row r="44" spans="1:5" x14ac:dyDescent="0.25">
      <c r="A44" t="s">
        <v>38</v>
      </c>
      <c r="B44" t="s">
        <v>39</v>
      </c>
      <c r="C44" t="s">
        <v>40</v>
      </c>
      <c r="D44">
        <v>13.7563</v>
      </c>
      <c r="E44">
        <v>100.5018</v>
      </c>
    </row>
    <row r="45" spans="1:5" x14ac:dyDescent="0.25">
      <c r="A45" t="s">
        <v>110</v>
      </c>
      <c r="B45" t="s">
        <v>27</v>
      </c>
      <c r="C45" t="s">
        <v>21</v>
      </c>
      <c r="D45">
        <v>10.776899999999999</v>
      </c>
      <c r="E45">
        <v>106.7009</v>
      </c>
    </row>
    <row r="46" spans="1:5" x14ac:dyDescent="0.25">
      <c r="A46" t="s">
        <v>111</v>
      </c>
      <c r="B46" t="s">
        <v>27</v>
      </c>
      <c r="C46" t="s">
        <v>21</v>
      </c>
      <c r="D46">
        <v>10.776899999999999</v>
      </c>
      <c r="E46">
        <v>106.7009</v>
      </c>
    </row>
    <row r="47" spans="1:5" x14ac:dyDescent="0.25">
      <c r="A47" t="s">
        <v>68</v>
      </c>
      <c r="B47" t="s">
        <v>39</v>
      </c>
      <c r="C47" t="s">
        <v>40</v>
      </c>
      <c r="D47">
        <v>13.7563</v>
      </c>
      <c r="E47">
        <v>100.5018</v>
      </c>
    </row>
    <row r="48" spans="1:5" x14ac:dyDescent="0.25">
      <c r="A48" t="s">
        <v>112</v>
      </c>
      <c r="B48" t="s">
        <v>39</v>
      </c>
      <c r="C48" t="s">
        <v>40</v>
      </c>
      <c r="D48">
        <v>13.7563</v>
      </c>
      <c r="E48">
        <v>100.5018</v>
      </c>
    </row>
    <row r="49" spans="1:5" x14ac:dyDescent="0.25">
      <c r="A49" t="s">
        <v>92</v>
      </c>
      <c r="B49" t="s">
        <v>20</v>
      </c>
      <c r="C49" t="s">
        <v>21</v>
      </c>
      <c r="D49">
        <v>21.028500000000001</v>
      </c>
      <c r="E49">
        <v>105.8544</v>
      </c>
    </row>
    <row r="50" spans="1:5" x14ac:dyDescent="0.25">
      <c r="A50" t="s">
        <v>113</v>
      </c>
      <c r="B50" t="s">
        <v>44</v>
      </c>
      <c r="C50" t="s">
        <v>45</v>
      </c>
      <c r="D50">
        <v>-6.2088000000000001</v>
      </c>
      <c r="E50">
        <v>106.8456</v>
      </c>
    </row>
    <row r="51" spans="1:5" x14ac:dyDescent="0.25">
      <c r="A51" t="s">
        <v>41</v>
      </c>
      <c r="B51" t="s">
        <v>23</v>
      </c>
      <c r="C51" t="s">
        <v>24</v>
      </c>
      <c r="D51">
        <v>3.1389999999999998</v>
      </c>
      <c r="E51">
        <v>101.68689999999999</v>
      </c>
    </row>
    <row r="52" spans="1:5" x14ac:dyDescent="0.25">
      <c r="A52" t="s">
        <v>42</v>
      </c>
      <c r="B52" t="s">
        <v>23</v>
      </c>
      <c r="C52" t="s">
        <v>24</v>
      </c>
      <c r="D52">
        <v>3.1389999999999998</v>
      </c>
      <c r="E52">
        <v>101.68689999999999</v>
      </c>
    </row>
    <row r="53" spans="1:5" x14ac:dyDescent="0.25">
      <c r="A53" t="s">
        <v>43</v>
      </c>
      <c r="B53" t="s">
        <v>44</v>
      </c>
      <c r="C53" t="s">
        <v>45</v>
      </c>
      <c r="D53">
        <v>-6.2088000000000001</v>
      </c>
      <c r="E53">
        <v>106.8456</v>
      </c>
    </row>
    <row r="54" spans="1:5" x14ac:dyDescent="0.25">
      <c r="A54" t="s">
        <v>46</v>
      </c>
      <c r="B54" t="s">
        <v>33</v>
      </c>
      <c r="C54" t="s">
        <v>21</v>
      </c>
      <c r="D54">
        <v>16.0471</v>
      </c>
      <c r="E54">
        <v>108.2068</v>
      </c>
    </row>
    <row r="55" spans="1:5" x14ac:dyDescent="0.25">
      <c r="A55" t="s">
        <v>93</v>
      </c>
      <c r="B55" t="s">
        <v>20</v>
      </c>
      <c r="C55" t="s">
        <v>21</v>
      </c>
      <c r="D55">
        <v>21.028500000000001</v>
      </c>
      <c r="E55">
        <v>105.8544</v>
      </c>
    </row>
    <row r="56" spans="1:5" x14ac:dyDescent="0.25">
      <c r="A56" t="s">
        <v>136</v>
      </c>
      <c r="B56" t="s">
        <v>27</v>
      </c>
      <c r="C56" t="s">
        <v>21</v>
      </c>
      <c r="D56">
        <v>10.776899999999999</v>
      </c>
      <c r="E56">
        <v>106.7009</v>
      </c>
    </row>
    <row r="57" spans="1:5" x14ac:dyDescent="0.25">
      <c r="A57" t="s">
        <v>69</v>
      </c>
      <c r="B57" t="s">
        <v>30</v>
      </c>
      <c r="C57" t="s">
        <v>31</v>
      </c>
      <c r="D57">
        <v>11.5564</v>
      </c>
      <c r="E57">
        <v>104.9282</v>
      </c>
    </row>
    <row r="58" spans="1:5" x14ac:dyDescent="0.25">
      <c r="A58" t="s">
        <v>47</v>
      </c>
      <c r="B58" t="s">
        <v>23</v>
      </c>
      <c r="C58" t="s">
        <v>24</v>
      </c>
      <c r="D58">
        <v>3.1389999999999998</v>
      </c>
      <c r="E58">
        <v>101.68689999999999</v>
      </c>
    </row>
    <row r="59" spans="1:5" x14ac:dyDescent="0.25">
      <c r="A59" t="s">
        <v>114</v>
      </c>
      <c r="B59" t="s">
        <v>39</v>
      </c>
      <c r="C59" t="s">
        <v>40</v>
      </c>
      <c r="D59">
        <v>13.7563</v>
      </c>
      <c r="E59">
        <v>100.5018</v>
      </c>
    </row>
    <row r="60" spans="1:5" x14ac:dyDescent="0.25">
      <c r="A60" t="s">
        <v>48</v>
      </c>
      <c r="B60" t="s">
        <v>30</v>
      </c>
      <c r="C60" t="s">
        <v>31</v>
      </c>
      <c r="D60">
        <v>11.5564</v>
      </c>
      <c r="E60">
        <v>104.9282</v>
      </c>
    </row>
    <row r="61" spans="1:5" x14ac:dyDescent="0.25">
      <c r="A61" t="s">
        <v>115</v>
      </c>
      <c r="B61" t="s">
        <v>30</v>
      </c>
      <c r="C61" t="s">
        <v>31</v>
      </c>
      <c r="D61">
        <v>11.5564</v>
      </c>
      <c r="E61">
        <v>104.9282</v>
      </c>
    </row>
    <row r="62" spans="1:5" x14ac:dyDescent="0.25">
      <c r="A62" t="s">
        <v>116</v>
      </c>
      <c r="B62" t="s">
        <v>44</v>
      </c>
      <c r="C62" t="s">
        <v>45</v>
      </c>
      <c r="D62">
        <v>-6.2088000000000001</v>
      </c>
      <c r="E62">
        <v>106.8456</v>
      </c>
    </row>
    <row r="63" spans="1:5" x14ac:dyDescent="0.25">
      <c r="A63" t="s">
        <v>49</v>
      </c>
      <c r="B63" t="s">
        <v>27</v>
      </c>
      <c r="C63" t="s">
        <v>21</v>
      </c>
      <c r="D63">
        <v>10.776899999999999</v>
      </c>
      <c r="E63">
        <v>106.7009</v>
      </c>
    </row>
    <row r="64" spans="1:5" x14ac:dyDescent="0.25">
      <c r="A64" t="s">
        <v>94</v>
      </c>
      <c r="B64" t="s">
        <v>33</v>
      </c>
      <c r="C64" t="s">
        <v>21</v>
      </c>
      <c r="D64">
        <v>16.0471</v>
      </c>
      <c r="E64">
        <v>108.2068</v>
      </c>
    </row>
    <row r="65" spans="1:5" x14ac:dyDescent="0.25">
      <c r="A65" t="s">
        <v>117</v>
      </c>
      <c r="B65" t="s">
        <v>51</v>
      </c>
      <c r="C65" t="s">
        <v>52</v>
      </c>
      <c r="D65">
        <v>14.599500000000001</v>
      </c>
      <c r="E65">
        <v>120.9842</v>
      </c>
    </row>
    <row r="66" spans="1:5" x14ac:dyDescent="0.25">
      <c r="A66" t="s">
        <v>118</v>
      </c>
      <c r="B66" t="s">
        <v>30</v>
      </c>
      <c r="C66" t="s">
        <v>31</v>
      </c>
      <c r="D66">
        <v>11.5564</v>
      </c>
      <c r="E66">
        <v>104.9282</v>
      </c>
    </row>
    <row r="67" spans="1:5" x14ac:dyDescent="0.25">
      <c r="A67" t="s">
        <v>50</v>
      </c>
      <c r="B67" t="s">
        <v>51</v>
      </c>
      <c r="C67" t="s">
        <v>52</v>
      </c>
      <c r="D67">
        <v>14.599500000000001</v>
      </c>
      <c r="E67">
        <v>120.9842</v>
      </c>
    </row>
    <row r="68" spans="1:5" x14ac:dyDescent="0.25">
      <c r="A68" t="s">
        <v>119</v>
      </c>
      <c r="B68" t="s">
        <v>23</v>
      </c>
      <c r="C68" t="s">
        <v>24</v>
      </c>
      <c r="D68">
        <v>3.1389999999999998</v>
      </c>
      <c r="E68">
        <v>101.68689999999999</v>
      </c>
    </row>
    <row r="69" spans="1:5" x14ac:dyDescent="0.25">
      <c r="A69" t="s">
        <v>120</v>
      </c>
      <c r="B69" t="s">
        <v>44</v>
      </c>
      <c r="C69" t="s">
        <v>45</v>
      </c>
      <c r="D69">
        <v>-6.2088000000000001</v>
      </c>
      <c r="E69">
        <v>106.8456</v>
      </c>
    </row>
    <row r="70" spans="1:5" x14ac:dyDescent="0.25">
      <c r="A70" t="s">
        <v>53</v>
      </c>
      <c r="B70" t="s">
        <v>20</v>
      </c>
      <c r="C70" t="s">
        <v>21</v>
      </c>
      <c r="D70">
        <v>21.028500000000001</v>
      </c>
      <c r="E70">
        <v>105.8544</v>
      </c>
    </row>
    <row r="71" spans="1:5" x14ac:dyDescent="0.25">
      <c r="A71" t="s">
        <v>54</v>
      </c>
      <c r="B71" t="s">
        <v>51</v>
      </c>
      <c r="C71" t="s">
        <v>52</v>
      </c>
      <c r="D71">
        <v>14.599500000000001</v>
      </c>
      <c r="E71">
        <v>120.9842</v>
      </c>
    </row>
    <row r="72" spans="1:5" x14ac:dyDescent="0.25">
      <c r="A72" t="s">
        <v>70</v>
      </c>
      <c r="B72" t="s">
        <v>23</v>
      </c>
      <c r="C72" t="s">
        <v>24</v>
      </c>
      <c r="D72">
        <v>3.1389999999999998</v>
      </c>
      <c r="E72">
        <v>101.68689999999999</v>
      </c>
    </row>
    <row r="73" spans="1:5" x14ac:dyDescent="0.25">
      <c r="A73" t="s">
        <v>95</v>
      </c>
      <c r="B73" t="s">
        <v>30</v>
      </c>
      <c r="C73" t="s">
        <v>31</v>
      </c>
      <c r="D73">
        <v>11.5564</v>
      </c>
      <c r="E73">
        <v>104.9282</v>
      </c>
    </row>
    <row r="74" spans="1:5" x14ac:dyDescent="0.25">
      <c r="A74" t="s">
        <v>96</v>
      </c>
      <c r="B74" t="s">
        <v>30</v>
      </c>
      <c r="C74" t="s">
        <v>31</v>
      </c>
      <c r="D74">
        <v>11.5564</v>
      </c>
      <c r="E74">
        <v>104.9282</v>
      </c>
    </row>
    <row r="75" spans="1:5" x14ac:dyDescent="0.25">
      <c r="A75" t="s">
        <v>121</v>
      </c>
      <c r="B75" t="s">
        <v>20</v>
      </c>
      <c r="C75" t="s">
        <v>21</v>
      </c>
      <c r="D75">
        <v>21.028500000000001</v>
      </c>
      <c r="E75">
        <v>105.8544</v>
      </c>
    </row>
    <row r="76" spans="1:5" x14ac:dyDescent="0.25">
      <c r="A76" t="s">
        <v>97</v>
      </c>
      <c r="B76" t="s">
        <v>27</v>
      </c>
      <c r="C76" t="s">
        <v>21</v>
      </c>
      <c r="D76">
        <v>10.776899999999999</v>
      </c>
      <c r="E76">
        <v>106.7009</v>
      </c>
    </row>
    <row r="77" spans="1:5" x14ac:dyDescent="0.25">
      <c r="A77" t="s">
        <v>122</v>
      </c>
      <c r="B77" t="s">
        <v>33</v>
      </c>
      <c r="C77" t="s">
        <v>21</v>
      </c>
      <c r="D77">
        <v>16.0471</v>
      </c>
      <c r="E77">
        <v>108.2068</v>
      </c>
    </row>
    <row r="78" spans="1:5" x14ac:dyDescent="0.25">
      <c r="A78" t="s">
        <v>71</v>
      </c>
      <c r="B78" t="s">
        <v>27</v>
      </c>
      <c r="C78" t="s">
        <v>21</v>
      </c>
      <c r="D78">
        <v>10.776899999999999</v>
      </c>
      <c r="E78">
        <v>106.7009</v>
      </c>
    </row>
    <row r="79" spans="1:5" x14ac:dyDescent="0.25">
      <c r="A79" t="s">
        <v>55</v>
      </c>
      <c r="B79" t="s">
        <v>27</v>
      </c>
      <c r="C79" t="s">
        <v>21</v>
      </c>
      <c r="D79">
        <v>10.776899999999999</v>
      </c>
      <c r="E79">
        <v>106.7009</v>
      </c>
    </row>
    <row r="80" spans="1:5" x14ac:dyDescent="0.25">
      <c r="A80" t="s">
        <v>56</v>
      </c>
      <c r="B80" t="s">
        <v>20</v>
      </c>
      <c r="C80" t="s">
        <v>21</v>
      </c>
      <c r="D80">
        <v>21.028500000000001</v>
      </c>
      <c r="E80">
        <v>105.8544</v>
      </c>
    </row>
    <row r="81" spans="1:5" x14ac:dyDescent="0.25">
      <c r="A81" t="s">
        <v>57</v>
      </c>
      <c r="B81" t="s">
        <v>20</v>
      </c>
      <c r="C81" t="s">
        <v>21</v>
      </c>
      <c r="D81">
        <v>21.028500000000001</v>
      </c>
      <c r="E81">
        <v>105.8544</v>
      </c>
    </row>
    <row r="82" spans="1:5" x14ac:dyDescent="0.25">
      <c r="A82" t="s">
        <v>98</v>
      </c>
      <c r="B82" t="s">
        <v>33</v>
      </c>
      <c r="C82" t="s">
        <v>21</v>
      </c>
      <c r="D82">
        <v>16.0471</v>
      </c>
      <c r="E82">
        <v>108.2068</v>
      </c>
    </row>
    <row r="83" spans="1:5" x14ac:dyDescent="0.25">
      <c r="A83" t="s">
        <v>72</v>
      </c>
      <c r="B83" t="s">
        <v>27</v>
      </c>
      <c r="C83" t="s">
        <v>21</v>
      </c>
      <c r="D83">
        <v>10.776899999999999</v>
      </c>
      <c r="E83">
        <v>106.7009</v>
      </c>
    </row>
    <row r="84" spans="1:5" x14ac:dyDescent="0.25">
      <c r="A84" t="s">
        <v>99</v>
      </c>
      <c r="B84" t="s">
        <v>51</v>
      </c>
      <c r="C84" t="s">
        <v>52</v>
      </c>
      <c r="D84">
        <v>14.599500000000001</v>
      </c>
      <c r="E84">
        <v>120.9842</v>
      </c>
    </row>
    <row r="85" spans="1:5" x14ac:dyDescent="0.25">
      <c r="A85" t="s">
        <v>100</v>
      </c>
      <c r="B85" t="s">
        <v>44</v>
      </c>
      <c r="C85" t="s">
        <v>45</v>
      </c>
      <c r="D85">
        <v>-6.2088000000000001</v>
      </c>
      <c r="E85">
        <v>106.8456</v>
      </c>
    </row>
    <row r="86" spans="1:5" x14ac:dyDescent="0.25">
      <c r="A86" t="s">
        <v>73</v>
      </c>
      <c r="B86" t="s">
        <v>23</v>
      </c>
      <c r="C86" t="s">
        <v>24</v>
      </c>
      <c r="D86">
        <v>3.1389999999999998</v>
      </c>
      <c r="E86">
        <v>101.68689999999999</v>
      </c>
    </row>
    <row r="87" spans="1:5" x14ac:dyDescent="0.25">
      <c r="A87" t="s">
        <v>74</v>
      </c>
      <c r="B87" t="s">
        <v>27</v>
      </c>
      <c r="C87" t="s">
        <v>21</v>
      </c>
      <c r="D87">
        <v>10.776899999999999</v>
      </c>
      <c r="E87">
        <v>106.7009</v>
      </c>
    </row>
    <row r="88" spans="1:5" x14ac:dyDescent="0.25">
      <c r="A88" t="s">
        <v>75</v>
      </c>
      <c r="B88" t="s">
        <v>20</v>
      </c>
      <c r="C88" t="s">
        <v>21</v>
      </c>
      <c r="D88">
        <v>21.028500000000001</v>
      </c>
      <c r="E88">
        <v>105.8544</v>
      </c>
    </row>
    <row r="89" spans="1:5" x14ac:dyDescent="0.25">
      <c r="A89" t="s">
        <v>76</v>
      </c>
      <c r="B89" t="s">
        <v>23</v>
      </c>
      <c r="C89" t="s">
        <v>24</v>
      </c>
      <c r="D89">
        <v>3.1389999999999998</v>
      </c>
      <c r="E89">
        <v>101.68689999999999</v>
      </c>
    </row>
    <row r="90" spans="1:5" x14ac:dyDescent="0.25">
      <c r="A90" t="s">
        <v>58</v>
      </c>
      <c r="B90" t="s">
        <v>33</v>
      </c>
      <c r="C90" t="s">
        <v>21</v>
      </c>
      <c r="D90">
        <v>16.0471</v>
      </c>
      <c r="E90">
        <v>108.2068</v>
      </c>
    </row>
    <row r="91" spans="1:5" x14ac:dyDescent="0.25">
      <c r="A91" t="s">
        <v>137</v>
      </c>
      <c r="B91" t="s">
        <v>51</v>
      </c>
      <c r="C91" t="s">
        <v>52</v>
      </c>
      <c r="D91">
        <v>14.599500000000001</v>
      </c>
      <c r="E91">
        <v>120.9842</v>
      </c>
    </row>
    <row r="92" spans="1:5" x14ac:dyDescent="0.25">
      <c r="A92" t="s">
        <v>138</v>
      </c>
      <c r="B92" t="s">
        <v>20</v>
      </c>
      <c r="C92" t="s">
        <v>21</v>
      </c>
      <c r="D92">
        <v>21.028500000000001</v>
      </c>
      <c r="E92">
        <v>105.8544</v>
      </c>
    </row>
    <row r="93" spans="1:5" x14ac:dyDescent="0.25">
      <c r="A93" t="s">
        <v>77</v>
      </c>
      <c r="B93" t="s">
        <v>27</v>
      </c>
      <c r="C93" t="s">
        <v>21</v>
      </c>
      <c r="D93">
        <v>10.776899999999999</v>
      </c>
      <c r="E93">
        <v>106.7009</v>
      </c>
    </row>
    <row r="94" spans="1:5" x14ac:dyDescent="0.25">
      <c r="A94" t="s">
        <v>139</v>
      </c>
      <c r="B94" t="s">
        <v>20</v>
      </c>
      <c r="C94" t="s">
        <v>21</v>
      </c>
      <c r="D94">
        <v>21.028500000000001</v>
      </c>
      <c r="E94">
        <v>105.8544</v>
      </c>
    </row>
    <row r="95" spans="1:5" x14ac:dyDescent="0.25">
      <c r="A95" t="s">
        <v>140</v>
      </c>
      <c r="B95" t="s">
        <v>33</v>
      </c>
      <c r="C95" t="s">
        <v>21</v>
      </c>
      <c r="D95">
        <v>16.0471</v>
      </c>
      <c r="E95">
        <v>108.2068</v>
      </c>
    </row>
    <row r="96" spans="1:5" x14ac:dyDescent="0.25">
      <c r="A96" t="s">
        <v>78</v>
      </c>
      <c r="B96" t="s">
        <v>33</v>
      </c>
      <c r="C96" t="s">
        <v>21</v>
      </c>
      <c r="D96">
        <v>16.0471</v>
      </c>
      <c r="E96">
        <v>108.2068</v>
      </c>
    </row>
    <row r="97" spans="1:5" x14ac:dyDescent="0.25">
      <c r="A97" t="s">
        <v>141</v>
      </c>
      <c r="B97" t="s">
        <v>33</v>
      </c>
      <c r="C97" t="s">
        <v>21</v>
      </c>
      <c r="D97">
        <v>16.0471</v>
      </c>
      <c r="E97">
        <v>108.2068</v>
      </c>
    </row>
    <row r="98" spans="1:5" x14ac:dyDescent="0.25">
      <c r="A98" t="s">
        <v>101</v>
      </c>
      <c r="B98" t="s">
        <v>23</v>
      </c>
      <c r="C98" t="s">
        <v>24</v>
      </c>
      <c r="D98">
        <v>3.1389999999999998</v>
      </c>
      <c r="E98">
        <v>101.68689999999999</v>
      </c>
    </row>
    <row r="99" spans="1:5" x14ac:dyDescent="0.25">
      <c r="A99" t="s">
        <v>123</v>
      </c>
      <c r="B99" t="s">
        <v>20</v>
      </c>
      <c r="C99" t="s">
        <v>21</v>
      </c>
      <c r="D99">
        <v>21.028500000000001</v>
      </c>
      <c r="E99">
        <v>105.8544</v>
      </c>
    </row>
    <row r="100" spans="1:5" x14ac:dyDescent="0.25">
      <c r="A100" t="s">
        <v>124</v>
      </c>
      <c r="B100" t="s">
        <v>27</v>
      </c>
      <c r="C100" t="s">
        <v>21</v>
      </c>
      <c r="D100">
        <v>10.776899999999999</v>
      </c>
      <c r="E100">
        <v>106.7009</v>
      </c>
    </row>
    <row r="101" spans="1:5" x14ac:dyDescent="0.25">
      <c r="A101" t="s">
        <v>79</v>
      </c>
      <c r="B101" t="s">
        <v>30</v>
      </c>
      <c r="C101" t="s">
        <v>31</v>
      </c>
      <c r="D101">
        <v>11.5564</v>
      </c>
      <c r="E101">
        <v>104.9282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8E75-D18C-4D4D-8ED5-D7199F344A29}">
  <dimension ref="A1:D101"/>
  <sheetViews>
    <sheetView workbookViewId="0"/>
  </sheetViews>
  <sheetFormatPr defaultRowHeight="15" x14ac:dyDescent="0.25"/>
  <cols>
    <col min="1" max="1" width="13" bestFit="1" customWidth="1"/>
    <col min="2" max="2" width="17.140625" bestFit="1" customWidth="1"/>
    <col min="3" max="3" width="19.140625" bestFit="1" customWidth="1"/>
    <col min="4" max="4" width="21.710937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16</v>
      </c>
      <c r="B2">
        <v>6.34</v>
      </c>
      <c r="C2">
        <v>94</v>
      </c>
      <c r="D2">
        <v>9</v>
      </c>
    </row>
    <row r="3" spans="1:4" x14ac:dyDescent="0.25">
      <c r="A3" t="s">
        <v>80</v>
      </c>
      <c r="B3">
        <v>9.91</v>
      </c>
      <c r="C3">
        <v>92</v>
      </c>
      <c r="D3">
        <v>10</v>
      </c>
    </row>
    <row r="4" spans="1:4" x14ac:dyDescent="0.25">
      <c r="A4" t="s">
        <v>125</v>
      </c>
      <c r="B4">
        <v>1.83</v>
      </c>
      <c r="C4">
        <v>92</v>
      </c>
      <c r="D4">
        <v>23</v>
      </c>
    </row>
    <row r="5" spans="1:4" x14ac:dyDescent="0.25">
      <c r="A5" t="s">
        <v>84</v>
      </c>
      <c r="B5">
        <v>5.42</v>
      </c>
      <c r="C5">
        <v>96</v>
      </c>
      <c r="D5">
        <v>12</v>
      </c>
    </row>
    <row r="6" spans="1:4" x14ac:dyDescent="0.25">
      <c r="A6" t="s">
        <v>85</v>
      </c>
      <c r="B6">
        <v>8.84</v>
      </c>
      <c r="C6">
        <v>71</v>
      </c>
      <c r="D6">
        <v>20</v>
      </c>
    </row>
    <row r="7" spans="1:4" x14ac:dyDescent="0.25">
      <c r="A7" t="s">
        <v>102</v>
      </c>
      <c r="B7">
        <v>7.54</v>
      </c>
      <c r="C7">
        <v>62</v>
      </c>
      <c r="D7">
        <v>17</v>
      </c>
    </row>
    <row r="8" spans="1:4" x14ac:dyDescent="0.25">
      <c r="A8" t="s">
        <v>127</v>
      </c>
      <c r="B8">
        <v>7.12</v>
      </c>
      <c r="C8">
        <v>60</v>
      </c>
      <c r="D8">
        <v>5</v>
      </c>
    </row>
    <row r="9" spans="1:4" x14ac:dyDescent="0.25">
      <c r="A9" t="s">
        <v>128</v>
      </c>
      <c r="B9">
        <v>7.17</v>
      </c>
      <c r="C9">
        <v>92</v>
      </c>
      <c r="D9">
        <v>26</v>
      </c>
    </row>
    <row r="10" spans="1:4" x14ac:dyDescent="0.25">
      <c r="A10" t="s">
        <v>129</v>
      </c>
      <c r="B10">
        <v>3.92</v>
      </c>
      <c r="C10">
        <v>99</v>
      </c>
      <c r="D10">
        <v>24</v>
      </c>
    </row>
    <row r="11" spans="1:4" x14ac:dyDescent="0.25">
      <c r="A11" t="s">
        <v>86</v>
      </c>
      <c r="B11">
        <v>3.29</v>
      </c>
      <c r="C11">
        <v>69</v>
      </c>
      <c r="D11">
        <v>21</v>
      </c>
    </row>
    <row r="12" spans="1:4" x14ac:dyDescent="0.25">
      <c r="A12" t="s">
        <v>22</v>
      </c>
      <c r="B12">
        <v>8.19</v>
      </c>
      <c r="C12">
        <v>88</v>
      </c>
      <c r="D12">
        <v>11</v>
      </c>
    </row>
    <row r="13" spans="1:4" x14ac:dyDescent="0.25">
      <c r="A13" t="s">
        <v>130</v>
      </c>
      <c r="B13">
        <v>8.1999999999999993</v>
      </c>
      <c r="C13">
        <v>72</v>
      </c>
      <c r="D13">
        <v>29</v>
      </c>
    </row>
    <row r="14" spans="1:4" x14ac:dyDescent="0.25">
      <c r="A14" t="s">
        <v>87</v>
      </c>
      <c r="B14">
        <v>8.74</v>
      </c>
      <c r="C14">
        <v>71</v>
      </c>
      <c r="D14">
        <v>17</v>
      </c>
    </row>
    <row r="15" spans="1:4" x14ac:dyDescent="0.25">
      <c r="A15" t="s">
        <v>105</v>
      </c>
      <c r="B15">
        <v>9.18</v>
      </c>
      <c r="C15">
        <v>90</v>
      </c>
      <c r="D15">
        <v>8</v>
      </c>
    </row>
    <row r="16" spans="1:4" x14ac:dyDescent="0.25">
      <c r="A16" t="s">
        <v>25</v>
      </c>
      <c r="B16">
        <v>5.36</v>
      </c>
      <c r="C16">
        <v>61</v>
      </c>
      <c r="D16">
        <v>8</v>
      </c>
    </row>
    <row r="17" spans="1:4" x14ac:dyDescent="0.25">
      <c r="A17" t="s">
        <v>106</v>
      </c>
      <c r="B17">
        <v>5.26</v>
      </c>
      <c r="C17">
        <v>94</v>
      </c>
      <c r="D17">
        <v>10</v>
      </c>
    </row>
    <row r="18" spans="1:4" x14ac:dyDescent="0.25">
      <c r="A18" t="s">
        <v>26</v>
      </c>
      <c r="B18">
        <v>8.08</v>
      </c>
      <c r="C18">
        <v>82</v>
      </c>
      <c r="D18">
        <v>23</v>
      </c>
    </row>
    <row r="19" spans="1:4" x14ac:dyDescent="0.25">
      <c r="A19" t="s">
        <v>88</v>
      </c>
      <c r="B19">
        <v>6.67</v>
      </c>
      <c r="C19">
        <v>76</v>
      </c>
      <c r="D19">
        <v>16</v>
      </c>
    </row>
    <row r="20" spans="1:4" x14ac:dyDescent="0.25">
      <c r="A20" t="s">
        <v>59</v>
      </c>
      <c r="B20">
        <v>7.17</v>
      </c>
      <c r="C20">
        <v>85</v>
      </c>
      <c r="D20">
        <v>26</v>
      </c>
    </row>
    <row r="21" spans="1:4" x14ac:dyDescent="0.25">
      <c r="A21" t="s">
        <v>28</v>
      </c>
      <c r="B21">
        <v>8.06</v>
      </c>
      <c r="C21">
        <v>67</v>
      </c>
      <c r="D21">
        <v>11</v>
      </c>
    </row>
    <row r="22" spans="1:4" x14ac:dyDescent="0.25">
      <c r="A22" t="s">
        <v>107</v>
      </c>
      <c r="B22">
        <v>8.9600000000000009</v>
      </c>
      <c r="C22">
        <v>88</v>
      </c>
      <c r="D22">
        <v>14</v>
      </c>
    </row>
    <row r="23" spans="1:4" x14ac:dyDescent="0.25">
      <c r="A23" t="s">
        <v>89</v>
      </c>
      <c r="B23">
        <v>3.71</v>
      </c>
      <c r="C23">
        <v>85</v>
      </c>
      <c r="D23">
        <v>23</v>
      </c>
    </row>
    <row r="24" spans="1:4" x14ac:dyDescent="0.25">
      <c r="A24" t="s">
        <v>29</v>
      </c>
      <c r="B24">
        <v>4.07</v>
      </c>
      <c r="C24">
        <v>69</v>
      </c>
      <c r="D24">
        <v>11</v>
      </c>
    </row>
    <row r="25" spans="1:4" x14ac:dyDescent="0.25">
      <c r="A25" t="s">
        <v>63</v>
      </c>
      <c r="B25">
        <v>1.39</v>
      </c>
      <c r="C25">
        <v>85</v>
      </c>
      <c r="D25">
        <v>7</v>
      </c>
    </row>
    <row r="26" spans="1:4" x14ac:dyDescent="0.25">
      <c r="A26" t="s">
        <v>64</v>
      </c>
      <c r="B26">
        <v>5.99</v>
      </c>
      <c r="C26">
        <v>93</v>
      </c>
      <c r="D26">
        <v>17</v>
      </c>
    </row>
    <row r="27" spans="1:4" x14ac:dyDescent="0.25">
      <c r="A27" t="s">
        <v>131</v>
      </c>
      <c r="B27">
        <v>0.84</v>
      </c>
      <c r="C27">
        <v>66</v>
      </c>
      <c r="D27">
        <v>17</v>
      </c>
    </row>
    <row r="28" spans="1:4" x14ac:dyDescent="0.25">
      <c r="A28" t="s">
        <v>132</v>
      </c>
      <c r="B28">
        <v>4.92</v>
      </c>
      <c r="C28">
        <v>63</v>
      </c>
      <c r="D28">
        <v>22</v>
      </c>
    </row>
    <row r="29" spans="1:4" x14ac:dyDescent="0.25">
      <c r="A29" t="s">
        <v>108</v>
      </c>
      <c r="B29">
        <v>5.66</v>
      </c>
      <c r="C29">
        <v>70</v>
      </c>
      <c r="D29">
        <v>24</v>
      </c>
    </row>
    <row r="30" spans="1:4" x14ac:dyDescent="0.25">
      <c r="A30" t="s">
        <v>32</v>
      </c>
      <c r="B30">
        <v>3.22</v>
      </c>
      <c r="C30">
        <v>88</v>
      </c>
      <c r="D30">
        <v>12</v>
      </c>
    </row>
    <row r="31" spans="1:4" x14ac:dyDescent="0.25">
      <c r="A31" t="s">
        <v>34</v>
      </c>
      <c r="B31">
        <v>6.11</v>
      </c>
      <c r="C31">
        <v>95</v>
      </c>
      <c r="D31">
        <v>13</v>
      </c>
    </row>
    <row r="32" spans="1:4" x14ac:dyDescent="0.25">
      <c r="A32" t="s">
        <v>133</v>
      </c>
      <c r="B32">
        <v>0.79</v>
      </c>
      <c r="C32">
        <v>84</v>
      </c>
      <c r="D32">
        <v>11</v>
      </c>
    </row>
    <row r="33" spans="1:4" x14ac:dyDescent="0.25">
      <c r="A33" t="s">
        <v>35</v>
      </c>
      <c r="B33">
        <v>0.85</v>
      </c>
      <c r="C33">
        <v>80</v>
      </c>
      <c r="D33">
        <v>5</v>
      </c>
    </row>
    <row r="34" spans="1:4" x14ac:dyDescent="0.25">
      <c r="A34" t="s">
        <v>36</v>
      </c>
      <c r="B34">
        <v>8.31</v>
      </c>
      <c r="C34">
        <v>95</v>
      </c>
      <c r="D34">
        <v>7</v>
      </c>
    </row>
    <row r="35" spans="1:4" x14ac:dyDescent="0.25">
      <c r="A35" t="s">
        <v>65</v>
      </c>
      <c r="B35">
        <v>3.92</v>
      </c>
      <c r="C35">
        <v>69</v>
      </c>
      <c r="D35">
        <v>17</v>
      </c>
    </row>
    <row r="36" spans="1:4" x14ac:dyDescent="0.25">
      <c r="A36" t="s">
        <v>134</v>
      </c>
      <c r="B36">
        <v>1.71</v>
      </c>
      <c r="C36">
        <v>96</v>
      </c>
      <c r="D36">
        <v>29</v>
      </c>
    </row>
    <row r="37" spans="1:4" x14ac:dyDescent="0.25">
      <c r="A37" t="s">
        <v>90</v>
      </c>
      <c r="B37">
        <v>5.46</v>
      </c>
      <c r="C37">
        <v>68</v>
      </c>
      <c r="D37">
        <v>21</v>
      </c>
    </row>
    <row r="38" spans="1:4" x14ac:dyDescent="0.25">
      <c r="A38" t="s">
        <v>135</v>
      </c>
      <c r="B38">
        <v>7.81</v>
      </c>
      <c r="C38">
        <v>83</v>
      </c>
      <c r="D38">
        <v>29</v>
      </c>
    </row>
    <row r="39" spans="1:4" x14ac:dyDescent="0.25">
      <c r="A39" t="s">
        <v>91</v>
      </c>
      <c r="B39">
        <v>2.5499999999999998</v>
      </c>
      <c r="C39">
        <v>94</v>
      </c>
      <c r="D39">
        <v>28</v>
      </c>
    </row>
    <row r="40" spans="1:4" x14ac:dyDescent="0.25">
      <c r="A40" t="s">
        <v>66</v>
      </c>
      <c r="B40">
        <v>6.42</v>
      </c>
      <c r="C40">
        <v>94</v>
      </c>
      <c r="D40">
        <v>5</v>
      </c>
    </row>
    <row r="41" spans="1:4" x14ac:dyDescent="0.25">
      <c r="A41" t="s">
        <v>109</v>
      </c>
      <c r="B41">
        <v>1.31</v>
      </c>
      <c r="C41">
        <v>95</v>
      </c>
      <c r="D41">
        <v>10</v>
      </c>
    </row>
    <row r="42" spans="1:4" x14ac:dyDescent="0.25">
      <c r="A42" t="s">
        <v>37</v>
      </c>
      <c r="B42">
        <v>0.99</v>
      </c>
      <c r="C42">
        <v>77</v>
      </c>
      <c r="D42">
        <v>25</v>
      </c>
    </row>
    <row r="43" spans="1:4" x14ac:dyDescent="0.25">
      <c r="A43" t="s">
        <v>67</v>
      </c>
      <c r="B43">
        <v>5.55</v>
      </c>
      <c r="C43">
        <v>98</v>
      </c>
      <c r="D43">
        <v>10</v>
      </c>
    </row>
    <row r="44" spans="1:4" x14ac:dyDescent="0.25">
      <c r="A44" t="s">
        <v>38</v>
      </c>
      <c r="B44">
        <v>5.64</v>
      </c>
      <c r="C44">
        <v>91</v>
      </c>
      <c r="D44">
        <v>16</v>
      </c>
    </row>
    <row r="45" spans="1:4" x14ac:dyDescent="0.25">
      <c r="A45" t="s">
        <v>110</v>
      </c>
      <c r="B45">
        <v>6.56</v>
      </c>
      <c r="C45">
        <v>83</v>
      </c>
      <c r="D45">
        <v>17</v>
      </c>
    </row>
    <row r="46" spans="1:4" x14ac:dyDescent="0.25">
      <c r="A46" t="s">
        <v>111</v>
      </c>
      <c r="B46">
        <v>7.4</v>
      </c>
      <c r="C46">
        <v>82</v>
      </c>
      <c r="D46">
        <v>17</v>
      </c>
    </row>
    <row r="47" spans="1:4" x14ac:dyDescent="0.25">
      <c r="A47" t="s">
        <v>68</v>
      </c>
      <c r="B47">
        <v>9.77</v>
      </c>
      <c r="C47">
        <v>91</v>
      </c>
      <c r="D47">
        <v>19</v>
      </c>
    </row>
    <row r="48" spans="1:4" x14ac:dyDescent="0.25">
      <c r="A48" t="s">
        <v>112</v>
      </c>
      <c r="B48">
        <v>5.4</v>
      </c>
      <c r="C48">
        <v>96</v>
      </c>
      <c r="D48">
        <v>25</v>
      </c>
    </row>
    <row r="49" spans="1:4" x14ac:dyDescent="0.25">
      <c r="A49" t="s">
        <v>92</v>
      </c>
      <c r="B49">
        <v>3.57</v>
      </c>
      <c r="C49">
        <v>71</v>
      </c>
      <c r="D49">
        <v>20</v>
      </c>
    </row>
    <row r="50" spans="1:4" x14ac:dyDescent="0.25">
      <c r="A50" t="s">
        <v>113</v>
      </c>
      <c r="B50">
        <v>8.0500000000000007</v>
      </c>
      <c r="C50">
        <v>72</v>
      </c>
      <c r="D50">
        <v>26</v>
      </c>
    </row>
    <row r="51" spans="1:4" x14ac:dyDescent="0.25">
      <c r="A51" t="s">
        <v>41</v>
      </c>
      <c r="B51">
        <v>3.07</v>
      </c>
      <c r="C51">
        <v>82</v>
      </c>
      <c r="D51">
        <v>25</v>
      </c>
    </row>
    <row r="52" spans="1:4" x14ac:dyDescent="0.25">
      <c r="A52" t="s">
        <v>42</v>
      </c>
      <c r="B52">
        <v>4.67</v>
      </c>
      <c r="C52">
        <v>84</v>
      </c>
      <c r="D52">
        <v>15</v>
      </c>
    </row>
    <row r="53" spans="1:4" x14ac:dyDescent="0.25">
      <c r="A53" t="s">
        <v>43</v>
      </c>
      <c r="B53">
        <v>1.25</v>
      </c>
      <c r="C53">
        <v>94</v>
      </c>
      <c r="D53">
        <v>9</v>
      </c>
    </row>
    <row r="54" spans="1:4" x14ac:dyDescent="0.25">
      <c r="A54" t="s">
        <v>46</v>
      </c>
      <c r="B54">
        <v>0.74</v>
      </c>
      <c r="C54">
        <v>89</v>
      </c>
      <c r="D54">
        <v>8</v>
      </c>
    </row>
    <row r="55" spans="1:4" x14ac:dyDescent="0.25">
      <c r="A55" t="s">
        <v>93</v>
      </c>
      <c r="B55">
        <v>9.65</v>
      </c>
      <c r="C55">
        <v>76</v>
      </c>
      <c r="D55">
        <v>7</v>
      </c>
    </row>
    <row r="56" spans="1:4" x14ac:dyDescent="0.25">
      <c r="A56" t="s">
        <v>136</v>
      </c>
      <c r="B56">
        <v>8.44</v>
      </c>
      <c r="C56">
        <v>79</v>
      </c>
      <c r="D56">
        <v>23</v>
      </c>
    </row>
    <row r="57" spans="1:4" x14ac:dyDescent="0.25">
      <c r="A57" t="s">
        <v>69</v>
      </c>
      <c r="B57">
        <v>7.11</v>
      </c>
      <c r="C57">
        <v>84</v>
      </c>
      <c r="D57">
        <v>24</v>
      </c>
    </row>
    <row r="58" spans="1:4" x14ac:dyDescent="0.25">
      <c r="A58" t="s">
        <v>47</v>
      </c>
      <c r="B58">
        <v>4.3899999999999997</v>
      </c>
      <c r="C58">
        <v>81</v>
      </c>
      <c r="D58">
        <v>29</v>
      </c>
    </row>
    <row r="59" spans="1:4" x14ac:dyDescent="0.25">
      <c r="A59" t="s">
        <v>114</v>
      </c>
      <c r="B59">
        <v>2.15</v>
      </c>
      <c r="C59">
        <v>72</v>
      </c>
      <c r="D59">
        <v>22</v>
      </c>
    </row>
    <row r="60" spans="1:4" x14ac:dyDescent="0.25">
      <c r="A60" t="s">
        <v>48</v>
      </c>
      <c r="B60">
        <v>1.99</v>
      </c>
      <c r="C60">
        <v>78</v>
      </c>
      <c r="D60">
        <v>19</v>
      </c>
    </row>
    <row r="61" spans="1:4" x14ac:dyDescent="0.25">
      <c r="A61" t="s">
        <v>115</v>
      </c>
      <c r="B61">
        <v>2.88</v>
      </c>
      <c r="C61">
        <v>95</v>
      </c>
      <c r="D61">
        <v>13</v>
      </c>
    </row>
    <row r="62" spans="1:4" x14ac:dyDescent="0.25">
      <c r="A62" t="s">
        <v>116</v>
      </c>
      <c r="B62">
        <v>5.72</v>
      </c>
      <c r="C62">
        <v>71</v>
      </c>
      <c r="D62">
        <v>21</v>
      </c>
    </row>
    <row r="63" spans="1:4" x14ac:dyDescent="0.25">
      <c r="A63" t="s">
        <v>49</v>
      </c>
      <c r="B63">
        <v>7.29</v>
      </c>
      <c r="C63">
        <v>78</v>
      </c>
      <c r="D63">
        <v>18</v>
      </c>
    </row>
    <row r="64" spans="1:4" x14ac:dyDescent="0.25">
      <c r="A64" t="s">
        <v>94</v>
      </c>
      <c r="B64">
        <v>6.77</v>
      </c>
      <c r="C64">
        <v>71</v>
      </c>
      <c r="D64">
        <v>19</v>
      </c>
    </row>
    <row r="65" spans="1:4" x14ac:dyDescent="0.25">
      <c r="A65" t="s">
        <v>117</v>
      </c>
      <c r="B65">
        <v>3.16</v>
      </c>
      <c r="C65">
        <v>68</v>
      </c>
      <c r="D65">
        <v>5</v>
      </c>
    </row>
    <row r="66" spans="1:4" x14ac:dyDescent="0.25">
      <c r="A66" t="s">
        <v>118</v>
      </c>
      <c r="B66">
        <v>9.57</v>
      </c>
      <c r="C66">
        <v>66</v>
      </c>
      <c r="D66">
        <v>25</v>
      </c>
    </row>
    <row r="67" spans="1:4" x14ac:dyDescent="0.25">
      <c r="A67" t="s">
        <v>50</v>
      </c>
      <c r="B67">
        <v>7.51</v>
      </c>
      <c r="C67">
        <v>87</v>
      </c>
      <c r="D67">
        <v>26</v>
      </c>
    </row>
    <row r="68" spans="1:4" x14ac:dyDescent="0.25">
      <c r="A68" t="s">
        <v>119</v>
      </c>
      <c r="B68">
        <v>5.77</v>
      </c>
      <c r="C68">
        <v>73</v>
      </c>
      <c r="D68">
        <v>26</v>
      </c>
    </row>
    <row r="69" spans="1:4" x14ac:dyDescent="0.25">
      <c r="A69" t="s">
        <v>120</v>
      </c>
      <c r="B69">
        <v>6.31</v>
      </c>
      <c r="C69">
        <v>90</v>
      </c>
      <c r="D69">
        <v>7</v>
      </c>
    </row>
    <row r="70" spans="1:4" x14ac:dyDescent="0.25">
      <c r="A70" t="s">
        <v>53</v>
      </c>
      <c r="B70">
        <v>4.49</v>
      </c>
      <c r="C70">
        <v>78</v>
      </c>
      <c r="D70">
        <v>20</v>
      </c>
    </row>
    <row r="71" spans="1:4" x14ac:dyDescent="0.25">
      <c r="A71" t="s">
        <v>54</v>
      </c>
      <c r="B71">
        <v>2.85</v>
      </c>
      <c r="C71">
        <v>75</v>
      </c>
      <c r="D71">
        <v>27</v>
      </c>
    </row>
    <row r="72" spans="1:4" x14ac:dyDescent="0.25">
      <c r="A72" t="s">
        <v>70</v>
      </c>
      <c r="B72">
        <v>3.88</v>
      </c>
      <c r="C72">
        <v>64</v>
      </c>
      <c r="D72">
        <v>29</v>
      </c>
    </row>
    <row r="73" spans="1:4" x14ac:dyDescent="0.25">
      <c r="A73" t="s">
        <v>95</v>
      </c>
      <c r="B73">
        <v>7.7</v>
      </c>
      <c r="C73">
        <v>94</v>
      </c>
      <c r="D73">
        <v>15</v>
      </c>
    </row>
    <row r="74" spans="1:4" x14ac:dyDescent="0.25">
      <c r="A74" t="s">
        <v>96</v>
      </c>
      <c r="B74">
        <v>0.64</v>
      </c>
      <c r="C74">
        <v>71</v>
      </c>
      <c r="D74">
        <v>16</v>
      </c>
    </row>
    <row r="75" spans="1:4" x14ac:dyDescent="0.25">
      <c r="A75" t="s">
        <v>121</v>
      </c>
      <c r="B75">
        <v>1.6</v>
      </c>
      <c r="C75">
        <v>84</v>
      </c>
      <c r="D75">
        <v>14</v>
      </c>
    </row>
    <row r="76" spans="1:4" x14ac:dyDescent="0.25">
      <c r="A76" t="s">
        <v>97</v>
      </c>
      <c r="B76">
        <v>0.94</v>
      </c>
      <c r="C76">
        <v>80</v>
      </c>
      <c r="D76">
        <v>20</v>
      </c>
    </row>
    <row r="77" spans="1:4" x14ac:dyDescent="0.25">
      <c r="A77" t="s">
        <v>122</v>
      </c>
      <c r="B77">
        <v>0.89</v>
      </c>
      <c r="C77">
        <v>95</v>
      </c>
      <c r="D77">
        <v>12</v>
      </c>
    </row>
    <row r="78" spans="1:4" x14ac:dyDescent="0.25">
      <c r="A78" t="s">
        <v>71</v>
      </c>
      <c r="B78">
        <v>8.6300000000000008</v>
      </c>
      <c r="C78">
        <v>82</v>
      </c>
      <c r="D78">
        <v>10</v>
      </c>
    </row>
    <row r="79" spans="1:4" x14ac:dyDescent="0.25">
      <c r="A79" t="s">
        <v>55</v>
      </c>
      <c r="B79">
        <v>7.18</v>
      </c>
      <c r="C79">
        <v>75</v>
      </c>
      <c r="D79">
        <v>16</v>
      </c>
    </row>
    <row r="80" spans="1:4" x14ac:dyDescent="0.25">
      <c r="A80" t="s">
        <v>56</v>
      </c>
      <c r="B80">
        <v>5</v>
      </c>
      <c r="C80">
        <v>98</v>
      </c>
      <c r="D80">
        <v>28</v>
      </c>
    </row>
    <row r="81" spans="1:4" x14ac:dyDescent="0.25">
      <c r="A81" t="s">
        <v>57</v>
      </c>
      <c r="B81">
        <v>1.43</v>
      </c>
      <c r="C81">
        <v>98</v>
      </c>
      <c r="D81">
        <v>25</v>
      </c>
    </row>
    <row r="82" spans="1:4" x14ac:dyDescent="0.25">
      <c r="A82" t="s">
        <v>98</v>
      </c>
      <c r="B82">
        <v>5.17</v>
      </c>
      <c r="C82">
        <v>73</v>
      </c>
      <c r="D82">
        <v>12</v>
      </c>
    </row>
    <row r="83" spans="1:4" x14ac:dyDescent="0.25">
      <c r="A83" t="s">
        <v>72</v>
      </c>
      <c r="B83">
        <v>5</v>
      </c>
      <c r="C83">
        <v>90</v>
      </c>
      <c r="D83">
        <v>8</v>
      </c>
    </row>
    <row r="84" spans="1:4" x14ac:dyDescent="0.25">
      <c r="A84" t="s">
        <v>99</v>
      </c>
      <c r="B84">
        <v>2.15</v>
      </c>
      <c r="C84">
        <v>64</v>
      </c>
      <c r="D84">
        <v>12</v>
      </c>
    </row>
    <row r="85" spans="1:4" x14ac:dyDescent="0.25">
      <c r="A85" t="s">
        <v>100</v>
      </c>
      <c r="B85">
        <v>4.62</v>
      </c>
      <c r="C85">
        <v>94</v>
      </c>
      <c r="D85">
        <v>22</v>
      </c>
    </row>
    <row r="86" spans="1:4" x14ac:dyDescent="0.25">
      <c r="A86" t="s">
        <v>73</v>
      </c>
      <c r="B86">
        <v>4.29</v>
      </c>
      <c r="C86">
        <v>82</v>
      </c>
      <c r="D86">
        <v>9</v>
      </c>
    </row>
    <row r="87" spans="1:4" x14ac:dyDescent="0.25">
      <c r="A87" t="s">
        <v>74</v>
      </c>
      <c r="B87">
        <v>6.35</v>
      </c>
      <c r="C87">
        <v>88</v>
      </c>
      <c r="D87">
        <v>13</v>
      </c>
    </row>
    <row r="88" spans="1:4" x14ac:dyDescent="0.25">
      <c r="A88" t="s">
        <v>75</v>
      </c>
      <c r="B88">
        <v>6.53</v>
      </c>
      <c r="C88">
        <v>70</v>
      </c>
      <c r="D88">
        <v>8</v>
      </c>
    </row>
    <row r="89" spans="1:4" x14ac:dyDescent="0.25">
      <c r="A89" t="s">
        <v>76</v>
      </c>
      <c r="B89">
        <v>0.93</v>
      </c>
      <c r="C89">
        <v>77</v>
      </c>
      <c r="D89">
        <v>26</v>
      </c>
    </row>
    <row r="90" spans="1:4" x14ac:dyDescent="0.25">
      <c r="A90" t="s">
        <v>58</v>
      </c>
      <c r="B90">
        <v>4.0599999999999996</v>
      </c>
      <c r="C90">
        <v>71</v>
      </c>
      <c r="D90">
        <v>21</v>
      </c>
    </row>
    <row r="91" spans="1:4" x14ac:dyDescent="0.25">
      <c r="A91" t="s">
        <v>137</v>
      </c>
      <c r="B91">
        <v>6.45</v>
      </c>
      <c r="C91">
        <v>68</v>
      </c>
      <c r="D91">
        <v>13</v>
      </c>
    </row>
    <row r="92" spans="1:4" x14ac:dyDescent="0.25">
      <c r="A92" t="s">
        <v>138</v>
      </c>
      <c r="B92">
        <v>5.28</v>
      </c>
      <c r="C92">
        <v>69</v>
      </c>
      <c r="D92">
        <v>5</v>
      </c>
    </row>
    <row r="93" spans="1:4" x14ac:dyDescent="0.25">
      <c r="A93" t="s">
        <v>77</v>
      </c>
      <c r="B93">
        <v>8.64</v>
      </c>
      <c r="C93">
        <v>76</v>
      </c>
      <c r="D93">
        <v>25</v>
      </c>
    </row>
    <row r="94" spans="1:4" x14ac:dyDescent="0.25">
      <c r="A94" t="s">
        <v>139</v>
      </c>
      <c r="B94">
        <v>6.76</v>
      </c>
      <c r="C94">
        <v>97</v>
      </c>
      <c r="D94">
        <v>24</v>
      </c>
    </row>
    <row r="95" spans="1:4" x14ac:dyDescent="0.25">
      <c r="A95" t="s">
        <v>140</v>
      </c>
      <c r="B95">
        <v>2.0499999999999998</v>
      </c>
      <c r="C95">
        <v>66</v>
      </c>
      <c r="D95">
        <v>17</v>
      </c>
    </row>
    <row r="96" spans="1:4" x14ac:dyDescent="0.25">
      <c r="A96" t="s">
        <v>78</v>
      </c>
      <c r="B96">
        <v>1.17</v>
      </c>
      <c r="C96">
        <v>72</v>
      </c>
      <c r="D96">
        <v>20</v>
      </c>
    </row>
    <row r="97" spans="1:4" x14ac:dyDescent="0.25">
      <c r="A97" t="s">
        <v>141</v>
      </c>
      <c r="B97">
        <v>6.6</v>
      </c>
      <c r="C97">
        <v>99</v>
      </c>
      <c r="D97">
        <v>17</v>
      </c>
    </row>
    <row r="98" spans="1:4" x14ac:dyDescent="0.25">
      <c r="A98" t="s">
        <v>101</v>
      </c>
      <c r="B98">
        <v>0.75</v>
      </c>
      <c r="C98">
        <v>68</v>
      </c>
      <c r="D98">
        <v>18</v>
      </c>
    </row>
    <row r="99" spans="1:4" x14ac:dyDescent="0.25">
      <c r="A99" t="s">
        <v>123</v>
      </c>
      <c r="B99">
        <v>6.06</v>
      </c>
      <c r="C99">
        <v>86</v>
      </c>
      <c r="D99">
        <v>7</v>
      </c>
    </row>
    <row r="100" spans="1:4" x14ac:dyDescent="0.25">
      <c r="A100" t="s">
        <v>124</v>
      </c>
      <c r="B100">
        <v>9.43</v>
      </c>
      <c r="C100">
        <v>61</v>
      </c>
      <c r="D100">
        <v>10</v>
      </c>
    </row>
    <row r="101" spans="1:4" x14ac:dyDescent="0.25">
      <c r="A101" t="s">
        <v>79</v>
      </c>
      <c r="B101">
        <v>5.97</v>
      </c>
      <c r="C101">
        <v>64</v>
      </c>
      <c r="D101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96D6-33BA-4FF8-A3DC-DD975BFA2F67}">
  <dimension ref="A1:C101"/>
  <sheetViews>
    <sheetView workbookViewId="0"/>
  </sheetViews>
  <sheetFormatPr defaultRowHeight="15" x14ac:dyDescent="0.25"/>
  <cols>
    <col min="1" max="1" width="15.7109375" bestFit="1" customWidth="1"/>
    <col min="2" max="2" width="17" bestFit="1" customWidth="1"/>
    <col min="3" max="3" width="18.140625" bestFit="1" customWidth="1"/>
  </cols>
  <sheetData>
    <row r="1" spans="1:3" x14ac:dyDescent="0.25">
      <c r="A1" t="s">
        <v>1</v>
      </c>
      <c r="B1" t="s">
        <v>4</v>
      </c>
      <c r="C1" t="s">
        <v>5</v>
      </c>
    </row>
    <row r="2" spans="1:3" x14ac:dyDescent="0.25">
      <c r="A2" t="s">
        <v>60</v>
      </c>
      <c r="B2" t="s">
        <v>61</v>
      </c>
      <c r="C2" t="s">
        <v>62</v>
      </c>
    </row>
    <row r="3" spans="1:3" x14ac:dyDescent="0.25">
      <c r="A3" t="s">
        <v>103</v>
      </c>
      <c r="B3" t="s">
        <v>104</v>
      </c>
      <c r="C3" t="s">
        <v>62</v>
      </c>
    </row>
    <row r="4" spans="1:3" x14ac:dyDescent="0.25">
      <c r="A4" t="s">
        <v>126</v>
      </c>
      <c r="B4" t="s">
        <v>82</v>
      </c>
      <c r="C4" t="s">
        <v>19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81</v>
      </c>
      <c r="B6" t="s">
        <v>82</v>
      </c>
      <c r="C6" t="s">
        <v>83</v>
      </c>
    </row>
    <row r="7" spans="1:3" x14ac:dyDescent="0.25">
      <c r="A7" t="s">
        <v>60</v>
      </c>
      <c r="B7" t="s">
        <v>61</v>
      </c>
      <c r="C7" t="s">
        <v>83</v>
      </c>
    </row>
    <row r="8" spans="1:3" x14ac:dyDescent="0.25">
      <c r="A8" t="s">
        <v>103</v>
      </c>
      <c r="B8" t="s">
        <v>104</v>
      </c>
      <c r="C8" t="s">
        <v>83</v>
      </c>
    </row>
    <row r="9" spans="1:3" x14ac:dyDescent="0.25">
      <c r="A9" t="s">
        <v>126</v>
      </c>
      <c r="B9" t="s">
        <v>82</v>
      </c>
      <c r="C9" t="s">
        <v>19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81</v>
      </c>
      <c r="B11" t="s">
        <v>82</v>
      </c>
      <c r="C11" t="s">
        <v>19</v>
      </c>
    </row>
    <row r="12" spans="1:3" x14ac:dyDescent="0.25">
      <c r="A12" t="s">
        <v>60</v>
      </c>
      <c r="B12" t="s">
        <v>61</v>
      </c>
      <c r="C12" t="s">
        <v>19</v>
      </c>
    </row>
    <row r="13" spans="1:3" x14ac:dyDescent="0.25">
      <c r="A13" t="s">
        <v>103</v>
      </c>
      <c r="B13" t="s">
        <v>104</v>
      </c>
      <c r="C13" t="s">
        <v>19</v>
      </c>
    </row>
    <row r="14" spans="1:3" x14ac:dyDescent="0.25">
      <c r="A14" t="s">
        <v>126</v>
      </c>
      <c r="B14" t="s">
        <v>82</v>
      </c>
      <c r="C14" t="s">
        <v>19</v>
      </c>
    </row>
    <row r="15" spans="1:3" x14ac:dyDescent="0.25">
      <c r="A15" t="s">
        <v>17</v>
      </c>
      <c r="B15" t="s">
        <v>18</v>
      </c>
      <c r="C15" t="s">
        <v>19</v>
      </c>
    </row>
    <row r="16" spans="1:3" x14ac:dyDescent="0.25">
      <c r="A16" t="s">
        <v>81</v>
      </c>
      <c r="B16" t="s">
        <v>82</v>
      </c>
      <c r="C16" t="s">
        <v>83</v>
      </c>
    </row>
    <row r="17" spans="1:3" x14ac:dyDescent="0.25">
      <c r="A17" t="s">
        <v>60</v>
      </c>
      <c r="B17" t="s">
        <v>61</v>
      </c>
      <c r="C17" t="s">
        <v>83</v>
      </c>
    </row>
    <row r="18" spans="1:3" x14ac:dyDescent="0.25">
      <c r="A18" t="s">
        <v>103</v>
      </c>
      <c r="B18" t="s">
        <v>104</v>
      </c>
      <c r="C18" t="s">
        <v>83</v>
      </c>
    </row>
    <row r="19" spans="1:3" x14ac:dyDescent="0.25">
      <c r="A19" t="s">
        <v>126</v>
      </c>
      <c r="B19" t="s">
        <v>82</v>
      </c>
      <c r="C19" t="s">
        <v>83</v>
      </c>
    </row>
    <row r="20" spans="1:3" x14ac:dyDescent="0.25">
      <c r="A20" t="s">
        <v>17</v>
      </c>
      <c r="B20" t="s">
        <v>18</v>
      </c>
      <c r="C20" t="s">
        <v>19</v>
      </c>
    </row>
    <row r="21" spans="1:3" x14ac:dyDescent="0.25">
      <c r="A21" t="s">
        <v>81</v>
      </c>
      <c r="B21" t="s">
        <v>82</v>
      </c>
      <c r="C21" t="s">
        <v>62</v>
      </c>
    </row>
    <row r="22" spans="1:3" x14ac:dyDescent="0.25">
      <c r="A22" t="s">
        <v>60</v>
      </c>
      <c r="B22" t="s">
        <v>61</v>
      </c>
      <c r="C22" t="s">
        <v>19</v>
      </c>
    </row>
    <row r="23" spans="1:3" x14ac:dyDescent="0.25">
      <c r="A23" t="s">
        <v>103</v>
      </c>
      <c r="B23" t="s">
        <v>104</v>
      </c>
      <c r="C23" t="s">
        <v>62</v>
      </c>
    </row>
    <row r="24" spans="1:3" x14ac:dyDescent="0.25">
      <c r="A24" t="s">
        <v>126</v>
      </c>
      <c r="B24" t="s">
        <v>82</v>
      </c>
      <c r="C24" t="s">
        <v>83</v>
      </c>
    </row>
    <row r="25" spans="1:3" x14ac:dyDescent="0.25">
      <c r="A25" t="s">
        <v>17</v>
      </c>
      <c r="B25" t="s">
        <v>18</v>
      </c>
      <c r="C25" t="s">
        <v>19</v>
      </c>
    </row>
    <row r="26" spans="1:3" x14ac:dyDescent="0.25">
      <c r="A26" t="s">
        <v>81</v>
      </c>
      <c r="B26" t="s">
        <v>82</v>
      </c>
      <c r="C26" t="s">
        <v>83</v>
      </c>
    </row>
    <row r="27" spans="1:3" x14ac:dyDescent="0.25">
      <c r="A27" t="s">
        <v>60</v>
      </c>
      <c r="B27" t="s">
        <v>61</v>
      </c>
      <c r="C27" t="s">
        <v>19</v>
      </c>
    </row>
    <row r="28" spans="1:3" x14ac:dyDescent="0.25">
      <c r="A28" t="s">
        <v>103</v>
      </c>
      <c r="B28" t="s">
        <v>104</v>
      </c>
      <c r="C28" t="s">
        <v>83</v>
      </c>
    </row>
    <row r="29" spans="1:3" x14ac:dyDescent="0.25">
      <c r="A29" t="s">
        <v>126</v>
      </c>
      <c r="B29" t="s">
        <v>82</v>
      </c>
      <c r="C29" t="s">
        <v>62</v>
      </c>
    </row>
    <row r="30" spans="1:3" x14ac:dyDescent="0.25">
      <c r="A30" t="s">
        <v>17</v>
      </c>
      <c r="B30" t="s">
        <v>18</v>
      </c>
      <c r="C30" t="s">
        <v>62</v>
      </c>
    </row>
    <row r="31" spans="1:3" x14ac:dyDescent="0.25">
      <c r="A31" t="s">
        <v>81</v>
      </c>
      <c r="B31" t="s">
        <v>82</v>
      </c>
      <c r="C31" t="s">
        <v>62</v>
      </c>
    </row>
    <row r="32" spans="1:3" x14ac:dyDescent="0.25">
      <c r="A32" t="s">
        <v>60</v>
      </c>
      <c r="B32" t="s">
        <v>61</v>
      </c>
      <c r="C32" t="s">
        <v>19</v>
      </c>
    </row>
    <row r="33" spans="1:3" x14ac:dyDescent="0.25">
      <c r="A33" t="s">
        <v>103</v>
      </c>
      <c r="B33" t="s">
        <v>104</v>
      </c>
      <c r="C33" t="s">
        <v>62</v>
      </c>
    </row>
    <row r="34" spans="1:3" x14ac:dyDescent="0.25">
      <c r="A34" t="s">
        <v>126</v>
      </c>
      <c r="B34" t="s">
        <v>82</v>
      </c>
      <c r="C34" t="s">
        <v>19</v>
      </c>
    </row>
    <row r="35" spans="1:3" x14ac:dyDescent="0.25">
      <c r="A35" t="s">
        <v>17</v>
      </c>
      <c r="B35" t="s">
        <v>18</v>
      </c>
      <c r="C35" t="s">
        <v>62</v>
      </c>
    </row>
    <row r="36" spans="1:3" x14ac:dyDescent="0.25">
      <c r="A36" t="s">
        <v>81</v>
      </c>
      <c r="B36" t="s">
        <v>82</v>
      </c>
      <c r="C36" t="s">
        <v>62</v>
      </c>
    </row>
    <row r="37" spans="1:3" x14ac:dyDescent="0.25">
      <c r="A37" t="s">
        <v>60</v>
      </c>
      <c r="B37" t="s">
        <v>61</v>
      </c>
      <c r="C37" t="s">
        <v>19</v>
      </c>
    </row>
    <row r="38" spans="1:3" x14ac:dyDescent="0.25">
      <c r="A38" t="s">
        <v>103</v>
      </c>
      <c r="B38" t="s">
        <v>104</v>
      </c>
      <c r="C38" t="s">
        <v>19</v>
      </c>
    </row>
    <row r="39" spans="1:3" x14ac:dyDescent="0.25">
      <c r="A39" t="s">
        <v>126</v>
      </c>
      <c r="B39" t="s">
        <v>82</v>
      </c>
      <c r="C39" t="s">
        <v>62</v>
      </c>
    </row>
    <row r="40" spans="1:3" x14ac:dyDescent="0.25">
      <c r="A40" t="s">
        <v>17</v>
      </c>
      <c r="B40" t="s">
        <v>18</v>
      </c>
      <c r="C40" t="s">
        <v>19</v>
      </c>
    </row>
    <row r="41" spans="1:3" x14ac:dyDescent="0.25">
      <c r="A41" t="s">
        <v>81</v>
      </c>
      <c r="B41" t="s">
        <v>82</v>
      </c>
      <c r="C41" t="s">
        <v>62</v>
      </c>
    </row>
    <row r="42" spans="1:3" x14ac:dyDescent="0.25">
      <c r="A42" t="s">
        <v>60</v>
      </c>
      <c r="B42" t="s">
        <v>61</v>
      </c>
      <c r="C42" t="s">
        <v>19</v>
      </c>
    </row>
    <row r="43" spans="1:3" x14ac:dyDescent="0.25">
      <c r="A43" t="s">
        <v>103</v>
      </c>
      <c r="B43" t="s">
        <v>104</v>
      </c>
      <c r="C43" t="s">
        <v>83</v>
      </c>
    </row>
    <row r="44" spans="1:3" x14ac:dyDescent="0.25">
      <c r="A44" t="s">
        <v>126</v>
      </c>
      <c r="B44" t="s">
        <v>82</v>
      </c>
      <c r="C44" t="s">
        <v>83</v>
      </c>
    </row>
    <row r="45" spans="1:3" x14ac:dyDescent="0.25">
      <c r="A45" t="s">
        <v>17</v>
      </c>
      <c r="B45" t="s">
        <v>18</v>
      </c>
      <c r="C45" t="s">
        <v>83</v>
      </c>
    </row>
    <row r="46" spans="1:3" x14ac:dyDescent="0.25">
      <c r="A46" t="s">
        <v>81</v>
      </c>
      <c r="B46" t="s">
        <v>82</v>
      </c>
      <c r="C46" t="s">
        <v>83</v>
      </c>
    </row>
    <row r="47" spans="1:3" x14ac:dyDescent="0.25">
      <c r="A47" t="s">
        <v>60</v>
      </c>
      <c r="B47" t="s">
        <v>61</v>
      </c>
      <c r="C47" t="s">
        <v>83</v>
      </c>
    </row>
    <row r="48" spans="1:3" x14ac:dyDescent="0.25">
      <c r="A48" t="s">
        <v>103</v>
      </c>
      <c r="B48" t="s">
        <v>104</v>
      </c>
      <c r="C48" t="s">
        <v>62</v>
      </c>
    </row>
    <row r="49" spans="1:3" x14ac:dyDescent="0.25">
      <c r="A49" t="s">
        <v>126</v>
      </c>
      <c r="B49" t="s">
        <v>82</v>
      </c>
      <c r="C49" t="s">
        <v>83</v>
      </c>
    </row>
    <row r="50" spans="1:3" x14ac:dyDescent="0.25">
      <c r="A50" t="s">
        <v>17</v>
      </c>
      <c r="B50" t="s">
        <v>18</v>
      </c>
      <c r="C50" t="s">
        <v>83</v>
      </c>
    </row>
    <row r="51" spans="1:3" x14ac:dyDescent="0.25">
      <c r="A51" t="s">
        <v>81</v>
      </c>
      <c r="B51" t="s">
        <v>82</v>
      </c>
      <c r="C51" t="s">
        <v>83</v>
      </c>
    </row>
    <row r="52" spans="1:3" x14ac:dyDescent="0.25">
      <c r="A52" t="s">
        <v>60</v>
      </c>
      <c r="B52" t="s">
        <v>61</v>
      </c>
      <c r="C52" t="s">
        <v>83</v>
      </c>
    </row>
    <row r="53" spans="1:3" x14ac:dyDescent="0.25">
      <c r="A53" t="s">
        <v>103</v>
      </c>
      <c r="B53" t="s">
        <v>104</v>
      </c>
      <c r="C53" t="s">
        <v>19</v>
      </c>
    </row>
    <row r="54" spans="1:3" x14ac:dyDescent="0.25">
      <c r="A54" t="s">
        <v>126</v>
      </c>
      <c r="B54" t="s">
        <v>82</v>
      </c>
      <c r="C54" t="s">
        <v>62</v>
      </c>
    </row>
    <row r="55" spans="1:3" x14ac:dyDescent="0.25">
      <c r="A55" t="s">
        <v>17</v>
      </c>
      <c r="B55" t="s">
        <v>18</v>
      </c>
      <c r="C55" t="s">
        <v>83</v>
      </c>
    </row>
    <row r="56" spans="1:3" x14ac:dyDescent="0.25">
      <c r="A56" t="s">
        <v>81</v>
      </c>
      <c r="B56" t="s">
        <v>82</v>
      </c>
      <c r="C56" t="s">
        <v>83</v>
      </c>
    </row>
    <row r="57" spans="1:3" x14ac:dyDescent="0.25">
      <c r="A57" t="s">
        <v>60</v>
      </c>
      <c r="B57" t="s">
        <v>61</v>
      </c>
      <c r="C57" t="s">
        <v>83</v>
      </c>
    </row>
    <row r="58" spans="1:3" x14ac:dyDescent="0.25">
      <c r="A58" t="s">
        <v>103</v>
      </c>
      <c r="B58" t="s">
        <v>104</v>
      </c>
      <c r="C58" t="s">
        <v>62</v>
      </c>
    </row>
    <row r="59" spans="1:3" x14ac:dyDescent="0.25">
      <c r="A59" t="s">
        <v>126</v>
      </c>
      <c r="B59" t="s">
        <v>82</v>
      </c>
      <c r="C59" t="s">
        <v>19</v>
      </c>
    </row>
    <row r="60" spans="1:3" x14ac:dyDescent="0.25">
      <c r="A60" t="s">
        <v>17</v>
      </c>
      <c r="B60" t="s">
        <v>18</v>
      </c>
      <c r="C60" t="s">
        <v>62</v>
      </c>
    </row>
    <row r="61" spans="1:3" x14ac:dyDescent="0.25">
      <c r="A61" t="s">
        <v>81</v>
      </c>
      <c r="B61" t="s">
        <v>82</v>
      </c>
      <c r="C61" t="s">
        <v>19</v>
      </c>
    </row>
    <row r="62" spans="1:3" x14ac:dyDescent="0.25">
      <c r="A62" t="s">
        <v>60</v>
      </c>
      <c r="B62" t="s">
        <v>61</v>
      </c>
      <c r="C62" t="s">
        <v>83</v>
      </c>
    </row>
    <row r="63" spans="1:3" x14ac:dyDescent="0.25">
      <c r="A63" t="s">
        <v>103</v>
      </c>
      <c r="B63" t="s">
        <v>104</v>
      </c>
      <c r="C63" t="s">
        <v>83</v>
      </c>
    </row>
    <row r="64" spans="1:3" x14ac:dyDescent="0.25">
      <c r="A64" t="s">
        <v>126</v>
      </c>
      <c r="B64" t="s">
        <v>82</v>
      </c>
      <c r="C64" t="s">
        <v>62</v>
      </c>
    </row>
    <row r="65" spans="1:3" x14ac:dyDescent="0.25">
      <c r="A65" t="s">
        <v>17</v>
      </c>
      <c r="B65" t="s">
        <v>18</v>
      </c>
      <c r="C65" t="s">
        <v>62</v>
      </c>
    </row>
    <row r="66" spans="1:3" x14ac:dyDescent="0.25">
      <c r="A66" t="s">
        <v>81</v>
      </c>
      <c r="B66" t="s">
        <v>82</v>
      </c>
      <c r="C66" t="s">
        <v>19</v>
      </c>
    </row>
    <row r="67" spans="1:3" x14ac:dyDescent="0.25">
      <c r="A67" t="s">
        <v>60</v>
      </c>
      <c r="B67" t="s">
        <v>61</v>
      </c>
      <c r="C67" t="s">
        <v>19</v>
      </c>
    </row>
    <row r="68" spans="1:3" x14ac:dyDescent="0.25">
      <c r="A68" t="s">
        <v>103</v>
      </c>
      <c r="B68" t="s">
        <v>104</v>
      </c>
      <c r="C68" t="s">
        <v>62</v>
      </c>
    </row>
    <row r="69" spans="1:3" x14ac:dyDescent="0.25">
      <c r="A69" t="s">
        <v>126</v>
      </c>
      <c r="B69" t="s">
        <v>82</v>
      </c>
      <c r="C69" t="s">
        <v>19</v>
      </c>
    </row>
    <row r="70" spans="1:3" x14ac:dyDescent="0.25">
      <c r="A70" t="s">
        <v>17</v>
      </c>
      <c r="B70" t="s">
        <v>18</v>
      </c>
      <c r="C70" t="s">
        <v>62</v>
      </c>
    </row>
    <row r="71" spans="1:3" x14ac:dyDescent="0.25">
      <c r="A71" t="s">
        <v>81</v>
      </c>
      <c r="B71" t="s">
        <v>82</v>
      </c>
      <c r="C71" t="s">
        <v>19</v>
      </c>
    </row>
    <row r="72" spans="1:3" x14ac:dyDescent="0.25">
      <c r="A72" t="s">
        <v>60</v>
      </c>
      <c r="B72" t="s">
        <v>61</v>
      </c>
      <c r="C72" t="s">
        <v>62</v>
      </c>
    </row>
    <row r="73" spans="1:3" x14ac:dyDescent="0.25">
      <c r="A73" t="s">
        <v>103</v>
      </c>
      <c r="B73" t="s">
        <v>104</v>
      </c>
      <c r="C73" t="s">
        <v>62</v>
      </c>
    </row>
    <row r="74" spans="1:3" x14ac:dyDescent="0.25">
      <c r="A74" t="s">
        <v>126</v>
      </c>
      <c r="B74" t="s">
        <v>82</v>
      </c>
      <c r="C74" t="s">
        <v>62</v>
      </c>
    </row>
    <row r="75" spans="1:3" x14ac:dyDescent="0.25">
      <c r="A75" t="s">
        <v>17</v>
      </c>
      <c r="B75" t="s">
        <v>18</v>
      </c>
      <c r="C75" t="s">
        <v>19</v>
      </c>
    </row>
    <row r="76" spans="1:3" x14ac:dyDescent="0.25">
      <c r="A76" t="s">
        <v>81</v>
      </c>
      <c r="B76" t="s">
        <v>82</v>
      </c>
      <c r="C76" t="s">
        <v>19</v>
      </c>
    </row>
    <row r="77" spans="1:3" x14ac:dyDescent="0.25">
      <c r="A77" t="s">
        <v>60</v>
      </c>
      <c r="B77" t="s">
        <v>61</v>
      </c>
      <c r="C77" t="s">
        <v>19</v>
      </c>
    </row>
    <row r="78" spans="1:3" x14ac:dyDescent="0.25">
      <c r="A78" t="s">
        <v>103</v>
      </c>
      <c r="B78" t="s">
        <v>104</v>
      </c>
      <c r="C78" t="s">
        <v>62</v>
      </c>
    </row>
    <row r="79" spans="1:3" x14ac:dyDescent="0.25">
      <c r="A79" t="s">
        <v>126</v>
      </c>
      <c r="B79" t="s">
        <v>82</v>
      </c>
      <c r="C79" t="s">
        <v>19</v>
      </c>
    </row>
    <row r="80" spans="1:3" x14ac:dyDescent="0.25">
      <c r="A80" t="s">
        <v>17</v>
      </c>
      <c r="B80" t="s">
        <v>18</v>
      </c>
      <c r="C80" t="s">
        <v>19</v>
      </c>
    </row>
    <row r="81" spans="1:3" x14ac:dyDescent="0.25">
      <c r="A81" t="s">
        <v>81</v>
      </c>
      <c r="B81" t="s">
        <v>82</v>
      </c>
      <c r="C81" t="s">
        <v>62</v>
      </c>
    </row>
    <row r="82" spans="1:3" x14ac:dyDescent="0.25">
      <c r="A82" t="s">
        <v>60</v>
      </c>
      <c r="B82" t="s">
        <v>61</v>
      </c>
      <c r="C82" t="s">
        <v>83</v>
      </c>
    </row>
    <row r="83" spans="1:3" x14ac:dyDescent="0.25">
      <c r="A83" t="s">
        <v>103</v>
      </c>
      <c r="B83" t="s">
        <v>104</v>
      </c>
      <c r="C83" t="s">
        <v>62</v>
      </c>
    </row>
    <row r="84" spans="1:3" x14ac:dyDescent="0.25">
      <c r="A84" t="s">
        <v>126</v>
      </c>
      <c r="B84" t="s">
        <v>82</v>
      </c>
      <c r="C84" t="s">
        <v>19</v>
      </c>
    </row>
    <row r="85" spans="1:3" x14ac:dyDescent="0.25">
      <c r="A85" t="s">
        <v>17</v>
      </c>
      <c r="B85" t="s">
        <v>18</v>
      </c>
      <c r="C85" t="s">
        <v>62</v>
      </c>
    </row>
    <row r="86" spans="1:3" x14ac:dyDescent="0.25">
      <c r="A86" t="s">
        <v>81</v>
      </c>
      <c r="B86" t="s">
        <v>82</v>
      </c>
      <c r="C86" t="s">
        <v>83</v>
      </c>
    </row>
    <row r="87" spans="1:3" x14ac:dyDescent="0.25">
      <c r="A87" t="s">
        <v>60</v>
      </c>
      <c r="B87" t="s">
        <v>61</v>
      </c>
      <c r="C87" t="s">
        <v>62</v>
      </c>
    </row>
    <row r="88" spans="1:3" x14ac:dyDescent="0.25">
      <c r="A88" t="s">
        <v>103</v>
      </c>
      <c r="B88" t="s">
        <v>104</v>
      </c>
      <c r="C88" t="s">
        <v>19</v>
      </c>
    </row>
    <row r="89" spans="1:3" x14ac:dyDescent="0.25">
      <c r="A89" t="s">
        <v>126</v>
      </c>
      <c r="B89" t="s">
        <v>82</v>
      </c>
      <c r="C89" t="s">
        <v>83</v>
      </c>
    </row>
    <row r="90" spans="1:3" x14ac:dyDescent="0.25">
      <c r="A90" t="s">
        <v>17</v>
      </c>
      <c r="B90" t="s">
        <v>18</v>
      </c>
      <c r="C90" t="s">
        <v>19</v>
      </c>
    </row>
    <row r="91" spans="1:3" x14ac:dyDescent="0.25">
      <c r="A91" t="s">
        <v>81</v>
      </c>
      <c r="B91" t="s">
        <v>82</v>
      </c>
      <c r="C91" t="s">
        <v>83</v>
      </c>
    </row>
    <row r="92" spans="1:3" x14ac:dyDescent="0.25">
      <c r="A92" t="s">
        <v>60</v>
      </c>
      <c r="B92" t="s">
        <v>61</v>
      </c>
      <c r="C92" t="s">
        <v>83</v>
      </c>
    </row>
    <row r="93" spans="1:3" x14ac:dyDescent="0.25">
      <c r="A93" t="s">
        <v>103</v>
      </c>
      <c r="B93" t="s">
        <v>104</v>
      </c>
      <c r="C93" t="s">
        <v>62</v>
      </c>
    </row>
    <row r="94" spans="1:3" x14ac:dyDescent="0.25">
      <c r="A94" t="s">
        <v>126</v>
      </c>
      <c r="B94" t="s">
        <v>82</v>
      </c>
      <c r="C94" t="s">
        <v>62</v>
      </c>
    </row>
    <row r="95" spans="1:3" x14ac:dyDescent="0.25">
      <c r="A95" t="s">
        <v>17</v>
      </c>
      <c r="B95" t="s">
        <v>18</v>
      </c>
      <c r="C95" t="s">
        <v>19</v>
      </c>
    </row>
    <row r="96" spans="1:3" x14ac:dyDescent="0.25">
      <c r="A96" t="s">
        <v>81</v>
      </c>
      <c r="B96" t="s">
        <v>82</v>
      </c>
      <c r="C96" t="s">
        <v>62</v>
      </c>
    </row>
    <row r="97" spans="1:3" x14ac:dyDescent="0.25">
      <c r="A97" t="s">
        <v>60</v>
      </c>
      <c r="B97" t="s">
        <v>61</v>
      </c>
      <c r="C97" t="s">
        <v>62</v>
      </c>
    </row>
    <row r="98" spans="1:3" x14ac:dyDescent="0.25">
      <c r="A98" t="s">
        <v>103</v>
      </c>
      <c r="B98" t="s">
        <v>104</v>
      </c>
      <c r="C98" t="s">
        <v>83</v>
      </c>
    </row>
    <row r="99" spans="1:3" x14ac:dyDescent="0.25">
      <c r="A99" t="s">
        <v>126</v>
      </c>
      <c r="B99" t="s">
        <v>82</v>
      </c>
      <c r="C99" t="s">
        <v>62</v>
      </c>
    </row>
    <row r="100" spans="1:3" x14ac:dyDescent="0.25">
      <c r="A100" t="s">
        <v>17</v>
      </c>
      <c r="B100" t="s">
        <v>18</v>
      </c>
      <c r="C100" t="s">
        <v>83</v>
      </c>
    </row>
    <row r="101" spans="1:3" x14ac:dyDescent="0.25">
      <c r="A101" t="s">
        <v>81</v>
      </c>
      <c r="B101" t="s">
        <v>82</v>
      </c>
      <c r="C101" t="s">
        <v>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5E02-7A7E-41D5-85CE-E52F105A7BA7}">
  <dimension ref="A1:E101"/>
  <sheetViews>
    <sheetView workbookViewId="0">
      <selection activeCell="F17" sqref="F17"/>
    </sheetView>
  </sheetViews>
  <sheetFormatPr defaultRowHeight="15" x14ac:dyDescent="0.25"/>
  <cols>
    <col min="1" max="1" width="13" bestFit="1" customWidth="1"/>
    <col min="2" max="2" width="15.7109375" customWidth="1"/>
    <col min="3" max="3" width="17.140625" bestFit="1" customWidth="1"/>
    <col min="4" max="4" width="16.425781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162</v>
      </c>
      <c r="E1" t="s">
        <v>163</v>
      </c>
    </row>
    <row r="2" spans="1:5" x14ac:dyDescent="0.25">
      <c r="A2" t="s">
        <v>16</v>
      </c>
      <c r="B2" t="s">
        <v>17</v>
      </c>
      <c r="C2">
        <v>6.34</v>
      </c>
      <c r="D2">
        <v>13.067499999999999</v>
      </c>
      <c r="E2" t="s">
        <v>164</v>
      </c>
    </row>
    <row r="3" spans="1:5" x14ac:dyDescent="0.25">
      <c r="A3" t="s">
        <v>22</v>
      </c>
      <c r="B3" t="s">
        <v>17</v>
      </c>
      <c r="C3">
        <v>8.19</v>
      </c>
      <c r="D3">
        <v>13.067499999999999</v>
      </c>
      <c r="E3" t="s">
        <v>164</v>
      </c>
    </row>
    <row r="4" spans="1:5" x14ac:dyDescent="0.25">
      <c r="A4" t="s">
        <v>25</v>
      </c>
      <c r="B4" t="s">
        <v>17</v>
      </c>
      <c r="C4">
        <v>5.36</v>
      </c>
      <c r="D4">
        <v>13.067499999999999</v>
      </c>
      <c r="E4" t="s">
        <v>164</v>
      </c>
    </row>
    <row r="5" spans="1:5" x14ac:dyDescent="0.25">
      <c r="A5" t="s">
        <v>26</v>
      </c>
      <c r="B5" t="s">
        <v>17</v>
      </c>
      <c r="C5">
        <v>8.08</v>
      </c>
      <c r="D5">
        <v>13.067499999999999</v>
      </c>
      <c r="E5" t="s">
        <v>164</v>
      </c>
    </row>
    <row r="6" spans="1:5" x14ac:dyDescent="0.25">
      <c r="A6" t="s">
        <v>28</v>
      </c>
      <c r="B6" t="s">
        <v>17</v>
      </c>
      <c r="C6">
        <v>8.06</v>
      </c>
      <c r="D6">
        <v>13.067499999999999</v>
      </c>
      <c r="E6" t="s">
        <v>164</v>
      </c>
    </row>
    <row r="7" spans="1:5" x14ac:dyDescent="0.25">
      <c r="A7" t="s">
        <v>29</v>
      </c>
      <c r="B7" t="s">
        <v>17</v>
      </c>
      <c r="C7">
        <v>4.07</v>
      </c>
      <c r="D7">
        <v>13.067499999999999</v>
      </c>
      <c r="E7" t="s">
        <v>164</v>
      </c>
    </row>
    <row r="8" spans="1:5" x14ac:dyDescent="0.25">
      <c r="A8" t="s">
        <v>32</v>
      </c>
      <c r="B8" t="s">
        <v>17</v>
      </c>
      <c r="C8">
        <v>3.22</v>
      </c>
      <c r="D8">
        <v>13.067499999999999</v>
      </c>
      <c r="E8" t="s">
        <v>164</v>
      </c>
    </row>
    <row r="9" spans="1:5" x14ac:dyDescent="0.25">
      <c r="A9" t="s">
        <v>34</v>
      </c>
      <c r="B9" t="s">
        <v>17</v>
      </c>
      <c r="C9">
        <v>6.11</v>
      </c>
      <c r="D9">
        <v>13.067499999999999</v>
      </c>
      <c r="E9" t="s">
        <v>164</v>
      </c>
    </row>
    <row r="10" spans="1:5" x14ac:dyDescent="0.25">
      <c r="A10" t="s">
        <v>35</v>
      </c>
      <c r="B10" t="s">
        <v>17</v>
      </c>
      <c r="C10">
        <v>0.85</v>
      </c>
      <c r="D10">
        <v>13.067499999999999</v>
      </c>
      <c r="E10" t="s">
        <v>164</v>
      </c>
    </row>
    <row r="11" spans="1:5" x14ac:dyDescent="0.25">
      <c r="A11" t="s">
        <v>36</v>
      </c>
      <c r="B11" t="s">
        <v>17</v>
      </c>
      <c r="C11">
        <v>8.31</v>
      </c>
      <c r="D11">
        <v>13.067499999999999</v>
      </c>
      <c r="E11" t="s">
        <v>164</v>
      </c>
    </row>
    <row r="12" spans="1:5" x14ac:dyDescent="0.25">
      <c r="A12" t="s">
        <v>37</v>
      </c>
      <c r="B12" t="s">
        <v>17</v>
      </c>
      <c r="C12">
        <v>0.99</v>
      </c>
      <c r="D12">
        <v>13.067499999999999</v>
      </c>
      <c r="E12" t="s">
        <v>164</v>
      </c>
    </row>
    <row r="13" spans="1:5" x14ac:dyDescent="0.25">
      <c r="A13" t="s">
        <v>38</v>
      </c>
      <c r="B13" t="s">
        <v>17</v>
      </c>
      <c r="C13">
        <v>5.64</v>
      </c>
      <c r="D13">
        <v>13.067499999999999</v>
      </c>
      <c r="E13" t="s">
        <v>164</v>
      </c>
    </row>
    <row r="14" spans="1:5" x14ac:dyDescent="0.25">
      <c r="A14" t="s">
        <v>41</v>
      </c>
      <c r="B14" t="s">
        <v>17</v>
      </c>
      <c r="C14">
        <v>3.07</v>
      </c>
      <c r="D14">
        <v>13.067499999999999</v>
      </c>
      <c r="E14" t="s">
        <v>164</v>
      </c>
    </row>
    <row r="15" spans="1:5" x14ac:dyDescent="0.25">
      <c r="A15" t="s">
        <v>42</v>
      </c>
      <c r="B15" t="s">
        <v>17</v>
      </c>
      <c r="C15">
        <v>4.67</v>
      </c>
      <c r="D15">
        <v>13.067499999999999</v>
      </c>
      <c r="E15" t="s">
        <v>164</v>
      </c>
    </row>
    <row r="16" spans="1:5" x14ac:dyDescent="0.25">
      <c r="A16" t="s">
        <v>43</v>
      </c>
      <c r="B16" t="s">
        <v>17</v>
      </c>
      <c r="C16">
        <v>1.25</v>
      </c>
      <c r="D16">
        <v>13.067499999999999</v>
      </c>
      <c r="E16" t="s">
        <v>164</v>
      </c>
    </row>
    <row r="17" spans="1:5" x14ac:dyDescent="0.25">
      <c r="A17" t="s">
        <v>46</v>
      </c>
      <c r="B17" t="s">
        <v>17</v>
      </c>
      <c r="C17">
        <v>0.74</v>
      </c>
      <c r="D17">
        <v>13.067499999999999</v>
      </c>
      <c r="E17" t="s">
        <v>164</v>
      </c>
    </row>
    <row r="18" spans="1:5" x14ac:dyDescent="0.25">
      <c r="A18" t="s">
        <v>47</v>
      </c>
      <c r="B18" t="s">
        <v>17</v>
      </c>
      <c r="C18">
        <v>4.3899999999999997</v>
      </c>
      <c r="D18">
        <v>13.067499999999999</v>
      </c>
      <c r="E18" t="s">
        <v>164</v>
      </c>
    </row>
    <row r="19" spans="1:5" x14ac:dyDescent="0.25">
      <c r="A19" t="s">
        <v>48</v>
      </c>
      <c r="B19" t="s">
        <v>17</v>
      </c>
      <c r="C19">
        <v>1.99</v>
      </c>
      <c r="D19">
        <v>13.067499999999999</v>
      </c>
      <c r="E19" t="s">
        <v>164</v>
      </c>
    </row>
    <row r="20" spans="1:5" x14ac:dyDescent="0.25">
      <c r="A20" t="s">
        <v>49</v>
      </c>
      <c r="B20" t="s">
        <v>17</v>
      </c>
      <c r="C20">
        <v>7.29</v>
      </c>
      <c r="D20">
        <v>13.067499999999999</v>
      </c>
      <c r="E20" t="s">
        <v>164</v>
      </c>
    </row>
    <row r="21" spans="1:5" x14ac:dyDescent="0.25">
      <c r="A21" t="s">
        <v>50</v>
      </c>
      <c r="B21" t="s">
        <v>17</v>
      </c>
      <c r="C21">
        <v>7.51</v>
      </c>
      <c r="D21">
        <v>13.067499999999999</v>
      </c>
      <c r="E21" t="s">
        <v>164</v>
      </c>
    </row>
    <row r="22" spans="1:5" x14ac:dyDescent="0.25">
      <c r="A22" t="s">
        <v>53</v>
      </c>
      <c r="B22" t="s">
        <v>17</v>
      </c>
      <c r="C22">
        <v>4.49</v>
      </c>
      <c r="D22">
        <v>13.067499999999999</v>
      </c>
      <c r="E22" t="s">
        <v>164</v>
      </c>
    </row>
    <row r="23" spans="1:5" x14ac:dyDescent="0.25">
      <c r="A23" t="s">
        <v>54</v>
      </c>
      <c r="B23" t="s">
        <v>17</v>
      </c>
      <c r="C23">
        <v>2.85</v>
      </c>
      <c r="D23">
        <v>13.067499999999999</v>
      </c>
      <c r="E23" t="s">
        <v>164</v>
      </c>
    </row>
    <row r="24" spans="1:5" x14ac:dyDescent="0.25">
      <c r="A24" t="s">
        <v>55</v>
      </c>
      <c r="B24" t="s">
        <v>17</v>
      </c>
      <c r="C24">
        <v>7.18</v>
      </c>
      <c r="D24">
        <v>13.067499999999999</v>
      </c>
      <c r="E24" t="s">
        <v>164</v>
      </c>
    </row>
    <row r="25" spans="1:5" x14ac:dyDescent="0.25">
      <c r="A25" t="s">
        <v>56</v>
      </c>
      <c r="B25" t="s">
        <v>17</v>
      </c>
      <c r="C25">
        <v>5</v>
      </c>
      <c r="D25">
        <v>13.067499999999999</v>
      </c>
      <c r="E25" t="s">
        <v>164</v>
      </c>
    </row>
    <row r="26" spans="1:5" x14ac:dyDescent="0.25">
      <c r="A26" t="s">
        <v>57</v>
      </c>
      <c r="B26" t="s">
        <v>17</v>
      </c>
      <c r="C26">
        <v>1.43</v>
      </c>
      <c r="D26">
        <v>13.067499999999999</v>
      </c>
      <c r="E26" t="s">
        <v>164</v>
      </c>
    </row>
    <row r="27" spans="1:5" x14ac:dyDescent="0.25">
      <c r="A27" t="s">
        <v>58</v>
      </c>
      <c r="B27" t="s">
        <v>17</v>
      </c>
      <c r="C27">
        <v>4.0599999999999996</v>
      </c>
      <c r="D27">
        <v>13.067499999999999</v>
      </c>
      <c r="E27" t="s">
        <v>164</v>
      </c>
    </row>
    <row r="28" spans="1:5" x14ac:dyDescent="0.25">
      <c r="A28" t="s">
        <v>59</v>
      </c>
      <c r="B28" t="s">
        <v>60</v>
      </c>
      <c r="C28">
        <v>7.17</v>
      </c>
      <c r="D28">
        <v>11.393749999999999</v>
      </c>
      <c r="E28" t="s">
        <v>164</v>
      </c>
    </row>
    <row r="29" spans="1:5" x14ac:dyDescent="0.25">
      <c r="A29" t="s">
        <v>63</v>
      </c>
      <c r="B29" t="s">
        <v>60</v>
      </c>
      <c r="C29">
        <v>1.39</v>
      </c>
      <c r="D29">
        <v>11.393749999999999</v>
      </c>
      <c r="E29" t="s">
        <v>164</v>
      </c>
    </row>
    <row r="30" spans="1:5" x14ac:dyDescent="0.25">
      <c r="A30" t="s">
        <v>64</v>
      </c>
      <c r="B30" t="s">
        <v>60</v>
      </c>
      <c r="C30">
        <v>5.99</v>
      </c>
      <c r="D30">
        <v>11.393749999999999</v>
      </c>
      <c r="E30" t="s">
        <v>164</v>
      </c>
    </row>
    <row r="31" spans="1:5" x14ac:dyDescent="0.25">
      <c r="A31" t="s">
        <v>65</v>
      </c>
      <c r="B31" t="s">
        <v>60</v>
      </c>
      <c r="C31">
        <v>3.92</v>
      </c>
      <c r="D31">
        <v>11.393749999999999</v>
      </c>
      <c r="E31" t="s">
        <v>164</v>
      </c>
    </row>
    <row r="32" spans="1:5" x14ac:dyDescent="0.25">
      <c r="A32" t="s">
        <v>66</v>
      </c>
      <c r="B32" t="s">
        <v>60</v>
      </c>
      <c r="C32">
        <v>6.42</v>
      </c>
      <c r="D32">
        <v>11.393749999999999</v>
      </c>
      <c r="E32" t="s">
        <v>164</v>
      </c>
    </row>
    <row r="33" spans="1:5" x14ac:dyDescent="0.25">
      <c r="A33" t="s">
        <v>67</v>
      </c>
      <c r="B33" t="s">
        <v>60</v>
      </c>
      <c r="C33">
        <v>5.55</v>
      </c>
      <c r="D33">
        <v>11.393749999999999</v>
      </c>
      <c r="E33" t="s">
        <v>164</v>
      </c>
    </row>
    <row r="34" spans="1:5" x14ac:dyDescent="0.25">
      <c r="A34" t="s">
        <v>68</v>
      </c>
      <c r="B34" t="s">
        <v>60</v>
      </c>
      <c r="C34">
        <v>9.77</v>
      </c>
      <c r="D34">
        <v>11.393749999999999</v>
      </c>
      <c r="E34" t="s">
        <v>164</v>
      </c>
    </row>
    <row r="35" spans="1:5" x14ac:dyDescent="0.25">
      <c r="A35" t="s">
        <v>69</v>
      </c>
      <c r="B35" t="s">
        <v>60</v>
      </c>
      <c r="C35">
        <v>7.11</v>
      </c>
      <c r="D35">
        <v>11.393749999999999</v>
      </c>
      <c r="E35" t="s">
        <v>164</v>
      </c>
    </row>
    <row r="36" spans="1:5" x14ac:dyDescent="0.25">
      <c r="A36" t="s">
        <v>70</v>
      </c>
      <c r="B36" t="s">
        <v>60</v>
      </c>
      <c r="C36">
        <v>3.88</v>
      </c>
      <c r="D36">
        <v>11.393749999999999</v>
      </c>
      <c r="E36" t="s">
        <v>164</v>
      </c>
    </row>
    <row r="37" spans="1:5" x14ac:dyDescent="0.25">
      <c r="A37" t="s">
        <v>71</v>
      </c>
      <c r="B37" t="s">
        <v>60</v>
      </c>
      <c r="C37">
        <v>8.6300000000000008</v>
      </c>
      <c r="D37">
        <v>11.393749999999999</v>
      </c>
      <c r="E37" t="s">
        <v>164</v>
      </c>
    </row>
    <row r="38" spans="1:5" x14ac:dyDescent="0.25">
      <c r="A38" t="s">
        <v>72</v>
      </c>
      <c r="B38" t="s">
        <v>60</v>
      </c>
      <c r="C38">
        <v>5</v>
      </c>
      <c r="D38">
        <v>11.393749999999999</v>
      </c>
      <c r="E38" t="s">
        <v>164</v>
      </c>
    </row>
    <row r="39" spans="1:5" x14ac:dyDescent="0.25">
      <c r="A39" t="s">
        <v>73</v>
      </c>
      <c r="B39" t="s">
        <v>60</v>
      </c>
      <c r="C39">
        <v>4.29</v>
      </c>
      <c r="D39">
        <v>11.393749999999999</v>
      </c>
      <c r="E39" t="s">
        <v>164</v>
      </c>
    </row>
    <row r="40" spans="1:5" x14ac:dyDescent="0.25">
      <c r="A40" t="s">
        <v>74</v>
      </c>
      <c r="B40" t="s">
        <v>60</v>
      </c>
      <c r="C40">
        <v>6.35</v>
      </c>
      <c r="D40">
        <v>11.393749999999999</v>
      </c>
      <c r="E40" t="s">
        <v>164</v>
      </c>
    </row>
    <row r="41" spans="1:5" x14ac:dyDescent="0.25">
      <c r="A41" t="s">
        <v>75</v>
      </c>
      <c r="B41" t="s">
        <v>60</v>
      </c>
      <c r="C41">
        <v>6.53</v>
      </c>
      <c r="D41">
        <v>11.393749999999999</v>
      </c>
      <c r="E41" t="s">
        <v>164</v>
      </c>
    </row>
    <row r="42" spans="1:5" x14ac:dyDescent="0.25">
      <c r="A42" t="s">
        <v>76</v>
      </c>
      <c r="B42" t="s">
        <v>60</v>
      </c>
      <c r="C42">
        <v>0.93</v>
      </c>
      <c r="D42">
        <v>11.393749999999999</v>
      </c>
      <c r="E42" t="s">
        <v>164</v>
      </c>
    </row>
    <row r="43" spans="1:5" x14ac:dyDescent="0.25">
      <c r="A43" t="s">
        <v>77</v>
      </c>
      <c r="B43" t="s">
        <v>60</v>
      </c>
      <c r="C43">
        <v>8.64</v>
      </c>
      <c r="D43">
        <v>11.393749999999999</v>
      </c>
      <c r="E43" t="s">
        <v>164</v>
      </c>
    </row>
    <row r="44" spans="1:5" x14ac:dyDescent="0.25">
      <c r="A44" t="s">
        <v>78</v>
      </c>
      <c r="B44" t="s">
        <v>60</v>
      </c>
      <c r="C44">
        <v>1.17</v>
      </c>
      <c r="D44">
        <v>11.393749999999999</v>
      </c>
      <c r="E44" t="s">
        <v>164</v>
      </c>
    </row>
    <row r="45" spans="1:5" x14ac:dyDescent="0.25">
      <c r="A45" t="s">
        <v>79</v>
      </c>
      <c r="B45" t="s">
        <v>60</v>
      </c>
      <c r="C45">
        <v>5.97</v>
      </c>
      <c r="D45">
        <v>11.393749999999999</v>
      </c>
      <c r="E45" t="s">
        <v>164</v>
      </c>
    </row>
    <row r="46" spans="1:5" x14ac:dyDescent="0.25">
      <c r="A46" t="s">
        <v>80</v>
      </c>
      <c r="B46" t="s">
        <v>81</v>
      </c>
      <c r="C46">
        <v>9.91</v>
      </c>
      <c r="D46">
        <v>13.7075</v>
      </c>
      <c r="E46" t="s">
        <v>164</v>
      </c>
    </row>
    <row r="47" spans="1:5" x14ac:dyDescent="0.25">
      <c r="A47" t="s">
        <v>84</v>
      </c>
      <c r="B47" t="s">
        <v>81</v>
      </c>
      <c r="C47">
        <v>5.42</v>
      </c>
      <c r="D47">
        <v>13.7075</v>
      </c>
      <c r="E47" t="s">
        <v>164</v>
      </c>
    </row>
    <row r="48" spans="1:5" x14ac:dyDescent="0.25">
      <c r="A48" t="s">
        <v>85</v>
      </c>
      <c r="B48" t="s">
        <v>81</v>
      </c>
      <c r="C48">
        <v>8.84</v>
      </c>
      <c r="D48">
        <v>13.7075</v>
      </c>
      <c r="E48" t="s">
        <v>164</v>
      </c>
    </row>
    <row r="49" spans="1:5" x14ac:dyDescent="0.25">
      <c r="A49" t="s">
        <v>86</v>
      </c>
      <c r="B49" t="s">
        <v>81</v>
      </c>
      <c r="C49">
        <v>3.29</v>
      </c>
      <c r="D49">
        <v>13.7075</v>
      </c>
      <c r="E49" t="s">
        <v>164</v>
      </c>
    </row>
    <row r="50" spans="1:5" x14ac:dyDescent="0.25">
      <c r="A50" t="s">
        <v>87</v>
      </c>
      <c r="B50" t="s">
        <v>81</v>
      </c>
      <c r="C50">
        <v>8.74</v>
      </c>
      <c r="D50">
        <v>13.7075</v>
      </c>
      <c r="E50" t="s">
        <v>164</v>
      </c>
    </row>
    <row r="51" spans="1:5" x14ac:dyDescent="0.25">
      <c r="A51" t="s">
        <v>88</v>
      </c>
      <c r="B51" t="s">
        <v>81</v>
      </c>
      <c r="C51">
        <v>6.67</v>
      </c>
      <c r="D51">
        <v>13.7075</v>
      </c>
      <c r="E51" t="s">
        <v>164</v>
      </c>
    </row>
    <row r="52" spans="1:5" x14ac:dyDescent="0.25">
      <c r="A52" t="s">
        <v>89</v>
      </c>
      <c r="B52" t="s">
        <v>81</v>
      </c>
      <c r="C52">
        <v>3.71</v>
      </c>
      <c r="D52">
        <v>13.7075</v>
      </c>
      <c r="E52" t="s">
        <v>164</v>
      </c>
    </row>
    <row r="53" spans="1:5" x14ac:dyDescent="0.25">
      <c r="A53" t="s">
        <v>90</v>
      </c>
      <c r="B53" t="s">
        <v>81</v>
      </c>
      <c r="C53">
        <v>5.46</v>
      </c>
      <c r="D53">
        <v>13.7075</v>
      </c>
      <c r="E53" t="s">
        <v>164</v>
      </c>
    </row>
    <row r="54" spans="1:5" x14ac:dyDescent="0.25">
      <c r="A54" t="s">
        <v>91</v>
      </c>
      <c r="B54" t="s">
        <v>81</v>
      </c>
      <c r="C54">
        <v>2.5499999999999998</v>
      </c>
      <c r="D54">
        <v>13.7075</v>
      </c>
      <c r="E54" t="s">
        <v>164</v>
      </c>
    </row>
    <row r="55" spans="1:5" x14ac:dyDescent="0.25">
      <c r="A55" t="s">
        <v>92</v>
      </c>
      <c r="B55" t="s">
        <v>81</v>
      </c>
      <c r="C55">
        <v>3.57</v>
      </c>
      <c r="D55">
        <v>13.7075</v>
      </c>
      <c r="E55" t="s">
        <v>164</v>
      </c>
    </row>
    <row r="56" spans="1:5" x14ac:dyDescent="0.25">
      <c r="A56" t="s">
        <v>93</v>
      </c>
      <c r="B56" t="s">
        <v>81</v>
      </c>
      <c r="C56">
        <v>9.65</v>
      </c>
      <c r="D56">
        <v>13.7075</v>
      </c>
      <c r="E56" t="s">
        <v>164</v>
      </c>
    </row>
    <row r="57" spans="1:5" x14ac:dyDescent="0.25">
      <c r="A57" t="s">
        <v>94</v>
      </c>
      <c r="B57" t="s">
        <v>81</v>
      </c>
      <c r="C57">
        <v>6.77</v>
      </c>
      <c r="D57">
        <v>13.7075</v>
      </c>
      <c r="E57" t="s">
        <v>164</v>
      </c>
    </row>
    <row r="58" spans="1:5" x14ac:dyDescent="0.25">
      <c r="A58" t="s">
        <v>95</v>
      </c>
      <c r="B58" t="s">
        <v>81</v>
      </c>
      <c r="C58">
        <v>7.7</v>
      </c>
      <c r="D58">
        <v>13.7075</v>
      </c>
      <c r="E58" t="s">
        <v>164</v>
      </c>
    </row>
    <row r="59" spans="1:5" x14ac:dyDescent="0.25">
      <c r="A59" t="s">
        <v>96</v>
      </c>
      <c r="B59" t="s">
        <v>81</v>
      </c>
      <c r="C59">
        <v>0.64</v>
      </c>
      <c r="D59">
        <v>13.7075</v>
      </c>
      <c r="E59" t="s">
        <v>164</v>
      </c>
    </row>
    <row r="60" spans="1:5" x14ac:dyDescent="0.25">
      <c r="A60" t="s">
        <v>97</v>
      </c>
      <c r="B60" t="s">
        <v>81</v>
      </c>
      <c r="C60">
        <v>0.94</v>
      </c>
      <c r="D60">
        <v>13.7075</v>
      </c>
      <c r="E60" t="s">
        <v>164</v>
      </c>
    </row>
    <row r="61" spans="1:5" x14ac:dyDescent="0.25">
      <c r="A61" t="s">
        <v>98</v>
      </c>
      <c r="B61" t="s">
        <v>81</v>
      </c>
      <c r="C61">
        <v>5.17</v>
      </c>
      <c r="D61">
        <v>13.7075</v>
      </c>
      <c r="E61" t="s">
        <v>164</v>
      </c>
    </row>
    <row r="62" spans="1:5" x14ac:dyDescent="0.25">
      <c r="A62" t="s">
        <v>99</v>
      </c>
      <c r="B62" t="s">
        <v>81</v>
      </c>
      <c r="C62">
        <v>2.15</v>
      </c>
      <c r="D62">
        <v>13.7075</v>
      </c>
      <c r="E62" t="s">
        <v>164</v>
      </c>
    </row>
    <row r="63" spans="1:5" x14ac:dyDescent="0.25">
      <c r="A63" t="s">
        <v>100</v>
      </c>
      <c r="B63" t="s">
        <v>81</v>
      </c>
      <c r="C63">
        <v>4.62</v>
      </c>
      <c r="D63">
        <v>13.7075</v>
      </c>
      <c r="E63" t="s">
        <v>164</v>
      </c>
    </row>
    <row r="64" spans="1:5" x14ac:dyDescent="0.25">
      <c r="A64" t="s">
        <v>101</v>
      </c>
      <c r="B64" t="s">
        <v>81</v>
      </c>
      <c r="C64">
        <v>0.75</v>
      </c>
      <c r="D64">
        <v>13.7075</v>
      </c>
      <c r="E64" t="s">
        <v>164</v>
      </c>
    </row>
    <row r="65" spans="1:5" x14ac:dyDescent="0.25">
      <c r="A65" t="s">
        <v>102</v>
      </c>
      <c r="B65" t="s">
        <v>103</v>
      </c>
      <c r="C65">
        <v>7.54</v>
      </c>
      <c r="D65">
        <v>14.11</v>
      </c>
      <c r="E65" t="s">
        <v>164</v>
      </c>
    </row>
    <row r="66" spans="1:5" x14ac:dyDescent="0.25">
      <c r="A66" t="s">
        <v>105</v>
      </c>
      <c r="B66" t="s">
        <v>103</v>
      </c>
      <c r="C66">
        <v>9.18</v>
      </c>
      <c r="D66">
        <v>14.11</v>
      </c>
      <c r="E66" t="s">
        <v>164</v>
      </c>
    </row>
    <row r="67" spans="1:5" x14ac:dyDescent="0.25">
      <c r="A67" t="s">
        <v>106</v>
      </c>
      <c r="B67" t="s">
        <v>103</v>
      </c>
      <c r="C67">
        <v>5.26</v>
      </c>
      <c r="D67">
        <v>14.11</v>
      </c>
      <c r="E67" t="s">
        <v>164</v>
      </c>
    </row>
    <row r="68" spans="1:5" x14ac:dyDescent="0.25">
      <c r="A68" t="s">
        <v>107</v>
      </c>
      <c r="B68" t="s">
        <v>103</v>
      </c>
      <c r="C68">
        <v>8.9600000000000009</v>
      </c>
      <c r="D68">
        <v>14.11</v>
      </c>
      <c r="E68" t="s">
        <v>164</v>
      </c>
    </row>
    <row r="69" spans="1:5" x14ac:dyDescent="0.25">
      <c r="A69" t="s">
        <v>108</v>
      </c>
      <c r="B69" t="s">
        <v>103</v>
      </c>
      <c r="C69">
        <v>5.66</v>
      </c>
      <c r="D69">
        <v>14.11</v>
      </c>
      <c r="E69" t="s">
        <v>164</v>
      </c>
    </row>
    <row r="70" spans="1:5" x14ac:dyDescent="0.25">
      <c r="A70" t="s">
        <v>109</v>
      </c>
      <c r="B70" t="s">
        <v>103</v>
      </c>
      <c r="C70">
        <v>1.31</v>
      </c>
      <c r="D70">
        <v>14.11</v>
      </c>
      <c r="E70" t="s">
        <v>164</v>
      </c>
    </row>
    <row r="71" spans="1:5" x14ac:dyDescent="0.25">
      <c r="A71" t="s">
        <v>110</v>
      </c>
      <c r="B71" t="s">
        <v>103</v>
      </c>
      <c r="C71">
        <v>6.56</v>
      </c>
      <c r="D71">
        <v>14.11</v>
      </c>
      <c r="E71" t="s">
        <v>164</v>
      </c>
    </row>
    <row r="72" spans="1:5" x14ac:dyDescent="0.25">
      <c r="A72" t="s">
        <v>111</v>
      </c>
      <c r="B72" t="s">
        <v>103</v>
      </c>
      <c r="C72">
        <v>7.4</v>
      </c>
      <c r="D72">
        <v>14.11</v>
      </c>
      <c r="E72" t="s">
        <v>164</v>
      </c>
    </row>
    <row r="73" spans="1:5" x14ac:dyDescent="0.25">
      <c r="A73" t="s">
        <v>112</v>
      </c>
      <c r="B73" t="s">
        <v>103</v>
      </c>
      <c r="C73">
        <v>5.4</v>
      </c>
      <c r="D73">
        <v>14.11</v>
      </c>
      <c r="E73" t="s">
        <v>164</v>
      </c>
    </row>
    <row r="74" spans="1:5" x14ac:dyDescent="0.25">
      <c r="A74" t="s">
        <v>113</v>
      </c>
      <c r="B74" t="s">
        <v>103</v>
      </c>
      <c r="C74">
        <v>8.0500000000000007</v>
      </c>
      <c r="D74">
        <v>14.11</v>
      </c>
      <c r="E74" t="s">
        <v>164</v>
      </c>
    </row>
    <row r="75" spans="1:5" x14ac:dyDescent="0.25">
      <c r="A75" t="s">
        <v>114</v>
      </c>
      <c r="B75" t="s">
        <v>103</v>
      </c>
      <c r="C75">
        <v>2.15</v>
      </c>
      <c r="D75">
        <v>14.11</v>
      </c>
      <c r="E75" t="s">
        <v>164</v>
      </c>
    </row>
    <row r="76" spans="1:5" x14ac:dyDescent="0.25">
      <c r="A76" t="s">
        <v>115</v>
      </c>
      <c r="B76" t="s">
        <v>103</v>
      </c>
      <c r="C76">
        <v>2.88</v>
      </c>
      <c r="D76">
        <v>14.11</v>
      </c>
      <c r="E76" t="s">
        <v>164</v>
      </c>
    </row>
    <row r="77" spans="1:5" x14ac:dyDescent="0.25">
      <c r="A77" t="s">
        <v>116</v>
      </c>
      <c r="B77" t="s">
        <v>103</v>
      </c>
      <c r="C77">
        <v>5.72</v>
      </c>
      <c r="D77">
        <v>14.11</v>
      </c>
      <c r="E77" t="s">
        <v>164</v>
      </c>
    </row>
    <row r="78" spans="1:5" x14ac:dyDescent="0.25">
      <c r="A78" t="s">
        <v>117</v>
      </c>
      <c r="B78" t="s">
        <v>103</v>
      </c>
      <c r="C78">
        <v>3.16</v>
      </c>
      <c r="D78">
        <v>14.11</v>
      </c>
      <c r="E78" t="s">
        <v>164</v>
      </c>
    </row>
    <row r="79" spans="1:5" x14ac:dyDescent="0.25">
      <c r="A79" t="s">
        <v>118</v>
      </c>
      <c r="B79" t="s">
        <v>103</v>
      </c>
      <c r="C79">
        <v>9.57</v>
      </c>
      <c r="D79">
        <v>14.11</v>
      </c>
      <c r="E79" t="s">
        <v>164</v>
      </c>
    </row>
    <row r="80" spans="1:5" x14ac:dyDescent="0.25">
      <c r="A80" t="s">
        <v>119</v>
      </c>
      <c r="B80" t="s">
        <v>103</v>
      </c>
      <c r="C80">
        <v>5.77</v>
      </c>
      <c r="D80">
        <v>14.11</v>
      </c>
      <c r="E80" t="s">
        <v>164</v>
      </c>
    </row>
    <row r="81" spans="1:5" x14ac:dyDescent="0.25">
      <c r="A81" t="s">
        <v>120</v>
      </c>
      <c r="B81" t="s">
        <v>103</v>
      </c>
      <c r="C81">
        <v>6.31</v>
      </c>
      <c r="D81">
        <v>14.11</v>
      </c>
      <c r="E81" t="s">
        <v>164</v>
      </c>
    </row>
    <row r="82" spans="1:5" x14ac:dyDescent="0.25">
      <c r="A82" t="s">
        <v>121</v>
      </c>
      <c r="B82" t="s">
        <v>103</v>
      </c>
      <c r="C82">
        <v>1.6</v>
      </c>
      <c r="D82">
        <v>14.11</v>
      </c>
      <c r="E82" t="s">
        <v>164</v>
      </c>
    </row>
    <row r="83" spans="1:5" x14ac:dyDescent="0.25">
      <c r="A83" t="s">
        <v>122</v>
      </c>
      <c r="B83" t="s">
        <v>103</v>
      </c>
      <c r="C83">
        <v>0.89</v>
      </c>
      <c r="D83">
        <v>14.11</v>
      </c>
      <c r="E83" t="s">
        <v>164</v>
      </c>
    </row>
    <row r="84" spans="1:5" x14ac:dyDescent="0.25">
      <c r="A84" t="s">
        <v>123</v>
      </c>
      <c r="B84" t="s">
        <v>103</v>
      </c>
      <c r="C84">
        <v>6.06</v>
      </c>
      <c r="D84">
        <v>14.11</v>
      </c>
      <c r="E84" t="s">
        <v>164</v>
      </c>
    </row>
    <row r="85" spans="1:5" x14ac:dyDescent="0.25">
      <c r="A85" t="s">
        <v>124</v>
      </c>
      <c r="B85" t="s">
        <v>103</v>
      </c>
      <c r="C85">
        <v>9.43</v>
      </c>
      <c r="D85">
        <v>14.11</v>
      </c>
      <c r="E85" t="s">
        <v>164</v>
      </c>
    </row>
    <row r="86" spans="1:5" x14ac:dyDescent="0.25">
      <c r="A86" t="s">
        <v>125</v>
      </c>
      <c r="B86" t="s">
        <v>126</v>
      </c>
      <c r="C86">
        <v>1.83</v>
      </c>
      <c r="D86">
        <v>14.838750000000001</v>
      </c>
      <c r="E86" t="s">
        <v>164</v>
      </c>
    </row>
    <row r="87" spans="1:5" x14ac:dyDescent="0.25">
      <c r="A87" t="s">
        <v>127</v>
      </c>
      <c r="B87" t="s">
        <v>126</v>
      </c>
      <c r="C87">
        <v>7.12</v>
      </c>
      <c r="D87">
        <v>14.838750000000001</v>
      </c>
      <c r="E87" t="s">
        <v>164</v>
      </c>
    </row>
    <row r="88" spans="1:5" x14ac:dyDescent="0.25">
      <c r="A88" t="s">
        <v>128</v>
      </c>
      <c r="B88" t="s">
        <v>126</v>
      </c>
      <c r="C88">
        <v>7.17</v>
      </c>
      <c r="D88">
        <v>14.838750000000001</v>
      </c>
      <c r="E88" t="s">
        <v>164</v>
      </c>
    </row>
    <row r="89" spans="1:5" x14ac:dyDescent="0.25">
      <c r="A89" t="s">
        <v>129</v>
      </c>
      <c r="B89" t="s">
        <v>126</v>
      </c>
      <c r="C89">
        <v>3.92</v>
      </c>
      <c r="D89">
        <v>14.838750000000001</v>
      </c>
      <c r="E89" t="s">
        <v>164</v>
      </c>
    </row>
    <row r="90" spans="1:5" x14ac:dyDescent="0.25">
      <c r="A90" t="s">
        <v>130</v>
      </c>
      <c r="B90" t="s">
        <v>126</v>
      </c>
      <c r="C90">
        <v>8.1999999999999993</v>
      </c>
      <c r="D90">
        <v>14.838750000000001</v>
      </c>
      <c r="E90" t="s">
        <v>164</v>
      </c>
    </row>
    <row r="91" spans="1:5" x14ac:dyDescent="0.25">
      <c r="A91" t="s">
        <v>131</v>
      </c>
      <c r="B91" t="s">
        <v>126</v>
      </c>
      <c r="C91">
        <v>0.84</v>
      </c>
      <c r="D91">
        <v>14.838750000000001</v>
      </c>
      <c r="E91" t="s">
        <v>164</v>
      </c>
    </row>
    <row r="92" spans="1:5" x14ac:dyDescent="0.25">
      <c r="A92" t="s">
        <v>132</v>
      </c>
      <c r="B92" t="s">
        <v>126</v>
      </c>
      <c r="C92">
        <v>4.92</v>
      </c>
      <c r="D92">
        <v>14.838750000000001</v>
      </c>
      <c r="E92" t="s">
        <v>164</v>
      </c>
    </row>
    <row r="93" spans="1:5" x14ac:dyDescent="0.25">
      <c r="A93" t="s">
        <v>133</v>
      </c>
      <c r="B93" t="s">
        <v>126</v>
      </c>
      <c r="C93">
        <v>0.79</v>
      </c>
      <c r="D93">
        <v>14.838750000000001</v>
      </c>
      <c r="E93" t="s">
        <v>164</v>
      </c>
    </row>
    <row r="94" spans="1:5" x14ac:dyDescent="0.25">
      <c r="A94" t="s">
        <v>134</v>
      </c>
      <c r="B94" t="s">
        <v>126</v>
      </c>
      <c r="C94">
        <v>1.71</v>
      </c>
      <c r="D94">
        <v>14.838750000000001</v>
      </c>
      <c r="E94" t="s">
        <v>164</v>
      </c>
    </row>
    <row r="95" spans="1:5" x14ac:dyDescent="0.25">
      <c r="A95" t="s">
        <v>135</v>
      </c>
      <c r="B95" t="s">
        <v>126</v>
      </c>
      <c r="C95">
        <v>7.81</v>
      </c>
      <c r="D95">
        <v>14.838750000000001</v>
      </c>
      <c r="E95" t="s">
        <v>164</v>
      </c>
    </row>
    <row r="96" spans="1:5" x14ac:dyDescent="0.25">
      <c r="A96" t="s">
        <v>136</v>
      </c>
      <c r="B96" t="s">
        <v>126</v>
      </c>
      <c r="C96">
        <v>8.44</v>
      </c>
      <c r="D96">
        <v>14.838750000000001</v>
      </c>
      <c r="E96" t="s">
        <v>164</v>
      </c>
    </row>
    <row r="97" spans="1:5" x14ac:dyDescent="0.25">
      <c r="A97" t="s">
        <v>137</v>
      </c>
      <c r="B97" t="s">
        <v>126</v>
      </c>
      <c r="C97">
        <v>6.45</v>
      </c>
      <c r="D97">
        <v>14.838750000000001</v>
      </c>
      <c r="E97" t="s">
        <v>164</v>
      </c>
    </row>
    <row r="98" spans="1:5" x14ac:dyDescent="0.25">
      <c r="A98" t="s">
        <v>138</v>
      </c>
      <c r="B98" t="s">
        <v>126</v>
      </c>
      <c r="C98">
        <v>5.28</v>
      </c>
      <c r="D98">
        <v>14.838750000000001</v>
      </c>
      <c r="E98" t="s">
        <v>164</v>
      </c>
    </row>
    <row r="99" spans="1:5" x14ac:dyDescent="0.25">
      <c r="A99" t="s">
        <v>139</v>
      </c>
      <c r="B99" t="s">
        <v>126</v>
      </c>
      <c r="C99">
        <v>6.76</v>
      </c>
      <c r="D99">
        <v>14.838750000000001</v>
      </c>
      <c r="E99" t="s">
        <v>164</v>
      </c>
    </row>
    <row r="100" spans="1:5" x14ac:dyDescent="0.25">
      <c r="A100" t="s">
        <v>140</v>
      </c>
      <c r="B100" t="s">
        <v>126</v>
      </c>
      <c r="C100">
        <v>2.0499999999999998</v>
      </c>
      <c r="D100">
        <v>14.838750000000001</v>
      </c>
      <c r="E100" t="s">
        <v>164</v>
      </c>
    </row>
    <row r="101" spans="1:5" x14ac:dyDescent="0.25">
      <c r="A101" t="s">
        <v>141</v>
      </c>
      <c r="B101" t="s">
        <v>126</v>
      </c>
      <c r="C101">
        <v>6.6</v>
      </c>
      <c r="D101">
        <v>14.838750000000001</v>
      </c>
      <c r="E101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8C02-1E6A-4660-AC6F-65A021E3F935}">
  <dimension ref="A1:P101"/>
  <sheetViews>
    <sheetView workbookViewId="0">
      <selection activeCell="O6" sqref="O6"/>
    </sheetView>
  </sheetViews>
  <sheetFormatPr defaultRowHeight="15" x14ac:dyDescent="0.25"/>
  <cols>
    <col min="1" max="2" width="13" bestFit="1" customWidth="1"/>
    <col min="3" max="3" width="15.7109375" bestFit="1" customWidth="1"/>
    <col min="4" max="4" width="20.28515625" bestFit="1" customWidth="1"/>
    <col min="15" max="15" width="11.28515625" bestFit="1" customWidth="1"/>
  </cols>
  <sheetData>
    <row r="1" spans="1:16" x14ac:dyDescent="0.25">
      <c r="A1" t="s">
        <v>0</v>
      </c>
      <c r="B1" t="s">
        <v>153</v>
      </c>
      <c r="C1" t="s">
        <v>154</v>
      </c>
      <c r="D1" t="s">
        <v>155</v>
      </c>
    </row>
    <row r="2" spans="1:16" x14ac:dyDescent="0.25">
      <c r="A2" t="s">
        <v>16</v>
      </c>
      <c r="B2">
        <v>91.688948306595393</v>
      </c>
      <c r="C2">
        <v>92.009636475462401</v>
      </c>
      <c r="D2" t="s">
        <v>156</v>
      </c>
    </row>
    <row r="3" spans="1:16" x14ac:dyDescent="0.25">
      <c r="A3" t="s">
        <v>22</v>
      </c>
      <c r="B3">
        <v>38.346702317290557</v>
      </c>
      <c r="C3">
        <v>75.134543729873286</v>
      </c>
      <c r="D3" t="s">
        <v>157</v>
      </c>
    </row>
    <row r="4" spans="1:16" x14ac:dyDescent="0.25">
      <c r="A4" t="s">
        <v>25</v>
      </c>
      <c r="B4">
        <v>23.61853832442068</v>
      </c>
      <c r="C4">
        <v>43.777158652095821</v>
      </c>
      <c r="D4" t="s">
        <v>158</v>
      </c>
      <c r="O4" t="s">
        <v>160</v>
      </c>
    </row>
    <row r="5" spans="1:16" x14ac:dyDescent="0.25">
      <c r="A5" t="s">
        <v>26</v>
      </c>
      <c r="B5">
        <v>4.0106951871657772</v>
      </c>
      <c r="C5">
        <v>37.456859881276095</v>
      </c>
      <c r="D5" t="s">
        <v>158</v>
      </c>
      <c r="O5" t="s">
        <v>143</v>
      </c>
      <c r="P5" t="s">
        <v>147</v>
      </c>
    </row>
    <row r="6" spans="1:16" x14ac:dyDescent="0.25">
      <c r="A6" t="s">
        <v>28</v>
      </c>
      <c r="B6">
        <v>44.006238859180044</v>
      </c>
      <c r="C6">
        <v>43.081906701396662</v>
      </c>
      <c r="D6" t="s">
        <v>159</v>
      </c>
      <c r="O6">
        <v>40</v>
      </c>
      <c r="P6">
        <v>0</v>
      </c>
    </row>
    <row r="7" spans="1:16" x14ac:dyDescent="0.25">
      <c r="A7" t="s">
        <v>29</v>
      </c>
      <c r="B7">
        <v>47.615864527629199</v>
      </c>
      <c r="C7">
        <v>50.750457942529437</v>
      </c>
      <c r="D7" t="s">
        <v>159</v>
      </c>
      <c r="O7">
        <v>40</v>
      </c>
      <c r="P7">
        <v>100</v>
      </c>
    </row>
    <row r="8" spans="1:16" x14ac:dyDescent="0.25">
      <c r="A8" t="s">
        <v>32</v>
      </c>
      <c r="B8">
        <v>20.320855614973265</v>
      </c>
      <c r="C8">
        <v>80.052791624339676</v>
      </c>
      <c r="D8" t="s">
        <v>157</v>
      </c>
    </row>
    <row r="9" spans="1:16" x14ac:dyDescent="0.25">
      <c r="A9" t="s">
        <v>34</v>
      </c>
      <c r="B9">
        <v>94.496434937611411</v>
      </c>
      <c r="C9">
        <v>84.395718648889385</v>
      </c>
      <c r="D9" t="s">
        <v>156</v>
      </c>
      <c r="O9" t="s">
        <v>161</v>
      </c>
    </row>
    <row r="10" spans="1:16" x14ac:dyDescent="0.25">
      <c r="A10" t="s">
        <v>35</v>
      </c>
      <c r="B10">
        <v>69.63012477718361</v>
      </c>
      <c r="C10">
        <v>82.217897143173417</v>
      </c>
      <c r="D10" t="s">
        <v>156</v>
      </c>
      <c r="O10" t="s">
        <v>143</v>
      </c>
      <c r="P10" t="s">
        <v>147</v>
      </c>
    </row>
    <row r="11" spans="1:16" x14ac:dyDescent="0.25">
      <c r="A11" t="s">
        <v>36</v>
      </c>
      <c r="B11">
        <v>88.235294117647058</v>
      </c>
      <c r="C11">
        <v>95.219814799881846</v>
      </c>
      <c r="D11" t="s">
        <v>156</v>
      </c>
      <c r="O11">
        <v>0</v>
      </c>
      <c r="P11">
        <v>70</v>
      </c>
    </row>
    <row r="12" spans="1:16" x14ac:dyDescent="0.25">
      <c r="A12" t="s">
        <v>37</v>
      </c>
      <c r="B12">
        <v>32.486631016042786</v>
      </c>
      <c r="C12">
        <v>34.12710833686819</v>
      </c>
      <c r="D12" t="s">
        <v>158</v>
      </c>
      <c r="O12">
        <v>100</v>
      </c>
      <c r="P12">
        <v>70</v>
      </c>
    </row>
    <row r="13" spans="1:16" x14ac:dyDescent="0.25">
      <c r="A13" t="s">
        <v>38</v>
      </c>
      <c r="B13">
        <v>35.672905525846708</v>
      </c>
      <c r="C13">
        <v>71.680853063789357</v>
      </c>
      <c r="D13" t="s">
        <v>157</v>
      </c>
    </row>
    <row r="14" spans="1:16" x14ac:dyDescent="0.25">
      <c r="A14" t="s">
        <v>41</v>
      </c>
      <c r="B14">
        <v>16.46613190730838</v>
      </c>
      <c r="C14">
        <v>39.546146626541692</v>
      </c>
      <c r="D14" t="s">
        <v>158</v>
      </c>
    </row>
    <row r="15" spans="1:16" x14ac:dyDescent="0.25">
      <c r="A15" t="s">
        <v>42</v>
      </c>
      <c r="B15">
        <v>53.498217468805706</v>
      </c>
      <c r="C15">
        <v>64.396525028545327</v>
      </c>
      <c r="D15" t="s">
        <v>159</v>
      </c>
    </row>
    <row r="16" spans="1:16" x14ac:dyDescent="0.25">
      <c r="A16" t="s">
        <v>43</v>
      </c>
      <c r="B16">
        <v>48.573975044563291</v>
      </c>
      <c r="C16">
        <v>100</v>
      </c>
      <c r="D16" t="s">
        <v>156</v>
      </c>
    </row>
    <row r="17" spans="1:4" x14ac:dyDescent="0.25">
      <c r="A17" t="s">
        <v>46</v>
      </c>
      <c r="B17">
        <v>69.38502673796792</v>
      </c>
      <c r="C17">
        <v>94.898050231249613</v>
      </c>
      <c r="D17" t="s">
        <v>156</v>
      </c>
    </row>
    <row r="18" spans="1:4" x14ac:dyDescent="0.25">
      <c r="A18" t="s">
        <v>47</v>
      </c>
      <c r="B18">
        <v>21.880570409982177</v>
      </c>
      <c r="C18">
        <v>26.598862384393087</v>
      </c>
      <c r="D18" t="s">
        <v>158</v>
      </c>
    </row>
    <row r="19" spans="1:4" x14ac:dyDescent="0.25">
      <c r="A19" t="s">
        <v>48</v>
      </c>
      <c r="B19">
        <v>40.441176470588239</v>
      </c>
      <c r="C19">
        <v>48.792410679138619</v>
      </c>
      <c r="D19" t="s">
        <v>159</v>
      </c>
    </row>
    <row r="20" spans="1:4" x14ac:dyDescent="0.25">
      <c r="A20" t="s">
        <v>49</v>
      </c>
      <c r="B20">
        <v>24.71033868092692</v>
      </c>
      <c r="C20">
        <v>44.274298867203569</v>
      </c>
      <c r="D20" t="s">
        <v>158</v>
      </c>
    </row>
    <row r="21" spans="1:4" x14ac:dyDescent="0.25">
      <c r="A21" t="s">
        <v>50</v>
      </c>
      <c r="B21">
        <v>100</v>
      </c>
      <c r="C21">
        <v>38.803203760687502</v>
      </c>
      <c r="D21" t="s">
        <v>159</v>
      </c>
    </row>
    <row r="22" spans="1:4" x14ac:dyDescent="0.25">
      <c r="A22" t="s">
        <v>53</v>
      </c>
      <c r="B22">
        <v>41.176470588235297</v>
      </c>
      <c r="C22">
        <v>43.150138826130672</v>
      </c>
      <c r="D22" t="s">
        <v>159</v>
      </c>
    </row>
    <row r="23" spans="1:4" x14ac:dyDescent="0.25">
      <c r="A23" t="s">
        <v>54</v>
      </c>
      <c r="B23">
        <v>3.2754010695187183</v>
      </c>
      <c r="C23">
        <v>23.718989572890763</v>
      </c>
      <c r="D23" t="s">
        <v>158</v>
      </c>
    </row>
    <row r="24" spans="1:4" x14ac:dyDescent="0.25">
      <c r="A24" t="s">
        <v>55</v>
      </c>
      <c r="B24">
        <v>8.0659536541889505</v>
      </c>
      <c r="C24">
        <v>44.538734136627411</v>
      </c>
      <c r="D24" t="s">
        <v>158</v>
      </c>
    </row>
    <row r="25" spans="1:4" x14ac:dyDescent="0.25">
      <c r="A25" t="s">
        <v>56</v>
      </c>
      <c r="B25">
        <v>37.009803921568633</v>
      </c>
      <c r="C25">
        <v>55.130220771481028</v>
      </c>
      <c r="D25" t="s">
        <v>158</v>
      </c>
    </row>
    <row r="26" spans="1:4" x14ac:dyDescent="0.25">
      <c r="A26" t="s">
        <v>57</v>
      </c>
      <c r="B26">
        <v>24.242424242424246</v>
      </c>
      <c r="C26">
        <v>68.130158265129012</v>
      </c>
      <c r="D26" t="s">
        <v>158</v>
      </c>
    </row>
    <row r="27" spans="1:4" x14ac:dyDescent="0.25">
      <c r="A27" t="s">
        <v>58</v>
      </c>
      <c r="B27">
        <v>69.719251336898409</v>
      </c>
      <c r="C27">
        <v>30.109023483779566</v>
      </c>
      <c r="D27" t="s">
        <v>159</v>
      </c>
    </row>
    <row r="28" spans="1:4" x14ac:dyDescent="0.25">
      <c r="A28" t="s">
        <v>59</v>
      </c>
      <c r="B28">
        <v>11.073975044563282</v>
      </c>
      <c r="C28">
        <v>36.196641166301696</v>
      </c>
      <c r="D28" t="s">
        <v>158</v>
      </c>
    </row>
    <row r="29" spans="1:4" x14ac:dyDescent="0.25">
      <c r="A29" t="s">
        <v>63</v>
      </c>
      <c r="B29">
        <v>56.439393939393945</v>
      </c>
      <c r="C29">
        <v>89.73046879286872</v>
      </c>
      <c r="D29" t="s">
        <v>156</v>
      </c>
    </row>
    <row r="30" spans="1:4" x14ac:dyDescent="0.25">
      <c r="A30" t="s">
        <v>64</v>
      </c>
      <c r="B30">
        <v>69.696969696969703</v>
      </c>
      <c r="C30">
        <v>71.90318004644557</v>
      </c>
      <c r="D30" t="s">
        <v>156</v>
      </c>
    </row>
    <row r="31" spans="1:4" x14ac:dyDescent="0.25">
      <c r="A31" t="s">
        <v>65</v>
      </c>
      <c r="B31">
        <v>62.566844919786099</v>
      </c>
      <c r="C31">
        <v>36.608872943672225</v>
      </c>
      <c r="D31" t="s">
        <v>159</v>
      </c>
    </row>
    <row r="32" spans="1:4" x14ac:dyDescent="0.25">
      <c r="A32" t="s">
        <v>66</v>
      </c>
      <c r="B32">
        <v>41.711229946524064</v>
      </c>
      <c r="C32">
        <v>96.655528448263055</v>
      </c>
      <c r="D32" t="s">
        <v>156</v>
      </c>
    </row>
    <row r="33" spans="1:4" x14ac:dyDescent="0.25">
      <c r="A33" t="s">
        <v>67</v>
      </c>
      <c r="B33">
        <v>12.188057040998219</v>
      </c>
      <c r="C33">
        <v>97.173376874653783</v>
      </c>
      <c r="D33" t="s">
        <v>157</v>
      </c>
    </row>
    <row r="34" spans="1:4" x14ac:dyDescent="0.25">
      <c r="A34" t="s">
        <v>68</v>
      </c>
      <c r="B34">
        <v>64.906417112299479</v>
      </c>
      <c r="C34">
        <v>58.247212145127314</v>
      </c>
      <c r="D34" t="s">
        <v>159</v>
      </c>
    </row>
    <row r="35" spans="1:4" x14ac:dyDescent="0.25">
      <c r="A35" t="s">
        <v>69</v>
      </c>
      <c r="B35">
        <v>16.822638146167563</v>
      </c>
      <c r="C35">
        <v>39.502010461940998</v>
      </c>
      <c r="D35" t="s">
        <v>158</v>
      </c>
    </row>
    <row r="36" spans="1:4" x14ac:dyDescent="0.25">
      <c r="A36" t="s">
        <v>70</v>
      </c>
      <c r="B36">
        <v>34.558823529411768</v>
      </c>
      <c r="C36">
        <v>0</v>
      </c>
      <c r="D36" t="s">
        <v>158</v>
      </c>
    </row>
    <row r="37" spans="1:4" x14ac:dyDescent="0.25">
      <c r="A37" t="s">
        <v>71</v>
      </c>
      <c r="B37">
        <v>59.380570409982184</v>
      </c>
      <c r="C37">
        <v>67.718284348552558</v>
      </c>
      <c r="D37" t="s">
        <v>159</v>
      </c>
    </row>
    <row r="38" spans="1:4" x14ac:dyDescent="0.25">
      <c r="A38" t="s">
        <v>72</v>
      </c>
      <c r="B38">
        <v>47.103386809269168</v>
      </c>
      <c r="C38">
        <v>90.152863816790486</v>
      </c>
      <c r="D38" t="s">
        <v>156</v>
      </c>
    </row>
    <row r="39" spans="1:4" x14ac:dyDescent="0.25">
      <c r="A39" t="s">
        <v>73</v>
      </c>
      <c r="B39">
        <v>81.818181818181827</v>
      </c>
      <c r="C39">
        <v>76.047279613815633</v>
      </c>
      <c r="D39" t="s">
        <v>156</v>
      </c>
    </row>
    <row r="40" spans="1:4" x14ac:dyDescent="0.25">
      <c r="A40" t="s">
        <v>74</v>
      </c>
      <c r="B40">
        <v>80.013368983957221</v>
      </c>
      <c r="C40">
        <v>73.06715806520414</v>
      </c>
      <c r="D40" t="s">
        <v>156</v>
      </c>
    </row>
    <row r="41" spans="1:4" x14ac:dyDescent="0.25">
      <c r="A41" t="s">
        <v>75</v>
      </c>
      <c r="B41">
        <v>15.062388591800357</v>
      </c>
      <c r="C41">
        <v>56.633951828119912</v>
      </c>
      <c r="D41" t="s">
        <v>158</v>
      </c>
    </row>
    <row r="42" spans="1:4" x14ac:dyDescent="0.25">
      <c r="A42" t="s">
        <v>76</v>
      </c>
      <c r="B42">
        <v>50.913547237076664</v>
      </c>
      <c r="C42">
        <v>31.818524497002759</v>
      </c>
      <c r="D42" t="s">
        <v>159</v>
      </c>
    </row>
    <row r="43" spans="1:4" x14ac:dyDescent="0.25">
      <c r="A43" t="s">
        <v>77</v>
      </c>
      <c r="B43">
        <v>22.036541889483068</v>
      </c>
      <c r="C43">
        <v>22.764145402180667</v>
      </c>
      <c r="D43" t="s">
        <v>158</v>
      </c>
    </row>
    <row r="44" spans="1:4" x14ac:dyDescent="0.25">
      <c r="A44" t="s">
        <v>78</v>
      </c>
      <c r="B44">
        <v>34.915329768270951</v>
      </c>
      <c r="C44">
        <v>37.571947912645712</v>
      </c>
      <c r="D44" t="s">
        <v>158</v>
      </c>
    </row>
    <row r="45" spans="1:4" x14ac:dyDescent="0.25">
      <c r="A45" t="s">
        <v>79</v>
      </c>
      <c r="B45">
        <v>83.957219251336923</v>
      </c>
      <c r="C45">
        <v>14.466355598159538</v>
      </c>
      <c r="D45" t="s">
        <v>159</v>
      </c>
    </row>
    <row r="46" spans="1:4" x14ac:dyDescent="0.25">
      <c r="A46" t="s">
        <v>80</v>
      </c>
      <c r="B46">
        <v>85.182709447415348</v>
      </c>
      <c r="C46">
        <v>81.010617968333605</v>
      </c>
      <c r="D46" t="s">
        <v>156</v>
      </c>
    </row>
    <row r="47" spans="1:4" x14ac:dyDescent="0.25">
      <c r="A47" t="s">
        <v>84</v>
      </c>
      <c r="B47">
        <v>9.5142602495543667</v>
      </c>
      <c r="C47">
        <v>89.455655560417114</v>
      </c>
      <c r="D47" t="s">
        <v>157</v>
      </c>
    </row>
    <row r="48" spans="1:4" x14ac:dyDescent="0.25">
      <c r="A48" t="s">
        <v>85</v>
      </c>
      <c r="B48">
        <v>37.143493761140824</v>
      </c>
      <c r="C48">
        <v>26.827058284071768</v>
      </c>
      <c r="D48" t="s">
        <v>158</v>
      </c>
    </row>
    <row r="49" spans="1:4" x14ac:dyDescent="0.25">
      <c r="A49" t="s">
        <v>86</v>
      </c>
      <c r="B49">
        <v>56.238859180035661</v>
      </c>
      <c r="C49">
        <v>27.791874842243026</v>
      </c>
      <c r="D49" t="s">
        <v>159</v>
      </c>
    </row>
    <row r="50" spans="1:4" x14ac:dyDescent="0.25">
      <c r="A50" t="s">
        <v>87</v>
      </c>
      <c r="B50">
        <v>85.071301247771856</v>
      </c>
      <c r="C50">
        <v>34.102845375030931</v>
      </c>
      <c r="D50" t="s">
        <v>159</v>
      </c>
    </row>
    <row r="51" spans="1:4" x14ac:dyDescent="0.25">
      <c r="A51" t="s">
        <v>88</v>
      </c>
      <c r="B51">
        <v>71.212121212121218</v>
      </c>
      <c r="C51">
        <v>46.736142556471627</v>
      </c>
      <c r="D51" t="s">
        <v>159</v>
      </c>
    </row>
    <row r="52" spans="1:4" x14ac:dyDescent="0.25">
      <c r="A52" t="s">
        <v>89</v>
      </c>
      <c r="B52">
        <v>89.772727272727295</v>
      </c>
      <c r="C52">
        <v>48.265377159033825</v>
      </c>
      <c r="D52" t="s">
        <v>159</v>
      </c>
    </row>
    <row r="53" spans="1:4" x14ac:dyDescent="0.25">
      <c r="A53" t="s">
        <v>90</v>
      </c>
      <c r="B53">
        <v>10.539215686274511</v>
      </c>
      <c r="C53">
        <v>23.712524221211417</v>
      </c>
      <c r="D53" t="s">
        <v>158</v>
      </c>
    </row>
    <row r="54" spans="1:4" x14ac:dyDescent="0.25">
      <c r="A54" t="s">
        <v>91</v>
      </c>
      <c r="B54">
        <v>21.85828877005348</v>
      </c>
      <c r="C54">
        <v>52.630205264179963</v>
      </c>
      <c r="D54" t="s">
        <v>158</v>
      </c>
    </row>
    <row r="55" spans="1:4" x14ac:dyDescent="0.25">
      <c r="A55" t="s">
        <v>92</v>
      </c>
      <c r="B55">
        <v>35.316399286987526</v>
      </c>
      <c r="C55">
        <v>33.075761038693322</v>
      </c>
      <c r="D55" t="s">
        <v>158</v>
      </c>
    </row>
    <row r="56" spans="1:4" x14ac:dyDescent="0.25">
      <c r="A56" t="s">
        <v>93</v>
      </c>
      <c r="B56">
        <v>26.960784313725494</v>
      </c>
      <c r="C56">
        <v>64.425535610250449</v>
      </c>
      <c r="D56" t="s">
        <v>158</v>
      </c>
    </row>
    <row r="57" spans="1:4" x14ac:dyDescent="0.25">
      <c r="A57" t="s">
        <v>94</v>
      </c>
      <c r="B57">
        <v>69.763814616755795</v>
      </c>
      <c r="C57">
        <v>31.667220953274335</v>
      </c>
      <c r="D57" t="s">
        <v>159</v>
      </c>
    </row>
    <row r="58" spans="1:4" x14ac:dyDescent="0.25">
      <c r="A58" t="s">
        <v>95</v>
      </c>
      <c r="B58">
        <v>63.569518716577548</v>
      </c>
      <c r="C58">
        <v>75.560254930486693</v>
      </c>
      <c r="D58" t="s">
        <v>156</v>
      </c>
    </row>
    <row r="59" spans="1:4" x14ac:dyDescent="0.25">
      <c r="A59" t="s">
        <v>96</v>
      </c>
      <c r="B59">
        <v>68.204099821746894</v>
      </c>
      <c r="C59">
        <v>46.092851993069885</v>
      </c>
      <c r="D59" t="s">
        <v>159</v>
      </c>
    </row>
    <row r="60" spans="1:4" x14ac:dyDescent="0.25">
      <c r="A60" t="s">
        <v>97</v>
      </c>
      <c r="B60">
        <v>44.852941176470587</v>
      </c>
      <c r="C60">
        <v>51.08305376452855</v>
      </c>
      <c r="D60" t="s">
        <v>159</v>
      </c>
    </row>
    <row r="61" spans="1:4" x14ac:dyDescent="0.25">
      <c r="A61" t="s">
        <v>98</v>
      </c>
      <c r="B61">
        <v>80.48128342245991</v>
      </c>
      <c r="C61">
        <v>53.431885015032485</v>
      </c>
      <c r="D61" t="s">
        <v>159</v>
      </c>
    </row>
    <row r="62" spans="1:4" x14ac:dyDescent="0.25">
      <c r="A62" t="s">
        <v>99</v>
      </c>
      <c r="B62">
        <v>98.551693404634605</v>
      </c>
      <c r="C62">
        <v>42.406599525619718</v>
      </c>
      <c r="D62" t="s">
        <v>159</v>
      </c>
    </row>
    <row r="63" spans="1:4" x14ac:dyDescent="0.25">
      <c r="A63" t="s">
        <v>100</v>
      </c>
      <c r="B63">
        <v>39.950980392156865</v>
      </c>
      <c r="C63">
        <v>63.695117872188348</v>
      </c>
      <c r="D63" t="s">
        <v>158</v>
      </c>
    </row>
    <row r="64" spans="1:4" x14ac:dyDescent="0.25">
      <c r="A64" t="s">
        <v>101</v>
      </c>
      <c r="B64">
        <v>94.251336898395721</v>
      </c>
      <c r="C64">
        <v>36.218470674739358</v>
      </c>
      <c r="D64" t="s">
        <v>159</v>
      </c>
    </row>
    <row r="65" spans="1:4" x14ac:dyDescent="0.25">
      <c r="A65" t="s">
        <v>102</v>
      </c>
      <c r="B65">
        <v>67.023172905525868</v>
      </c>
      <c r="C65">
        <v>21.628820104333101</v>
      </c>
      <c r="D65" t="s">
        <v>159</v>
      </c>
    </row>
    <row r="66" spans="1:4" x14ac:dyDescent="0.25">
      <c r="A66" t="s">
        <v>105</v>
      </c>
      <c r="B66">
        <v>72.326203208556137</v>
      </c>
      <c r="C66">
        <v>83.870259716278412</v>
      </c>
      <c r="D66" t="s">
        <v>156</v>
      </c>
    </row>
    <row r="67" spans="1:4" x14ac:dyDescent="0.25">
      <c r="A67" t="s">
        <v>106</v>
      </c>
      <c r="B67">
        <v>25.62388591800357</v>
      </c>
      <c r="C67">
        <v>91.319299146334998</v>
      </c>
      <c r="D67" t="s">
        <v>157</v>
      </c>
    </row>
    <row r="68" spans="1:4" x14ac:dyDescent="0.25">
      <c r="A68" t="s">
        <v>107</v>
      </c>
      <c r="B68">
        <v>20.187165775401073</v>
      </c>
      <c r="C68">
        <v>66.845724303089924</v>
      </c>
      <c r="D68" t="s">
        <v>158</v>
      </c>
    </row>
    <row r="69" spans="1:4" x14ac:dyDescent="0.25">
      <c r="A69" t="s">
        <v>108</v>
      </c>
      <c r="B69">
        <v>54.077540106951872</v>
      </c>
      <c r="C69">
        <v>19.479174171802757</v>
      </c>
      <c r="D69" t="s">
        <v>159</v>
      </c>
    </row>
    <row r="70" spans="1:4" x14ac:dyDescent="0.25">
      <c r="A70" t="s">
        <v>109</v>
      </c>
      <c r="B70">
        <v>88.524955436720163</v>
      </c>
      <c r="C70">
        <v>99.168212227673877</v>
      </c>
      <c r="D70" t="s">
        <v>156</v>
      </c>
    </row>
    <row r="71" spans="1:4" x14ac:dyDescent="0.25">
      <c r="A71" t="s">
        <v>110</v>
      </c>
      <c r="B71">
        <v>90.886809269162242</v>
      </c>
      <c r="C71">
        <v>55.413264802196018</v>
      </c>
      <c r="D71" t="s">
        <v>159</v>
      </c>
    </row>
    <row r="72" spans="1:4" x14ac:dyDescent="0.25">
      <c r="A72" t="s">
        <v>111</v>
      </c>
      <c r="B72">
        <v>27.250445632798577</v>
      </c>
      <c r="C72">
        <v>52.702493144580011</v>
      </c>
      <c r="D72" t="s">
        <v>158</v>
      </c>
    </row>
    <row r="73" spans="1:4" x14ac:dyDescent="0.25">
      <c r="A73" t="s">
        <v>112</v>
      </c>
      <c r="B73">
        <v>0</v>
      </c>
      <c r="C73">
        <v>58.473117735724067</v>
      </c>
      <c r="D73" t="s">
        <v>158</v>
      </c>
    </row>
    <row r="74" spans="1:4" x14ac:dyDescent="0.25">
      <c r="A74" t="s">
        <v>113</v>
      </c>
      <c r="B74">
        <v>30.525846702317295</v>
      </c>
      <c r="C74">
        <v>14.984919746138313</v>
      </c>
      <c r="D74" t="s">
        <v>158</v>
      </c>
    </row>
    <row r="75" spans="1:4" x14ac:dyDescent="0.25">
      <c r="A75" t="s">
        <v>114</v>
      </c>
      <c r="B75">
        <v>55.904634581105171</v>
      </c>
      <c r="C75">
        <v>31.622106635836563</v>
      </c>
      <c r="D75" t="s">
        <v>159</v>
      </c>
    </row>
    <row r="76" spans="1:4" x14ac:dyDescent="0.25">
      <c r="A76" t="s">
        <v>115</v>
      </c>
      <c r="B76">
        <v>6.4616755793226401</v>
      </c>
      <c r="C76">
        <v>89.520165932892951</v>
      </c>
      <c r="D76" t="s">
        <v>157</v>
      </c>
    </row>
    <row r="77" spans="1:4" x14ac:dyDescent="0.25">
      <c r="A77" t="s">
        <v>116</v>
      </c>
      <c r="B77">
        <v>25.423351158645279</v>
      </c>
      <c r="C77">
        <v>28.140741401678699</v>
      </c>
      <c r="D77" t="s">
        <v>158</v>
      </c>
    </row>
    <row r="78" spans="1:4" x14ac:dyDescent="0.25">
      <c r="A78" t="s">
        <v>117</v>
      </c>
      <c r="B78">
        <v>71.36809269162211</v>
      </c>
      <c r="C78">
        <v>59.724771649027332</v>
      </c>
      <c r="D78" t="s">
        <v>159</v>
      </c>
    </row>
    <row r="79" spans="1:4" x14ac:dyDescent="0.25">
      <c r="A79" t="s">
        <v>118</v>
      </c>
      <c r="B79">
        <v>14.795008912655975</v>
      </c>
      <c r="C79">
        <v>6.4818132758720282</v>
      </c>
      <c r="D79" t="s">
        <v>158</v>
      </c>
    </row>
    <row r="80" spans="1:4" x14ac:dyDescent="0.25">
      <c r="A80" t="s">
        <v>119</v>
      </c>
      <c r="B80">
        <v>26.71568627450981</v>
      </c>
      <c r="C80">
        <v>19.300076773069001</v>
      </c>
      <c r="D80" t="s">
        <v>158</v>
      </c>
    </row>
    <row r="81" spans="1:16" x14ac:dyDescent="0.25">
      <c r="A81" t="s">
        <v>120</v>
      </c>
      <c r="B81">
        <v>97.883244206773639</v>
      </c>
      <c r="C81">
        <v>90.569652354938711</v>
      </c>
      <c r="D81" t="s">
        <v>156</v>
      </c>
    </row>
    <row r="82" spans="1:16" x14ac:dyDescent="0.25">
      <c r="A82" t="s">
        <v>121</v>
      </c>
      <c r="B82">
        <v>53.18627450980393</v>
      </c>
      <c r="C82">
        <v>71.088903595642066</v>
      </c>
      <c r="D82" t="s">
        <v>156</v>
      </c>
    </row>
    <row r="83" spans="1:16" x14ac:dyDescent="0.25">
      <c r="A83" t="s">
        <v>122</v>
      </c>
      <c r="B83">
        <v>55.392156862745104</v>
      </c>
      <c r="C83">
        <v>95.063071772083674</v>
      </c>
      <c r="D83" t="s">
        <v>156</v>
      </c>
    </row>
    <row r="84" spans="1:16" x14ac:dyDescent="0.25">
      <c r="A84" t="s">
        <v>123</v>
      </c>
      <c r="B84">
        <v>39.81729055258468</v>
      </c>
      <c r="C84">
        <v>84.670150163160642</v>
      </c>
      <c r="D84" t="s">
        <v>157</v>
      </c>
      <c r="O84" t="s">
        <v>160</v>
      </c>
    </row>
    <row r="85" spans="1:16" x14ac:dyDescent="0.25">
      <c r="A85" t="s">
        <v>124</v>
      </c>
      <c r="B85">
        <v>51.871657754010705</v>
      </c>
      <c r="C85">
        <v>34.859530095377053</v>
      </c>
      <c r="D85" t="s">
        <v>159</v>
      </c>
      <c r="O85" t="s">
        <v>143</v>
      </c>
      <c r="P85" t="s">
        <v>147</v>
      </c>
    </row>
    <row r="86" spans="1:16" x14ac:dyDescent="0.25">
      <c r="A86" t="s">
        <v>125</v>
      </c>
      <c r="B86">
        <v>45.031194295900185</v>
      </c>
      <c r="C86">
        <v>62.410254477196382</v>
      </c>
      <c r="D86" t="s">
        <v>159</v>
      </c>
      <c r="O86">
        <v>40</v>
      </c>
      <c r="P86">
        <v>0</v>
      </c>
    </row>
    <row r="87" spans="1:16" x14ac:dyDescent="0.25">
      <c r="A87" t="s">
        <v>127</v>
      </c>
      <c r="B87">
        <v>66.733511586452764</v>
      </c>
      <c r="C87">
        <v>42.818855160376515</v>
      </c>
      <c r="D87" t="s">
        <v>159</v>
      </c>
      <c r="O87">
        <v>40</v>
      </c>
      <c r="P87">
        <v>100</v>
      </c>
    </row>
    <row r="88" spans="1:16" x14ac:dyDescent="0.25">
      <c r="A88" t="s">
        <v>128</v>
      </c>
      <c r="B88">
        <v>59.246880570409985</v>
      </c>
      <c r="C88">
        <v>47.04857888707199</v>
      </c>
      <c r="D88" t="s">
        <v>159</v>
      </c>
    </row>
    <row r="89" spans="1:16" x14ac:dyDescent="0.25">
      <c r="A89" t="s">
        <v>129</v>
      </c>
      <c r="B89">
        <v>27.495543672014261</v>
      </c>
      <c r="C89">
        <v>68.045273684778067</v>
      </c>
      <c r="D89" t="s">
        <v>158</v>
      </c>
      <c r="O89" t="s">
        <v>161</v>
      </c>
    </row>
    <row r="90" spans="1:16" x14ac:dyDescent="0.25">
      <c r="A90" t="s">
        <v>130</v>
      </c>
      <c r="B90">
        <v>97.393048128342244</v>
      </c>
      <c r="C90">
        <v>7.6473420247382071</v>
      </c>
      <c r="D90" t="s">
        <v>159</v>
      </c>
      <c r="O90" t="s">
        <v>143</v>
      </c>
      <c r="P90" t="s">
        <v>147</v>
      </c>
    </row>
    <row r="91" spans="1:16" x14ac:dyDescent="0.25">
      <c r="A91" t="s">
        <v>131</v>
      </c>
      <c r="B91">
        <v>13.926024955436722</v>
      </c>
      <c r="C91">
        <v>35.190026467384328</v>
      </c>
      <c r="D91" t="s">
        <v>158</v>
      </c>
      <c r="O91">
        <v>0</v>
      </c>
      <c r="P91">
        <v>70</v>
      </c>
    </row>
    <row r="92" spans="1:16" x14ac:dyDescent="0.25">
      <c r="A92" t="s">
        <v>132</v>
      </c>
      <c r="B92">
        <v>60.561497326203217</v>
      </c>
      <c r="C92">
        <v>14.000754847701593</v>
      </c>
      <c r="D92" t="s">
        <v>159</v>
      </c>
      <c r="O92">
        <v>100</v>
      </c>
      <c r="P92">
        <v>70</v>
      </c>
    </row>
    <row r="93" spans="1:16" x14ac:dyDescent="0.25">
      <c r="A93" t="s">
        <v>133</v>
      </c>
      <c r="B93">
        <v>60.004456327985743</v>
      </c>
      <c r="C93">
        <v>79.382399070134483</v>
      </c>
      <c r="D93" t="s">
        <v>156</v>
      </c>
    </row>
    <row r="94" spans="1:16" x14ac:dyDescent="0.25">
      <c r="A94" t="s">
        <v>134</v>
      </c>
      <c r="B94">
        <v>29.59001782531195</v>
      </c>
      <c r="C94">
        <v>54.846031586225095</v>
      </c>
      <c r="D94" t="s">
        <v>158</v>
      </c>
    </row>
    <row r="95" spans="1:16" x14ac:dyDescent="0.25">
      <c r="A95" t="s">
        <v>135</v>
      </c>
      <c r="B95">
        <v>45.721925133689844</v>
      </c>
      <c r="C95">
        <v>25.051758599514134</v>
      </c>
      <c r="D95" t="s">
        <v>159</v>
      </c>
    </row>
    <row r="96" spans="1:16" x14ac:dyDescent="0.25">
      <c r="A96" t="s">
        <v>136</v>
      </c>
      <c r="B96">
        <v>24.442959001782537</v>
      </c>
      <c r="C96">
        <v>32.376668048804561</v>
      </c>
      <c r="D96" t="s">
        <v>158</v>
      </c>
    </row>
    <row r="97" spans="1:4" x14ac:dyDescent="0.25">
      <c r="A97" t="s">
        <v>137</v>
      </c>
      <c r="B97">
        <v>86.029411764705884</v>
      </c>
      <c r="C97">
        <v>41.674177767110855</v>
      </c>
      <c r="D97" t="s">
        <v>159</v>
      </c>
    </row>
    <row r="98" spans="1:4" x14ac:dyDescent="0.25">
      <c r="A98" t="s">
        <v>138</v>
      </c>
      <c r="B98">
        <v>32.642602495543684</v>
      </c>
      <c r="C98">
        <v>58.899115224972739</v>
      </c>
      <c r="D98" t="s">
        <v>158</v>
      </c>
    </row>
    <row r="99" spans="1:4" x14ac:dyDescent="0.25">
      <c r="A99" t="s">
        <v>139</v>
      </c>
      <c r="B99">
        <v>71.256684491978618</v>
      </c>
      <c r="C99">
        <v>60.2356060038544</v>
      </c>
      <c r="D99" t="s">
        <v>159</v>
      </c>
    </row>
    <row r="100" spans="1:4" x14ac:dyDescent="0.25">
      <c r="A100" t="s">
        <v>140</v>
      </c>
      <c r="B100">
        <v>81.127450980392155</v>
      </c>
      <c r="C100">
        <v>33.856350860082621</v>
      </c>
      <c r="D100" t="s">
        <v>159</v>
      </c>
    </row>
    <row r="101" spans="1:4" x14ac:dyDescent="0.25">
      <c r="A101" t="s">
        <v>141</v>
      </c>
      <c r="B101">
        <v>9.6033868092691641</v>
      </c>
      <c r="C101">
        <v>80.314554866501183</v>
      </c>
      <c r="D101" t="s">
        <v>157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4522-3A65-4DF8-8A85-CE9A031F1972}">
  <dimension ref="A1:X101"/>
  <sheetViews>
    <sheetView tabSelected="1" workbookViewId="0">
      <selection sqref="A1:X101"/>
    </sheetView>
  </sheetViews>
  <sheetFormatPr defaultRowHeight="15" x14ac:dyDescent="0.25"/>
  <cols>
    <col min="1" max="1" width="13" bestFit="1" customWidth="1"/>
    <col min="2" max="2" width="15.7109375" bestFit="1" customWidth="1"/>
    <col min="3" max="3" width="17.5703125" bestFit="1" customWidth="1"/>
    <col min="4" max="4" width="14.140625" bestFit="1" customWidth="1"/>
    <col min="5" max="5" width="17" bestFit="1" customWidth="1"/>
    <col min="6" max="6" width="18.140625" bestFit="1" customWidth="1"/>
    <col min="7" max="7" width="15.7109375" bestFit="1" customWidth="1"/>
    <col min="8" max="8" width="11" bestFit="1" customWidth="1"/>
    <col min="9" max="9" width="10.5703125" bestFit="1" customWidth="1"/>
    <col min="10" max="10" width="12.140625" bestFit="1" customWidth="1"/>
    <col min="11" max="11" width="17.140625" bestFit="1" customWidth="1"/>
    <col min="12" max="12" width="19.140625" bestFit="1" customWidth="1"/>
    <col min="13" max="13" width="21.7109375" bestFit="1" customWidth="1"/>
    <col min="14" max="14" width="14.85546875" bestFit="1" customWidth="1"/>
    <col min="15" max="15" width="17.140625" bestFit="1" customWidth="1"/>
    <col min="16" max="16" width="27.85546875" bestFit="1" customWidth="1"/>
    <col min="17" max="17" width="20.28515625" bestFit="1" customWidth="1"/>
    <col min="18" max="18" width="17.42578125" bestFit="1" customWidth="1"/>
    <col min="19" max="19" width="21.28515625" bestFit="1" customWidth="1"/>
    <col min="20" max="20" width="18.85546875" bestFit="1" customWidth="1"/>
    <col min="21" max="21" width="23" bestFit="1" customWidth="1"/>
    <col min="22" max="22" width="13" bestFit="1" customWidth="1"/>
    <col min="23" max="23" width="15.7109375" bestFit="1" customWidth="1"/>
    <col min="24" max="24" width="20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142</v>
      </c>
      <c r="R1" t="s">
        <v>146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</row>
    <row r="2" spans="1:24" x14ac:dyDescent="0.25">
      <c r="A2" t="s">
        <v>16</v>
      </c>
      <c r="B2" t="s">
        <v>17</v>
      </c>
      <c r="C2">
        <v>46.17</v>
      </c>
      <c r="D2">
        <v>1902</v>
      </c>
      <c r="E2" t="s">
        <v>18</v>
      </c>
      <c r="F2" t="s">
        <v>19</v>
      </c>
      <c r="G2" t="s">
        <v>20</v>
      </c>
      <c r="H2" t="s">
        <v>21</v>
      </c>
      <c r="I2">
        <v>21.028500000000001</v>
      </c>
      <c r="J2">
        <v>105.8544</v>
      </c>
      <c r="K2">
        <v>6.34</v>
      </c>
      <c r="L2">
        <v>94</v>
      </c>
      <c r="M2">
        <v>9</v>
      </c>
      <c r="N2">
        <v>87815.34</v>
      </c>
      <c r="O2">
        <v>27.308631500816098</v>
      </c>
      <c r="P2">
        <v>0.93</v>
      </c>
      <c r="Q2">
        <f>(
 (1 - (Supplier_Performance[[#This Row],[Defect Rate (%)]] / 100)) * (Supplier_Performance[[#This Row],[Compliance Score]] / 100) * 0.7 +
 MAX(0, MIN(1, 1 - ((Supplier_Performance[[#This Row],[Delivery Time (days)]] - 7) / 30))) * 0.3
 ) * 100</f>
        <v>89.62827999999999</v>
      </c>
      <c r="R2">
        <f>(Supplier_Performance[[#This Row],[Cost/Unit (USD)]] - MIN_COST)/(MAXCOST-MIN_COST)</f>
        <v>0.91688948306595386</v>
      </c>
      <c r="S2">
        <f>(Supplier_Performance[[#This Row],[True Quality_Score]] -Min_Quality)/(Max_Quality-Min_Quality)</f>
        <v>0.92009636475462397</v>
      </c>
      <c r="T2" s="1">
        <f>0.6*Supplier_Performance[[#This Row],[Normalized_Quality]]-0.4*Supplier_Performance[[#This Row],[Normalize_Cost]]</f>
        <v>0.18530202562639281</v>
      </c>
      <c r="U2">
        <f>(Supplier_Performance[[#This Row],[Composite_Score]] + 0.4) * 100</f>
        <v>58.530202562639275</v>
      </c>
      <c r="V2" s="1">
        <f>Supplier_Performance[[#This Row],[Normalize_Cost]]*100</f>
        <v>91.688948306595393</v>
      </c>
      <c r="W2" s="1">
        <f>Supplier_Performance[[#This Row],[Normalized_Quality]]*100</f>
        <v>92.009636475462401</v>
      </c>
      <c r="X2" s="1" t="str" cm="1">
        <f t="array" ref="X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3" spans="1:24" x14ac:dyDescent="0.25">
      <c r="A3" t="s">
        <v>22</v>
      </c>
      <c r="B3" t="s">
        <v>17</v>
      </c>
      <c r="C3">
        <v>22.23</v>
      </c>
      <c r="D3">
        <v>3208</v>
      </c>
      <c r="E3" t="s">
        <v>18</v>
      </c>
      <c r="F3" t="s">
        <v>19</v>
      </c>
      <c r="G3" t="s">
        <v>23</v>
      </c>
      <c r="H3" t="s">
        <v>24</v>
      </c>
      <c r="I3">
        <v>3.1389999999999998</v>
      </c>
      <c r="J3">
        <v>101.68689999999999</v>
      </c>
      <c r="K3">
        <v>8.19</v>
      </c>
      <c r="L3">
        <v>88</v>
      </c>
      <c r="M3">
        <v>11</v>
      </c>
      <c r="N3">
        <v>71313.84</v>
      </c>
      <c r="O3">
        <v>27.308631500816098</v>
      </c>
      <c r="P3">
        <v>0.86</v>
      </c>
      <c r="Q3">
        <f>(
 (1 - (Supplier_Performance[[#This Row],[Defect Rate (%)]] / 100)) * (Supplier_Performance[[#This Row],[Compliance Score]] / 100) * 0.7 +
 MAX(0, MIN(1, 1 - ((Supplier_Performance[[#This Row],[Delivery Time (days)]] - 7) / 30))) * 0.3
 ) * 100</f>
        <v>82.554959999999994</v>
      </c>
      <c r="R3">
        <f>(Supplier_Performance[[#This Row],[Cost/Unit (USD)]] - MIN_COST)/(MAXCOST-MIN_COST)</f>
        <v>0.3834670231729056</v>
      </c>
      <c r="S3">
        <f>(Supplier_Performance[[#This Row],[True Quality_Score]] -Min_Quality)/(Max_Quality-Min_Quality)</f>
        <v>0.75134543729873282</v>
      </c>
      <c r="T3" s="1">
        <f>0.6*Supplier_Performance[[#This Row],[Normalized_Quality]]-0.4*Supplier_Performance[[#This Row],[Normalize_Cost]]</f>
        <v>0.29742045311007742</v>
      </c>
      <c r="U3">
        <f>(Supplier_Performance[[#This Row],[Composite_Score]] + 0.4) * 100</f>
        <v>69.742045311007743</v>
      </c>
      <c r="V3" s="1">
        <f>Supplier_Performance[[#This Row],[Normalize_Cost]]*100</f>
        <v>38.346702317290557</v>
      </c>
      <c r="W3" s="1">
        <f>Supplier_Performance[[#This Row],[Normalized_Quality]]*100</f>
        <v>75.134543729873286</v>
      </c>
      <c r="X3" s="1" t="str" cm="1">
        <f t="array" ref="X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4" spans="1:24" x14ac:dyDescent="0.25">
      <c r="A4" t="s">
        <v>25</v>
      </c>
      <c r="B4" t="s">
        <v>17</v>
      </c>
      <c r="C4">
        <v>15.62</v>
      </c>
      <c r="D4">
        <v>1782</v>
      </c>
      <c r="E4" t="s">
        <v>18</v>
      </c>
      <c r="F4" t="s">
        <v>19</v>
      </c>
      <c r="G4" t="s">
        <v>23</v>
      </c>
      <c r="H4" t="s">
        <v>24</v>
      </c>
      <c r="I4">
        <v>3.1389999999999998</v>
      </c>
      <c r="J4">
        <v>101.68689999999999</v>
      </c>
      <c r="K4">
        <v>5.36</v>
      </c>
      <c r="L4">
        <v>61</v>
      </c>
      <c r="M4">
        <v>8</v>
      </c>
      <c r="N4">
        <v>27834.84</v>
      </c>
      <c r="O4">
        <v>27.308631500816098</v>
      </c>
      <c r="P4">
        <v>0.96</v>
      </c>
      <c r="Q4">
        <f>(
 (1 - (Supplier_Performance[[#This Row],[Defect Rate (%)]] / 100)) * (Supplier_Performance[[#This Row],[Compliance Score]] / 100) * 0.7 +
 MAX(0, MIN(1, 1 - ((Supplier_Performance[[#This Row],[Delivery Time (days)]] - 7) / 30))) * 0.3
 ) * 100</f>
        <v>69.411279999999991</v>
      </c>
      <c r="R4">
        <f>(Supplier_Performance[[#This Row],[Cost/Unit (USD)]] - MIN_COST)/(MAXCOST-MIN_COST)</f>
        <v>0.23618538324420679</v>
      </c>
      <c r="S4">
        <f>(Supplier_Performance[[#This Row],[True Quality_Score]] -Min_Quality)/(Max_Quality-Min_Quality)</f>
        <v>0.43777158652095821</v>
      </c>
      <c r="T4" s="1">
        <f>0.6*Supplier_Performance[[#This Row],[Normalized_Quality]]-0.4*Supplier_Performance[[#This Row],[Normalize_Cost]]</f>
        <v>0.16818879861489222</v>
      </c>
      <c r="U4">
        <f>(Supplier_Performance[[#This Row],[Composite_Score]] + 0.4) * 100</f>
        <v>56.818879861489222</v>
      </c>
      <c r="V4" s="1">
        <f>Supplier_Performance[[#This Row],[Normalize_Cost]]*100</f>
        <v>23.61853832442068</v>
      </c>
      <c r="W4" s="1">
        <f>Supplier_Performance[[#This Row],[Normalized_Quality]]*100</f>
        <v>43.777158652095821</v>
      </c>
      <c r="X4" s="1" t="str" cm="1">
        <f t="array" ref="X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5" spans="1:24" x14ac:dyDescent="0.25">
      <c r="A5" t="s">
        <v>26</v>
      </c>
      <c r="B5" t="s">
        <v>17</v>
      </c>
      <c r="C5">
        <v>6.82</v>
      </c>
      <c r="D5">
        <v>1254</v>
      </c>
      <c r="E5" t="s">
        <v>18</v>
      </c>
      <c r="F5" t="s">
        <v>19</v>
      </c>
      <c r="G5" t="s">
        <v>27</v>
      </c>
      <c r="H5" t="s">
        <v>21</v>
      </c>
      <c r="I5">
        <v>10.776899999999999</v>
      </c>
      <c r="J5">
        <v>106.7009</v>
      </c>
      <c r="K5">
        <v>8.08</v>
      </c>
      <c r="L5">
        <v>82</v>
      </c>
      <c r="M5">
        <v>23</v>
      </c>
      <c r="N5">
        <v>8552.2800000000007</v>
      </c>
      <c r="O5">
        <v>27.308631500816098</v>
      </c>
      <c r="P5">
        <v>0.46</v>
      </c>
      <c r="Q5">
        <f>(
 (1 - (Supplier_Performance[[#This Row],[Defect Rate (%)]] / 100)) * (Supplier_Performance[[#This Row],[Compliance Score]] / 100) * 0.7 +
 MAX(0, MIN(1, 1 - ((Supplier_Performance[[#This Row],[Delivery Time (days)]] - 7) / 30))) * 0.3
 ) * 100</f>
        <v>66.762079999999997</v>
      </c>
      <c r="R5">
        <f>(Supplier_Performance[[#This Row],[Cost/Unit (USD)]] - MIN_COST)/(MAXCOST-MIN_COST)</f>
        <v>4.0106951871657776E-2</v>
      </c>
      <c r="S5">
        <f>(Supplier_Performance[[#This Row],[True Quality_Score]] -Min_Quality)/(Max_Quality-Min_Quality)</f>
        <v>0.37456859881276094</v>
      </c>
      <c r="T5" s="1">
        <f>0.6*Supplier_Performance[[#This Row],[Normalized_Quality]]-0.4*Supplier_Performance[[#This Row],[Normalize_Cost]]</f>
        <v>0.20869837853899345</v>
      </c>
      <c r="U5">
        <f>(Supplier_Performance[[#This Row],[Composite_Score]] + 0.4) * 100</f>
        <v>60.869837853899341</v>
      </c>
      <c r="V5" s="1">
        <f>Supplier_Performance[[#This Row],[Normalize_Cost]]*100</f>
        <v>4.0106951871657772</v>
      </c>
      <c r="W5" s="1">
        <f>Supplier_Performance[[#This Row],[Normalized_Quality]]*100</f>
        <v>37.456859881276095</v>
      </c>
      <c r="X5" s="1" t="str" cm="1">
        <f t="array" ref="X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6" spans="1:24" x14ac:dyDescent="0.25">
      <c r="A6" t="s">
        <v>28</v>
      </c>
      <c r="B6" t="s">
        <v>17</v>
      </c>
      <c r="C6">
        <v>24.77</v>
      </c>
      <c r="D6">
        <v>1796</v>
      </c>
      <c r="E6" t="s">
        <v>18</v>
      </c>
      <c r="F6" t="s">
        <v>19</v>
      </c>
      <c r="G6" t="s">
        <v>23</v>
      </c>
      <c r="H6" t="s">
        <v>24</v>
      </c>
      <c r="I6">
        <v>3.1389999999999998</v>
      </c>
      <c r="J6">
        <v>101.68689999999999</v>
      </c>
      <c r="K6">
        <v>8.06</v>
      </c>
      <c r="L6">
        <v>67</v>
      </c>
      <c r="M6">
        <v>11</v>
      </c>
      <c r="N6">
        <v>44486.92</v>
      </c>
      <c r="O6">
        <v>27.308631500816098</v>
      </c>
      <c r="P6">
        <v>0.86</v>
      </c>
      <c r="Q6">
        <f>(
 (1 - (Supplier_Performance[[#This Row],[Defect Rate (%)]] / 100)) * (Supplier_Performance[[#This Row],[Compliance Score]] / 100) * 0.7 +
 MAX(0, MIN(1, 1 - ((Supplier_Performance[[#This Row],[Delivery Time (days)]] - 7) / 30))) * 0.3
 ) * 100</f>
        <v>69.119860000000003</v>
      </c>
      <c r="R6">
        <f>(Supplier_Performance[[#This Row],[Cost/Unit (USD)]] - MIN_COST)/(MAXCOST-MIN_COST)</f>
        <v>0.44006238859180041</v>
      </c>
      <c r="S6">
        <f>(Supplier_Performance[[#This Row],[True Quality_Score]] -Min_Quality)/(Max_Quality-Min_Quality)</f>
        <v>0.43081906701396661</v>
      </c>
      <c r="T6" s="1">
        <f>0.6*Supplier_Performance[[#This Row],[Normalized_Quality]]-0.4*Supplier_Performance[[#This Row],[Normalize_Cost]]</f>
        <v>8.246648477165977E-2</v>
      </c>
      <c r="U6">
        <f>(Supplier_Performance[[#This Row],[Composite_Score]] + 0.4) * 100</f>
        <v>48.246648477165976</v>
      </c>
      <c r="V6" s="1">
        <f>Supplier_Performance[[#This Row],[Normalize_Cost]]*100</f>
        <v>44.006238859180044</v>
      </c>
      <c r="W6" s="1">
        <f>Supplier_Performance[[#This Row],[Normalized_Quality]]*100</f>
        <v>43.081906701396662</v>
      </c>
      <c r="X6" s="1" t="str" cm="1">
        <f t="array" ref="X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7" spans="1:24" x14ac:dyDescent="0.25">
      <c r="A7" t="s">
        <v>29</v>
      </c>
      <c r="B7" t="s">
        <v>17</v>
      </c>
      <c r="C7">
        <v>26.39</v>
      </c>
      <c r="D7">
        <v>4782</v>
      </c>
      <c r="E7" t="s">
        <v>18</v>
      </c>
      <c r="F7" t="s">
        <v>19</v>
      </c>
      <c r="G7" t="s">
        <v>30</v>
      </c>
      <c r="H7" t="s">
        <v>31</v>
      </c>
      <c r="I7">
        <v>11.5564</v>
      </c>
      <c r="J7">
        <v>104.9282</v>
      </c>
      <c r="K7">
        <v>4.07</v>
      </c>
      <c r="L7">
        <v>69</v>
      </c>
      <c r="M7">
        <v>11</v>
      </c>
      <c r="N7">
        <v>126196.98</v>
      </c>
      <c r="O7">
        <v>27.308631500816098</v>
      </c>
      <c r="P7">
        <v>0.86</v>
      </c>
      <c r="Q7">
        <f>(
 (1 - (Supplier_Performance[[#This Row],[Defect Rate (%)]] / 100)) * (Supplier_Performance[[#This Row],[Compliance Score]] / 100) * 0.7 +
 MAX(0, MIN(1, 1 - ((Supplier_Performance[[#This Row],[Delivery Time (days)]] - 7) / 30))) * 0.3
 ) * 100</f>
        <v>72.334189999999992</v>
      </c>
      <c r="R7">
        <f>(Supplier_Performance[[#This Row],[Cost/Unit (USD)]] - MIN_COST)/(MAXCOST-MIN_COST)</f>
        <v>0.47615864527629242</v>
      </c>
      <c r="S7">
        <f>(Supplier_Performance[[#This Row],[True Quality_Score]] -Min_Quality)/(Max_Quality-Min_Quality)</f>
        <v>0.50750457942529437</v>
      </c>
      <c r="T7" s="1">
        <f>0.6*Supplier_Performance[[#This Row],[Normalized_Quality]]-0.4*Supplier_Performance[[#This Row],[Normalize_Cost]]</f>
        <v>0.11403928954465961</v>
      </c>
      <c r="U7">
        <f>(Supplier_Performance[[#This Row],[Composite_Score]] + 0.4) * 100</f>
        <v>51.403928954465961</v>
      </c>
      <c r="V7" s="1">
        <f>Supplier_Performance[[#This Row],[Normalize_Cost]]*100</f>
        <v>47.615864527629242</v>
      </c>
      <c r="W7" s="1">
        <f>Supplier_Performance[[#This Row],[Normalized_Quality]]*100</f>
        <v>50.750457942529437</v>
      </c>
      <c r="X7" s="1" t="str" cm="1">
        <f t="array" ref="X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8" spans="1:24" x14ac:dyDescent="0.25">
      <c r="A8" t="s">
        <v>32</v>
      </c>
      <c r="B8" t="s">
        <v>17</v>
      </c>
      <c r="C8">
        <v>14.14</v>
      </c>
      <c r="D8">
        <v>3283</v>
      </c>
      <c r="E8" t="s">
        <v>18</v>
      </c>
      <c r="F8" t="s">
        <v>19</v>
      </c>
      <c r="G8" t="s">
        <v>33</v>
      </c>
      <c r="H8" t="s">
        <v>21</v>
      </c>
      <c r="I8">
        <v>16.0471</v>
      </c>
      <c r="J8">
        <v>108.2068</v>
      </c>
      <c r="K8">
        <v>3.22</v>
      </c>
      <c r="L8">
        <v>88</v>
      </c>
      <c r="M8">
        <v>12</v>
      </c>
      <c r="N8">
        <v>46421.62</v>
      </c>
      <c r="O8">
        <v>27.308631500816098</v>
      </c>
      <c r="P8">
        <v>0.83</v>
      </c>
      <c r="Q8">
        <f>(
 (1 - (Supplier_Performance[[#This Row],[Defect Rate (%)]] / 100)) * (Supplier_Performance[[#This Row],[Compliance Score]] / 100) * 0.7 +
 MAX(0, MIN(1, 1 - ((Supplier_Performance[[#This Row],[Delivery Time (days)]] - 7) / 30))) * 0.3
 ) * 100</f>
        <v>84.616479999999996</v>
      </c>
      <c r="R8">
        <f>(Supplier_Performance[[#This Row],[Cost/Unit (USD)]] - MIN_COST)/(MAXCOST-MIN_COST)</f>
        <v>0.20320855614973266</v>
      </c>
      <c r="S8">
        <f>(Supplier_Performance[[#This Row],[True Quality_Score]] -Min_Quality)/(Max_Quality-Min_Quality)</f>
        <v>0.8005279162433967</v>
      </c>
      <c r="T8" s="1">
        <f>0.6*Supplier_Performance[[#This Row],[Normalized_Quality]]-0.4*Supplier_Performance[[#This Row],[Normalize_Cost]]</f>
        <v>0.39903332728614493</v>
      </c>
      <c r="U8">
        <f>(Supplier_Performance[[#This Row],[Composite_Score]] + 0.4) * 100</f>
        <v>79.903332728614501</v>
      </c>
      <c r="V8" s="1">
        <f>Supplier_Performance[[#This Row],[Normalize_Cost]]*100</f>
        <v>20.320855614973265</v>
      </c>
      <c r="W8" s="1">
        <f>Supplier_Performance[[#This Row],[Normalized_Quality]]*100</f>
        <v>80.052791624339676</v>
      </c>
      <c r="X8" s="1" t="str" cm="1">
        <f t="array" ref="X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9" spans="1:24" x14ac:dyDescent="0.25">
      <c r="A9" t="s">
        <v>34</v>
      </c>
      <c r="B9" t="s">
        <v>17</v>
      </c>
      <c r="C9">
        <v>47.43</v>
      </c>
      <c r="D9">
        <v>2657</v>
      </c>
      <c r="E9" t="s">
        <v>18</v>
      </c>
      <c r="F9" t="s">
        <v>19</v>
      </c>
      <c r="G9" t="s">
        <v>27</v>
      </c>
      <c r="H9" t="s">
        <v>21</v>
      </c>
      <c r="I9">
        <v>10.776899999999999</v>
      </c>
      <c r="J9">
        <v>106.7009</v>
      </c>
      <c r="K9">
        <v>6.11</v>
      </c>
      <c r="L9">
        <v>95</v>
      </c>
      <c r="M9">
        <v>13</v>
      </c>
      <c r="N9">
        <v>126021.51</v>
      </c>
      <c r="O9">
        <v>27.308631500816098</v>
      </c>
      <c r="P9">
        <v>0.8</v>
      </c>
      <c r="Q9">
        <f>(
 (1 - (Supplier_Performance[[#This Row],[Defect Rate (%)]] / 100)) * (Supplier_Performance[[#This Row],[Compliance Score]] / 100) * 0.7 +
 MAX(0, MIN(1, 1 - ((Supplier_Performance[[#This Row],[Delivery Time (days)]] - 7) / 30))) * 0.3
 ) * 100</f>
        <v>86.436849999999993</v>
      </c>
      <c r="R9">
        <f>(Supplier_Performance[[#This Row],[Cost/Unit (USD)]] - MIN_COST)/(MAXCOST-MIN_COST)</f>
        <v>0.94496434937611407</v>
      </c>
      <c r="S9">
        <f>(Supplier_Performance[[#This Row],[True Quality_Score]] -Min_Quality)/(Max_Quality-Min_Quality)</f>
        <v>0.84395718648889384</v>
      </c>
      <c r="T9" s="1">
        <f>0.6*Supplier_Performance[[#This Row],[Normalized_Quality]]-0.4*Supplier_Performance[[#This Row],[Normalize_Cost]]</f>
        <v>0.12838857214289062</v>
      </c>
      <c r="U9">
        <f>(Supplier_Performance[[#This Row],[Composite_Score]] + 0.4) * 100</f>
        <v>52.838857214289071</v>
      </c>
      <c r="V9" s="1">
        <f>Supplier_Performance[[#This Row],[Normalize_Cost]]*100</f>
        <v>94.496434937611411</v>
      </c>
      <c r="W9" s="1">
        <f>Supplier_Performance[[#This Row],[Normalized_Quality]]*100</f>
        <v>84.395718648889385</v>
      </c>
      <c r="X9" s="1" t="str" cm="1">
        <f t="array" ref="X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10" spans="1:24" x14ac:dyDescent="0.25">
      <c r="A10" t="s">
        <v>35</v>
      </c>
      <c r="B10" t="s">
        <v>17</v>
      </c>
      <c r="C10">
        <v>36.270000000000003</v>
      </c>
      <c r="D10">
        <v>2300</v>
      </c>
      <c r="E10" t="s">
        <v>18</v>
      </c>
      <c r="F10" t="s">
        <v>19</v>
      </c>
      <c r="G10" t="s">
        <v>20</v>
      </c>
      <c r="H10" t="s">
        <v>21</v>
      </c>
      <c r="I10">
        <v>21.028500000000001</v>
      </c>
      <c r="J10">
        <v>105.8544</v>
      </c>
      <c r="K10">
        <v>0.85</v>
      </c>
      <c r="L10">
        <v>80</v>
      </c>
      <c r="M10">
        <v>5</v>
      </c>
      <c r="N10">
        <v>83421</v>
      </c>
      <c r="O10">
        <v>27.308631500816098</v>
      </c>
      <c r="P10">
        <v>1</v>
      </c>
      <c r="Q10">
        <f>(
 (1 - (Supplier_Performance[[#This Row],[Defect Rate (%)]] / 100)) * (Supplier_Performance[[#This Row],[Compliance Score]] / 100) * 0.7 +
 MAX(0, MIN(1, 1 - ((Supplier_Performance[[#This Row],[Delivery Time (days)]] - 7) / 30))) * 0.3
 ) * 100</f>
        <v>85.524000000000001</v>
      </c>
      <c r="R10">
        <f>(Supplier_Performance[[#This Row],[Cost/Unit (USD)]] - MIN_COST)/(MAXCOST-MIN_COST)</f>
        <v>0.69630124777183611</v>
      </c>
      <c r="S10">
        <f>(Supplier_Performance[[#This Row],[True Quality_Score]] -Min_Quality)/(Max_Quality-Min_Quality)</f>
        <v>0.82217897143173413</v>
      </c>
      <c r="T10" s="1">
        <f>0.6*Supplier_Performance[[#This Row],[Normalized_Quality]]-0.4*Supplier_Performance[[#This Row],[Normalize_Cost]]</f>
        <v>0.21478688375030602</v>
      </c>
      <c r="U10">
        <f>(Supplier_Performance[[#This Row],[Composite_Score]] + 0.4) * 100</f>
        <v>61.478688375030607</v>
      </c>
      <c r="V10" s="1">
        <f>Supplier_Performance[[#This Row],[Normalize_Cost]]*100</f>
        <v>69.63012477718361</v>
      </c>
      <c r="W10" s="1">
        <f>Supplier_Performance[[#This Row],[Normalized_Quality]]*100</f>
        <v>82.217897143173417</v>
      </c>
      <c r="X10" s="1" t="str" cm="1">
        <f t="array" ref="X1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11" spans="1:24" x14ac:dyDescent="0.25">
      <c r="A11" t="s">
        <v>36</v>
      </c>
      <c r="B11" t="s">
        <v>17</v>
      </c>
      <c r="C11">
        <v>44.62</v>
      </c>
      <c r="D11">
        <v>3061</v>
      </c>
      <c r="E11" t="s">
        <v>18</v>
      </c>
      <c r="F11" t="s">
        <v>19</v>
      </c>
      <c r="G11" t="s">
        <v>33</v>
      </c>
      <c r="H11" t="s">
        <v>21</v>
      </c>
      <c r="I11">
        <v>16.0471</v>
      </c>
      <c r="J11">
        <v>108.2068</v>
      </c>
      <c r="K11">
        <v>8.31</v>
      </c>
      <c r="L11">
        <v>95</v>
      </c>
      <c r="M11">
        <v>7</v>
      </c>
      <c r="N11">
        <v>136581.81999999998</v>
      </c>
      <c r="O11">
        <v>27.308631500816098</v>
      </c>
      <c r="P11">
        <v>1</v>
      </c>
      <c r="Q11">
        <f>(
 (1 - (Supplier_Performance[[#This Row],[Defect Rate (%)]] / 100)) * (Supplier_Performance[[#This Row],[Compliance Score]] / 100) * 0.7 +
 MAX(0, MIN(1, 1 - ((Supplier_Performance[[#This Row],[Delivery Time (days)]] - 7) / 30))) * 0.3
 ) * 100</f>
        <v>90.973849999999999</v>
      </c>
      <c r="R11">
        <f>(Supplier_Performance[[#This Row],[Cost/Unit (USD)]] - MIN_COST)/(MAXCOST-MIN_COST)</f>
        <v>0.88235294117647056</v>
      </c>
      <c r="S11">
        <f>(Supplier_Performance[[#This Row],[True Quality_Score]] -Min_Quality)/(Max_Quality-Min_Quality)</f>
        <v>0.95219814799881841</v>
      </c>
      <c r="T11" s="1">
        <f>0.6*Supplier_Performance[[#This Row],[Normalized_Quality]]-0.4*Supplier_Performance[[#This Row],[Normalize_Cost]]</f>
        <v>0.21837771232870279</v>
      </c>
      <c r="U11">
        <f>(Supplier_Performance[[#This Row],[Composite_Score]] + 0.4) * 100</f>
        <v>61.837771232870288</v>
      </c>
      <c r="V11" s="1">
        <f>Supplier_Performance[[#This Row],[Normalize_Cost]]*100</f>
        <v>88.235294117647058</v>
      </c>
      <c r="W11" s="1">
        <f>Supplier_Performance[[#This Row],[Normalized_Quality]]*100</f>
        <v>95.219814799881846</v>
      </c>
      <c r="X11" s="1" t="str" cm="1">
        <f t="array" ref="X1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12" spans="1:24" x14ac:dyDescent="0.25">
      <c r="A12" t="s">
        <v>37</v>
      </c>
      <c r="B12" t="s">
        <v>17</v>
      </c>
      <c r="C12">
        <v>19.600000000000001</v>
      </c>
      <c r="D12">
        <v>260</v>
      </c>
      <c r="E12" t="s">
        <v>18</v>
      </c>
      <c r="F12" t="s">
        <v>19</v>
      </c>
      <c r="G12" t="s">
        <v>33</v>
      </c>
      <c r="H12" t="s">
        <v>21</v>
      </c>
      <c r="I12">
        <v>16.0471</v>
      </c>
      <c r="J12">
        <v>108.2068</v>
      </c>
      <c r="K12">
        <v>0.99</v>
      </c>
      <c r="L12">
        <v>77</v>
      </c>
      <c r="M12">
        <v>25</v>
      </c>
      <c r="N12">
        <v>5096</v>
      </c>
      <c r="O12">
        <v>27.308631500816098</v>
      </c>
      <c r="P12">
        <v>0.4</v>
      </c>
      <c r="Q12">
        <f>(
 (1 - (Supplier_Performance[[#This Row],[Defect Rate (%)]] / 100)) * (Supplier_Performance[[#This Row],[Compliance Score]] / 100) * 0.7 +
 MAX(0, MIN(1, 1 - ((Supplier_Performance[[#This Row],[Delivery Time (days)]] - 7) / 30))) * 0.3
 ) * 100</f>
        <v>65.366389999999996</v>
      </c>
      <c r="R12">
        <f>(Supplier_Performance[[#This Row],[Cost/Unit (USD)]] - MIN_COST)/(MAXCOST-MIN_COST)</f>
        <v>0.32486631016042788</v>
      </c>
      <c r="S12">
        <f>(Supplier_Performance[[#This Row],[True Quality_Score]] -Min_Quality)/(Max_Quality-Min_Quality)</f>
        <v>0.34127108336868189</v>
      </c>
      <c r="T12" s="1">
        <f>0.6*Supplier_Performance[[#This Row],[Normalized_Quality]]-0.4*Supplier_Performance[[#This Row],[Normalize_Cost]]</f>
        <v>7.4816125957037988E-2</v>
      </c>
      <c r="U12">
        <f>(Supplier_Performance[[#This Row],[Composite_Score]] + 0.4) * 100</f>
        <v>47.481612595703801</v>
      </c>
      <c r="V12" s="1">
        <f>Supplier_Performance[[#This Row],[Normalize_Cost]]*100</f>
        <v>32.486631016042786</v>
      </c>
      <c r="W12" s="1">
        <f>Supplier_Performance[[#This Row],[Normalized_Quality]]*100</f>
        <v>34.12710833686819</v>
      </c>
      <c r="X12" s="1" t="str" cm="1">
        <f t="array" ref="X1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13" spans="1:24" x14ac:dyDescent="0.25">
      <c r="A13" t="s">
        <v>38</v>
      </c>
      <c r="B13" t="s">
        <v>17</v>
      </c>
      <c r="C13">
        <v>21.03</v>
      </c>
      <c r="D13">
        <v>1400</v>
      </c>
      <c r="E13" t="s">
        <v>18</v>
      </c>
      <c r="F13" t="s">
        <v>19</v>
      </c>
      <c r="G13" t="s">
        <v>39</v>
      </c>
      <c r="H13" t="s">
        <v>40</v>
      </c>
      <c r="I13">
        <v>13.7563</v>
      </c>
      <c r="J13">
        <v>100.5018</v>
      </c>
      <c r="K13">
        <v>5.64</v>
      </c>
      <c r="L13">
        <v>91</v>
      </c>
      <c r="M13">
        <v>16</v>
      </c>
      <c r="N13">
        <v>29442</v>
      </c>
      <c r="O13">
        <v>27.308631500816098</v>
      </c>
      <c r="P13">
        <v>0.7</v>
      </c>
      <c r="Q13">
        <f>(
 (1 - (Supplier_Performance[[#This Row],[Defect Rate (%)]] / 100)) * (Supplier_Performance[[#This Row],[Compliance Score]] / 100) * 0.7 +
 MAX(0, MIN(1, 1 - ((Supplier_Performance[[#This Row],[Delivery Time (days)]] - 7) / 30))) * 0.3
 ) * 100</f>
        <v>81.107319999999987</v>
      </c>
      <c r="R13">
        <f>(Supplier_Performance[[#This Row],[Cost/Unit (USD)]] - MIN_COST)/(MAXCOST-MIN_COST)</f>
        <v>0.3567290552584671</v>
      </c>
      <c r="S13">
        <f>(Supplier_Performance[[#This Row],[True Quality_Score]] -Min_Quality)/(Max_Quality-Min_Quality)</f>
        <v>0.71680853063789363</v>
      </c>
      <c r="T13" s="1">
        <f>0.6*Supplier_Performance[[#This Row],[Normalized_Quality]]-0.4*Supplier_Performance[[#This Row],[Normalize_Cost]]</f>
        <v>0.28739349627934929</v>
      </c>
      <c r="U13">
        <f>(Supplier_Performance[[#This Row],[Composite_Score]] + 0.4) * 100</f>
        <v>68.739349627934928</v>
      </c>
      <c r="V13" s="1">
        <f>Supplier_Performance[[#This Row],[Normalize_Cost]]*100</f>
        <v>35.672905525846708</v>
      </c>
      <c r="W13" s="1">
        <f>Supplier_Performance[[#This Row],[Normalized_Quality]]*100</f>
        <v>71.680853063789357</v>
      </c>
      <c r="X13" s="1" t="str" cm="1">
        <f t="array" ref="X1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14" spans="1:24" x14ac:dyDescent="0.25">
      <c r="A14" t="s">
        <v>41</v>
      </c>
      <c r="B14" t="s">
        <v>17</v>
      </c>
      <c r="C14">
        <v>12.41</v>
      </c>
      <c r="D14">
        <v>2835</v>
      </c>
      <c r="E14" t="s">
        <v>18</v>
      </c>
      <c r="F14" t="s">
        <v>19</v>
      </c>
      <c r="G14" t="s">
        <v>23</v>
      </c>
      <c r="H14" t="s">
        <v>24</v>
      </c>
      <c r="I14">
        <v>3.1389999999999998</v>
      </c>
      <c r="J14">
        <v>101.68689999999999</v>
      </c>
      <c r="K14">
        <v>3.07</v>
      </c>
      <c r="L14">
        <v>82</v>
      </c>
      <c r="M14">
        <v>25</v>
      </c>
      <c r="N14">
        <v>35182.35</v>
      </c>
      <c r="O14">
        <v>27.308631500816098</v>
      </c>
      <c r="P14">
        <v>0.4</v>
      </c>
      <c r="Q14">
        <f>(
 (1 - (Supplier_Performance[[#This Row],[Defect Rate (%)]] / 100)) * (Supplier_Performance[[#This Row],[Compliance Score]] / 100) * 0.7 +
 MAX(0, MIN(1, 1 - ((Supplier_Performance[[#This Row],[Delivery Time (days)]] - 7) / 30))) * 0.3
 ) * 100</f>
        <v>67.637819999999991</v>
      </c>
      <c r="R14">
        <f>(Supplier_Performance[[#This Row],[Cost/Unit (USD)]] - MIN_COST)/(MAXCOST-MIN_COST)</f>
        <v>0.16466131907308382</v>
      </c>
      <c r="S14">
        <f>(Supplier_Performance[[#This Row],[True Quality_Score]] -Min_Quality)/(Max_Quality-Min_Quality)</f>
        <v>0.39546146626541695</v>
      </c>
      <c r="T14" s="1">
        <f>0.6*Supplier_Performance[[#This Row],[Normalized_Quality]]-0.4*Supplier_Performance[[#This Row],[Normalize_Cost]]</f>
        <v>0.17141235213001663</v>
      </c>
      <c r="U14">
        <f>(Supplier_Performance[[#This Row],[Composite_Score]] + 0.4) * 100</f>
        <v>57.141235213001664</v>
      </c>
      <c r="V14" s="1">
        <f>Supplier_Performance[[#This Row],[Normalize_Cost]]*100</f>
        <v>16.46613190730838</v>
      </c>
      <c r="W14" s="1">
        <f>Supplier_Performance[[#This Row],[Normalized_Quality]]*100</f>
        <v>39.546146626541692</v>
      </c>
      <c r="X14" s="1" t="str" cm="1">
        <f t="array" ref="X1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15" spans="1:24" x14ac:dyDescent="0.25">
      <c r="A15" t="s">
        <v>42</v>
      </c>
      <c r="B15" t="s">
        <v>17</v>
      </c>
      <c r="C15">
        <v>29.03</v>
      </c>
      <c r="D15">
        <v>4655</v>
      </c>
      <c r="E15" t="s">
        <v>18</v>
      </c>
      <c r="F15" t="s">
        <v>19</v>
      </c>
      <c r="G15" t="s">
        <v>23</v>
      </c>
      <c r="H15" t="s">
        <v>24</v>
      </c>
      <c r="I15">
        <v>3.1389999999999998</v>
      </c>
      <c r="J15">
        <v>101.68689999999999</v>
      </c>
      <c r="K15">
        <v>4.67</v>
      </c>
      <c r="L15">
        <v>84</v>
      </c>
      <c r="M15">
        <v>15</v>
      </c>
      <c r="N15">
        <v>135134.65</v>
      </c>
      <c r="O15">
        <v>27.308631500816098</v>
      </c>
      <c r="P15">
        <v>0.73</v>
      </c>
      <c r="Q15">
        <f>(
 (1 - (Supplier_Performance[[#This Row],[Defect Rate (%)]] / 100)) * (Supplier_Performance[[#This Row],[Compliance Score]] / 100) * 0.7 +
 MAX(0, MIN(1, 1 - ((Supplier_Performance[[#This Row],[Delivery Time (days)]] - 7) / 30))) * 0.3
 ) * 100</f>
        <v>78.054039999999986</v>
      </c>
      <c r="R15">
        <f>(Supplier_Performance[[#This Row],[Cost/Unit (USD)]] - MIN_COST)/(MAXCOST-MIN_COST)</f>
        <v>0.53498217468805709</v>
      </c>
      <c r="S15">
        <f>(Supplier_Performance[[#This Row],[True Quality_Score]] -Min_Quality)/(Max_Quality-Min_Quality)</f>
        <v>0.64396525028545326</v>
      </c>
      <c r="T15" s="1">
        <f>0.6*Supplier_Performance[[#This Row],[Normalized_Quality]]-0.4*Supplier_Performance[[#This Row],[Normalize_Cost]]</f>
        <v>0.1723862802960491</v>
      </c>
      <c r="U15">
        <f>(Supplier_Performance[[#This Row],[Composite_Score]] + 0.4) * 100</f>
        <v>57.238628029604911</v>
      </c>
      <c r="V15" s="1">
        <f>Supplier_Performance[[#This Row],[Normalize_Cost]]*100</f>
        <v>53.498217468805706</v>
      </c>
      <c r="W15" s="1">
        <f>Supplier_Performance[[#This Row],[Normalized_Quality]]*100</f>
        <v>64.396525028545327</v>
      </c>
      <c r="X15" s="1" t="str" cm="1">
        <f t="array" ref="X1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16" spans="1:24" x14ac:dyDescent="0.25">
      <c r="A16" t="s">
        <v>43</v>
      </c>
      <c r="B16" t="s">
        <v>17</v>
      </c>
      <c r="C16">
        <v>26.82</v>
      </c>
      <c r="D16">
        <v>1054</v>
      </c>
      <c r="E16" t="s">
        <v>18</v>
      </c>
      <c r="F16" t="s">
        <v>19</v>
      </c>
      <c r="G16" t="s">
        <v>44</v>
      </c>
      <c r="H16" t="s">
        <v>45</v>
      </c>
      <c r="I16">
        <v>-6.2088000000000001</v>
      </c>
      <c r="J16">
        <v>106.8456</v>
      </c>
      <c r="K16">
        <v>1.25</v>
      </c>
      <c r="L16">
        <v>94</v>
      </c>
      <c r="M16">
        <v>9</v>
      </c>
      <c r="N16">
        <v>28268.28</v>
      </c>
      <c r="O16">
        <v>27.308631500816098</v>
      </c>
      <c r="P16">
        <v>0.93</v>
      </c>
      <c r="Q16">
        <f>(
 (1 - (Supplier_Performance[[#This Row],[Defect Rate (%)]] / 100)) * (Supplier_Performance[[#This Row],[Compliance Score]] / 100) * 0.7 +
 MAX(0, MIN(1, 1 - ((Supplier_Performance[[#This Row],[Delivery Time (days)]] - 7) / 30))) * 0.3
 ) * 100</f>
        <v>92.977500000000006</v>
      </c>
      <c r="R16">
        <f>(Supplier_Performance[[#This Row],[Cost/Unit (USD)]] - MIN_COST)/(MAXCOST-MIN_COST)</f>
        <v>0.48573975044563289</v>
      </c>
      <c r="S16">
        <f>(Supplier_Performance[[#This Row],[True Quality_Score]] -Min_Quality)/(Max_Quality-Min_Quality)</f>
        <v>1</v>
      </c>
      <c r="T16" s="1">
        <f>0.6*Supplier_Performance[[#This Row],[Normalized_Quality]]-0.4*Supplier_Performance[[#This Row],[Normalize_Cost]]</f>
        <v>0.40570409982174682</v>
      </c>
      <c r="U16">
        <f>(Supplier_Performance[[#This Row],[Composite_Score]] + 0.4) * 100</f>
        <v>80.570409982174681</v>
      </c>
      <c r="V16" s="1">
        <f>Supplier_Performance[[#This Row],[Normalize_Cost]]*100</f>
        <v>48.573975044563291</v>
      </c>
      <c r="W16" s="1">
        <f>Supplier_Performance[[#This Row],[Normalized_Quality]]*100</f>
        <v>100</v>
      </c>
      <c r="X16" s="1" t="str" cm="1">
        <f t="array" ref="X1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17" spans="1:24" x14ac:dyDescent="0.25">
      <c r="A17" t="s">
        <v>46</v>
      </c>
      <c r="B17" t="s">
        <v>17</v>
      </c>
      <c r="C17">
        <v>36.159999999999997</v>
      </c>
      <c r="D17">
        <v>4665</v>
      </c>
      <c r="E17" t="s">
        <v>18</v>
      </c>
      <c r="F17" t="s">
        <v>19</v>
      </c>
      <c r="G17" t="s">
        <v>33</v>
      </c>
      <c r="H17" t="s">
        <v>21</v>
      </c>
      <c r="I17">
        <v>16.0471</v>
      </c>
      <c r="J17">
        <v>108.2068</v>
      </c>
      <c r="K17">
        <v>0.74</v>
      </c>
      <c r="L17">
        <v>89</v>
      </c>
      <c r="M17">
        <v>8</v>
      </c>
      <c r="N17">
        <v>168686.4</v>
      </c>
      <c r="O17">
        <v>27.308631500816098</v>
      </c>
      <c r="P17">
        <v>0.96</v>
      </c>
      <c r="Q17">
        <f>(
 (1 - (Supplier_Performance[[#This Row],[Defect Rate (%)]] / 100)) * (Supplier_Performance[[#This Row],[Compliance Score]] / 100) * 0.7 +
 MAX(0, MIN(1, 1 - ((Supplier_Performance[[#This Row],[Delivery Time (days)]] - 7) / 30))) * 0.3
 ) * 100</f>
        <v>90.838979999999992</v>
      </c>
      <c r="R17">
        <f>(Supplier_Performance[[#This Row],[Cost/Unit (USD)]] - MIN_COST)/(MAXCOST-MIN_COST)</f>
        <v>0.69385026737967914</v>
      </c>
      <c r="S17">
        <f>(Supplier_Performance[[#This Row],[True Quality_Score]] -Min_Quality)/(Max_Quality-Min_Quality)</f>
        <v>0.94898050231249609</v>
      </c>
      <c r="T17" s="1">
        <f>0.6*Supplier_Performance[[#This Row],[Normalized_Quality]]-0.4*Supplier_Performance[[#This Row],[Normalize_Cost]]</f>
        <v>0.29184819443562598</v>
      </c>
      <c r="U17">
        <f>(Supplier_Performance[[#This Row],[Composite_Score]] + 0.4) * 100</f>
        <v>69.184819443562603</v>
      </c>
      <c r="V17" s="1">
        <f>Supplier_Performance[[#This Row],[Normalize_Cost]]*100</f>
        <v>69.38502673796792</v>
      </c>
      <c r="W17" s="1">
        <f>Supplier_Performance[[#This Row],[Normalized_Quality]]*100</f>
        <v>94.898050231249613</v>
      </c>
      <c r="X17" s="1" t="str" cm="1">
        <f t="array" ref="X1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18" spans="1:24" x14ac:dyDescent="0.25">
      <c r="A18" t="s">
        <v>47</v>
      </c>
      <c r="B18" t="s">
        <v>17</v>
      </c>
      <c r="C18">
        <v>14.84</v>
      </c>
      <c r="D18">
        <v>3536</v>
      </c>
      <c r="E18" t="s">
        <v>18</v>
      </c>
      <c r="F18" t="s">
        <v>19</v>
      </c>
      <c r="G18" t="s">
        <v>23</v>
      </c>
      <c r="H18" t="s">
        <v>24</v>
      </c>
      <c r="I18">
        <v>3.1389999999999998</v>
      </c>
      <c r="J18">
        <v>101.68689999999999</v>
      </c>
      <c r="K18">
        <v>4.3899999999999997</v>
      </c>
      <c r="L18">
        <v>81</v>
      </c>
      <c r="M18">
        <v>29</v>
      </c>
      <c r="N18">
        <v>52474.239999999998</v>
      </c>
      <c r="O18">
        <v>27.308631500816098</v>
      </c>
      <c r="P18">
        <v>0.26</v>
      </c>
      <c r="Q18">
        <f>(
 (1 - (Supplier_Performance[[#This Row],[Defect Rate (%)]] / 100)) * (Supplier_Performance[[#This Row],[Compliance Score]] / 100) * 0.7 +
 MAX(0, MIN(1, 1 - ((Supplier_Performance[[#This Row],[Delivery Time (days)]] - 7) / 30))) * 0.3
 ) * 100</f>
        <v>62.210870000000007</v>
      </c>
      <c r="R18">
        <f>(Supplier_Performance[[#This Row],[Cost/Unit (USD)]] - MIN_COST)/(MAXCOST-MIN_COST)</f>
        <v>0.21880570409982178</v>
      </c>
      <c r="S18">
        <f>(Supplier_Performance[[#This Row],[True Quality_Score]] -Min_Quality)/(Max_Quality-Min_Quality)</f>
        <v>0.26598862384393085</v>
      </c>
      <c r="T18" s="1">
        <f>0.6*Supplier_Performance[[#This Row],[Normalized_Quality]]-0.4*Supplier_Performance[[#This Row],[Normalize_Cost]]</f>
        <v>7.2070892666429784E-2</v>
      </c>
      <c r="U18">
        <f>(Supplier_Performance[[#This Row],[Composite_Score]] + 0.4) * 100</f>
        <v>47.207089266642981</v>
      </c>
      <c r="V18" s="1">
        <f>Supplier_Performance[[#This Row],[Normalize_Cost]]*100</f>
        <v>21.880570409982177</v>
      </c>
      <c r="W18" s="1">
        <f>Supplier_Performance[[#This Row],[Normalized_Quality]]*100</f>
        <v>26.598862384393087</v>
      </c>
      <c r="X18" s="1" t="str" cm="1">
        <f t="array" ref="X1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19" spans="1:24" x14ac:dyDescent="0.25">
      <c r="A19" t="s">
        <v>48</v>
      </c>
      <c r="B19" t="s">
        <v>17</v>
      </c>
      <c r="C19">
        <v>23.17</v>
      </c>
      <c r="D19">
        <v>2585</v>
      </c>
      <c r="E19" t="s">
        <v>18</v>
      </c>
      <c r="F19" t="s">
        <v>19</v>
      </c>
      <c r="G19" t="s">
        <v>30</v>
      </c>
      <c r="H19" t="s">
        <v>31</v>
      </c>
      <c r="I19">
        <v>11.5564</v>
      </c>
      <c r="J19">
        <v>104.9282</v>
      </c>
      <c r="K19">
        <v>1.99</v>
      </c>
      <c r="L19">
        <v>78</v>
      </c>
      <c r="M19">
        <v>19</v>
      </c>
      <c r="N19">
        <v>59894.450000000004</v>
      </c>
      <c r="O19">
        <v>27.308631500816098</v>
      </c>
      <c r="P19">
        <v>0.6</v>
      </c>
      <c r="Q19">
        <f>(
 (1 - (Supplier_Performance[[#This Row],[Defect Rate (%)]] / 100)) * (Supplier_Performance[[#This Row],[Compliance Score]] / 100) * 0.7 +
 MAX(0, MIN(1, 1 - ((Supplier_Performance[[#This Row],[Delivery Time (days)]] - 7) / 30))) * 0.3
 ) * 100</f>
        <v>71.513459999999981</v>
      </c>
      <c r="R19">
        <f>(Supplier_Performance[[#This Row],[Cost/Unit (USD)]] - MIN_COST)/(MAXCOST-MIN_COST)</f>
        <v>0.40441176470588241</v>
      </c>
      <c r="S19">
        <f>(Supplier_Performance[[#This Row],[True Quality_Score]] -Min_Quality)/(Max_Quality-Min_Quality)</f>
        <v>0.4879241067913862</v>
      </c>
      <c r="T19" s="1">
        <f>0.6*Supplier_Performance[[#This Row],[Normalized_Quality]]-0.4*Supplier_Performance[[#This Row],[Normalize_Cost]]</f>
        <v>0.13098975819247871</v>
      </c>
      <c r="U19">
        <f>(Supplier_Performance[[#This Row],[Composite_Score]] + 0.4) * 100</f>
        <v>53.098975819247876</v>
      </c>
      <c r="V19" s="1">
        <f>Supplier_Performance[[#This Row],[Normalize_Cost]]*100</f>
        <v>40.441176470588239</v>
      </c>
      <c r="W19" s="1">
        <f>Supplier_Performance[[#This Row],[Normalized_Quality]]*100</f>
        <v>48.792410679138619</v>
      </c>
      <c r="X19" s="1" t="str" cm="1">
        <f t="array" ref="X1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20" spans="1:24" x14ac:dyDescent="0.25">
      <c r="A20" t="s">
        <v>49</v>
      </c>
      <c r="B20" t="s">
        <v>17</v>
      </c>
      <c r="C20">
        <v>16.11</v>
      </c>
      <c r="D20">
        <v>4993</v>
      </c>
      <c r="E20" t="s">
        <v>18</v>
      </c>
      <c r="F20" t="s">
        <v>19</v>
      </c>
      <c r="G20" t="s">
        <v>27</v>
      </c>
      <c r="H20" t="s">
        <v>21</v>
      </c>
      <c r="I20">
        <v>10.776899999999999</v>
      </c>
      <c r="J20">
        <v>106.7009</v>
      </c>
      <c r="K20">
        <v>7.29</v>
      </c>
      <c r="L20">
        <v>78</v>
      </c>
      <c r="M20">
        <v>18</v>
      </c>
      <c r="N20">
        <v>80437.23</v>
      </c>
      <c r="O20">
        <v>27.308631500816098</v>
      </c>
      <c r="P20">
        <v>0.63</v>
      </c>
      <c r="Q20">
        <f>(
 (1 - (Supplier_Performance[[#This Row],[Defect Rate (%)]] / 100)) * (Supplier_Performance[[#This Row],[Compliance Score]] / 100) * 0.7 +
 MAX(0, MIN(1, 1 - ((Supplier_Performance[[#This Row],[Delivery Time (days)]] - 7) / 30))) * 0.3
 ) * 100</f>
        <v>69.619659999999996</v>
      </c>
      <c r="R20">
        <f>(Supplier_Performance[[#This Row],[Cost/Unit (USD)]] - MIN_COST)/(MAXCOST-MIN_COST)</f>
        <v>0.24710338680926919</v>
      </c>
      <c r="S20">
        <f>(Supplier_Performance[[#This Row],[True Quality_Score]] -Min_Quality)/(Max_Quality-Min_Quality)</f>
        <v>0.44274298867203571</v>
      </c>
      <c r="T20" s="1">
        <f>0.6*Supplier_Performance[[#This Row],[Normalized_Quality]]-0.4*Supplier_Performance[[#This Row],[Normalize_Cost]]</f>
        <v>0.16680443847951371</v>
      </c>
      <c r="U20">
        <f>(Supplier_Performance[[#This Row],[Composite_Score]] + 0.4) * 100</f>
        <v>56.680443847951366</v>
      </c>
      <c r="V20" s="1">
        <f>Supplier_Performance[[#This Row],[Normalize_Cost]]*100</f>
        <v>24.71033868092692</v>
      </c>
      <c r="W20" s="1">
        <f>Supplier_Performance[[#This Row],[Normalized_Quality]]*100</f>
        <v>44.274298867203569</v>
      </c>
      <c r="X20" s="1" t="str" cm="1">
        <f t="array" ref="X2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21" spans="1:24" x14ac:dyDescent="0.25">
      <c r="A21" t="s">
        <v>50</v>
      </c>
      <c r="B21" t="s">
        <v>17</v>
      </c>
      <c r="C21">
        <v>49.9</v>
      </c>
      <c r="D21">
        <v>915</v>
      </c>
      <c r="E21" t="s">
        <v>18</v>
      </c>
      <c r="F21" t="s">
        <v>19</v>
      </c>
      <c r="G21" t="s">
        <v>51</v>
      </c>
      <c r="H21" t="s">
        <v>52</v>
      </c>
      <c r="I21">
        <v>14.599500000000001</v>
      </c>
      <c r="J21">
        <v>120.9842</v>
      </c>
      <c r="K21">
        <v>7.51</v>
      </c>
      <c r="L21">
        <v>87</v>
      </c>
      <c r="M21">
        <v>26</v>
      </c>
      <c r="N21">
        <v>45658.5</v>
      </c>
      <c r="O21">
        <v>27.308631500816098</v>
      </c>
      <c r="P21">
        <v>0.36</v>
      </c>
      <c r="Q21">
        <f>(
 (1 - (Supplier_Performance[[#This Row],[Defect Rate (%)]] / 100)) * (Supplier_Performance[[#This Row],[Compliance Score]] / 100) * 0.7 +
 MAX(0, MIN(1, 1 - ((Supplier_Performance[[#This Row],[Delivery Time (days)]] - 7) / 30))) * 0.3
 ) * 100</f>
        <v>67.326409999999996</v>
      </c>
      <c r="R21">
        <f>(Supplier_Performance[[#This Row],[Cost/Unit (USD)]] - MIN_COST)/(MAXCOST-MIN_COST)</f>
        <v>1</v>
      </c>
      <c r="S21">
        <f>(Supplier_Performance[[#This Row],[True Quality_Score]] -Min_Quality)/(Max_Quality-Min_Quality)</f>
        <v>0.38803203760687499</v>
      </c>
      <c r="T21" s="1">
        <f>0.6*Supplier_Performance[[#This Row],[Normalized_Quality]]-0.4*Supplier_Performance[[#This Row],[Normalize_Cost]]</f>
        <v>-0.16718077743587503</v>
      </c>
      <c r="U21">
        <f>(Supplier_Performance[[#This Row],[Composite_Score]] + 0.4) * 100</f>
        <v>23.2819222564125</v>
      </c>
      <c r="V21" s="1">
        <f>Supplier_Performance[[#This Row],[Normalize_Cost]]*100</f>
        <v>100</v>
      </c>
      <c r="W21" s="1">
        <f>Supplier_Performance[[#This Row],[Normalized_Quality]]*100</f>
        <v>38.803203760687502</v>
      </c>
      <c r="X21" s="1" t="str" cm="1">
        <f t="array" ref="X2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22" spans="1:24" x14ac:dyDescent="0.25">
      <c r="A22" t="s">
        <v>53</v>
      </c>
      <c r="B22" t="s">
        <v>17</v>
      </c>
      <c r="C22">
        <v>23.5</v>
      </c>
      <c r="D22">
        <v>3220</v>
      </c>
      <c r="E22" t="s">
        <v>18</v>
      </c>
      <c r="F22" t="s">
        <v>19</v>
      </c>
      <c r="G22" t="s">
        <v>20</v>
      </c>
      <c r="H22" t="s">
        <v>21</v>
      </c>
      <c r="I22">
        <v>21.028500000000001</v>
      </c>
      <c r="J22">
        <v>105.8544</v>
      </c>
      <c r="K22">
        <v>4.49</v>
      </c>
      <c r="L22">
        <v>78</v>
      </c>
      <c r="M22">
        <v>20</v>
      </c>
      <c r="N22">
        <v>75670</v>
      </c>
      <c r="O22">
        <v>27.308631500816098</v>
      </c>
      <c r="P22">
        <v>0.56000000000000005</v>
      </c>
      <c r="Q22">
        <f>(
 (1 - (Supplier_Performance[[#This Row],[Defect Rate (%)]] / 100)) * (Supplier_Performance[[#This Row],[Compliance Score]] / 100) * 0.7 +
 MAX(0, MIN(1, 1 - ((Supplier_Performance[[#This Row],[Delivery Time (days)]] - 7) / 30))) * 0.3
 ) * 100</f>
        <v>69.148459999999986</v>
      </c>
      <c r="R22">
        <f>(Supplier_Performance[[#This Row],[Cost/Unit (USD)]] - MIN_COST)/(MAXCOST-MIN_COST)</f>
        <v>0.41176470588235298</v>
      </c>
      <c r="S22">
        <f>(Supplier_Performance[[#This Row],[True Quality_Score]] -Min_Quality)/(Max_Quality-Min_Quality)</f>
        <v>0.43150138826130668</v>
      </c>
      <c r="T22" s="1">
        <f>0.6*Supplier_Performance[[#This Row],[Normalized_Quality]]-0.4*Supplier_Performance[[#This Row],[Normalize_Cost]]</f>
        <v>9.4194950603842809E-2</v>
      </c>
      <c r="U22">
        <f>(Supplier_Performance[[#This Row],[Composite_Score]] + 0.4) * 100</f>
        <v>49.419495060384286</v>
      </c>
      <c r="V22" s="1">
        <f>Supplier_Performance[[#This Row],[Normalize_Cost]]*100</f>
        <v>41.176470588235297</v>
      </c>
      <c r="W22" s="1">
        <f>Supplier_Performance[[#This Row],[Normalized_Quality]]*100</f>
        <v>43.150138826130672</v>
      </c>
      <c r="X22" s="1" t="str" cm="1">
        <f t="array" ref="X2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23" spans="1:24" x14ac:dyDescent="0.25">
      <c r="A23" t="s">
        <v>54</v>
      </c>
      <c r="B23" t="s">
        <v>17</v>
      </c>
      <c r="C23">
        <v>6.49</v>
      </c>
      <c r="D23">
        <v>116</v>
      </c>
      <c r="E23" t="s">
        <v>18</v>
      </c>
      <c r="F23" t="s">
        <v>19</v>
      </c>
      <c r="G23" t="s">
        <v>51</v>
      </c>
      <c r="H23" t="s">
        <v>52</v>
      </c>
      <c r="I23">
        <v>14.599500000000001</v>
      </c>
      <c r="J23">
        <v>120.9842</v>
      </c>
      <c r="K23">
        <v>2.85</v>
      </c>
      <c r="L23">
        <v>75</v>
      </c>
      <c r="M23">
        <v>27</v>
      </c>
      <c r="N23">
        <v>752.84</v>
      </c>
      <c r="O23">
        <v>27.308631500816098</v>
      </c>
      <c r="P23">
        <v>0.33</v>
      </c>
      <c r="Q23">
        <f>(
 (1 - (Supplier_Performance[[#This Row],[Defect Rate (%)]] / 100)) * (Supplier_Performance[[#This Row],[Compliance Score]] / 100) * 0.7 +
 MAX(0, MIN(1, 1 - ((Supplier_Performance[[#This Row],[Delivery Time (days)]] - 7) / 30))) * 0.3
 ) * 100</f>
        <v>61.003750000000004</v>
      </c>
      <c r="R23">
        <f>(Supplier_Performance[[#This Row],[Cost/Unit (USD)]] - MIN_COST)/(MAXCOST-MIN_COST)</f>
        <v>3.2754010695187186E-2</v>
      </c>
      <c r="S23">
        <f>(Supplier_Performance[[#This Row],[True Quality_Score]] -Min_Quality)/(Max_Quality-Min_Quality)</f>
        <v>0.23718989572890761</v>
      </c>
      <c r="T23" s="1">
        <f>0.6*Supplier_Performance[[#This Row],[Normalized_Quality]]-0.4*Supplier_Performance[[#This Row],[Normalize_Cost]]</f>
        <v>0.12921233315926967</v>
      </c>
      <c r="U23">
        <f>(Supplier_Performance[[#This Row],[Composite_Score]] + 0.4) * 100</f>
        <v>52.921233315926976</v>
      </c>
      <c r="V23" s="1">
        <f>Supplier_Performance[[#This Row],[Normalize_Cost]]*100</f>
        <v>3.2754010695187183</v>
      </c>
      <c r="W23" s="1">
        <f>Supplier_Performance[[#This Row],[Normalized_Quality]]*100</f>
        <v>23.718989572890763</v>
      </c>
      <c r="X23" s="1" t="str" cm="1">
        <f t="array" ref="X2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24" spans="1:24" x14ac:dyDescent="0.25">
      <c r="A24" t="s">
        <v>55</v>
      </c>
      <c r="B24" t="s">
        <v>17</v>
      </c>
      <c r="C24">
        <v>8.64</v>
      </c>
      <c r="D24">
        <v>2427</v>
      </c>
      <c r="E24" t="s">
        <v>18</v>
      </c>
      <c r="F24" t="s">
        <v>19</v>
      </c>
      <c r="G24" t="s">
        <v>27</v>
      </c>
      <c r="H24" t="s">
        <v>21</v>
      </c>
      <c r="I24">
        <v>10.776899999999999</v>
      </c>
      <c r="J24">
        <v>106.7009</v>
      </c>
      <c r="K24">
        <v>7.18</v>
      </c>
      <c r="L24">
        <v>75</v>
      </c>
      <c r="M24">
        <v>16</v>
      </c>
      <c r="N24">
        <v>20969.280000000002</v>
      </c>
      <c r="O24">
        <v>27.308631500816098</v>
      </c>
      <c r="P24">
        <v>0.7</v>
      </c>
      <c r="Q24">
        <f>(
 (1 - (Supplier_Performance[[#This Row],[Defect Rate (%)]] / 100)) * (Supplier_Performance[[#This Row],[Compliance Score]] / 100) * 0.7 +
 MAX(0, MIN(1, 1 - ((Supplier_Performance[[#This Row],[Delivery Time (days)]] - 7) / 30))) * 0.3
 ) * 100</f>
        <v>69.730499999999992</v>
      </c>
      <c r="R24">
        <f>(Supplier_Performance[[#This Row],[Cost/Unit (USD)]] - MIN_COST)/(MAXCOST-MIN_COST)</f>
        <v>8.0659536541889509E-2</v>
      </c>
      <c r="S24">
        <f>(Supplier_Performance[[#This Row],[True Quality_Score]] -Min_Quality)/(Max_Quality-Min_Quality)</f>
        <v>0.44538734136627411</v>
      </c>
      <c r="T24" s="1">
        <f>0.6*Supplier_Performance[[#This Row],[Normalized_Quality]]-0.4*Supplier_Performance[[#This Row],[Normalize_Cost]]</f>
        <v>0.23496859020300864</v>
      </c>
      <c r="U24">
        <f>(Supplier_Performance[[#This Row],[Composite_Score]] + 0.4) * 100</f>
        <v>63.496859020300867</v>
      </c>
      <c r="V24" s="1">
        <f>Supplier_Performance[[#This Row],[Normalize_Cost]]*100</f>
        <v>8.0659536541889505</v>
      </c>
      <c r="W24" s="1">
        <f>Supplier_Performance[[#This Row],[Normalized_Quality]]*100</f>
        <v>44.538734136627411</v>
      </c>
      <c r="X24" s="1" t="str" cm="1">
        <f t="array" ref="X2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25" spans="1:24" x14ac:dyDescent="0.25">
      <c r="A25" t="s">
        <v>56</v>
      </c>
      <c r="B25" t="s">
        <v>17</v>
      </c>
      <c r="C25">
        <v>21.63</v>
      </c>
      <c r="D25">
        <v>3520</v>
      </c>
      <c r="E25" t="s">
        <v>18</v>
      </c>
      <c r="F25" t="s">
        <v>19</v>
      </c>
      <c r="G25" t="s">
        <v>20</v>
      </c>
      <c r="H25" t="s">
        <v>21</v>
      </c>
      <c r="I25">
        <v>21.028500000000001</v>
      </c>
      <c r="J25">
        <v>105.8544</v>
      </c>
      <c r="K25">
        <v>5</v>
      </c>
      <c r="L25">
        <v>98</v>
      </c>
      <c r="M25">
        <v>28</v>
      </c>
      <c r="N25">
        <v>76137.599999999991</v>
      </c>
      <c r="O25">
        <v>27.308631500816098</v>
      </c>
      <c r="P25">
        <v>0.3</v>
      </c>
      <c r="Q25">
        <f>(
 (1 - (Supplier_Performance[[#This Row],[Defect Rate (%)]] / 100)) * (Supplier_Performance[[#This Row],[Compliance Score]] / 100) * 0.7 +
 MAX(0, MIN(1, 1 - ((Supplier_Performance[[#This Row],[Delivery Time (days)]] - 7) / 30))) * 0.3
 ) * 100</f>
        <v>74.169999999999987</v>
      </c>
      <c r="R25">
        <f>(Supplier_Performance[[#This Row],[Cost/Unit (USD)]] - MIN_COST)/(MAXCOST-MIN_COST)</f>
        <v>0.37009803921568629</v>
      </c>
      <c r="S25">
        <f>(Supplier_Performance[[#This Row],[True Quality_Score]] -Min_Quality)/(Max_Quality-Min_Quality)</f>
        <v>0.55130220771481031</v>
      </c>
      <c r="T25" s="1">
        <f>0.6*Supplier_Performance[[#This Row],[Normalized_Quality]]-0.4*Supplier_Performance[[#This Row],[Normalize_Cost]]</f>
        <v>0.18274210894261164</v>
      </c>
      <c r="U25">
        <f>(Supplier_Performance[[#This Row],[Composite_Score]] + 0.4) * 100</f>
        <v>58.274210894261167</v>
      </c>
      <c r="V25" s="1">
        <f>Supplier_Performance[[#This Row],[Normalize_Cost]]*100</f>
        <v>37.009803921568633</v>
      </c>
      <c r="W25" s="1">
        <f>Supplier_Performance[[#This Row],[Normalized_Quality]]*100</f>
        <v>55.130220771481028</v>
      </c>
      <c r="X25" s="1" t="str" cm="1">
        <f t="array" ref="X2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26" spans="1:24" x14ac:dyDescent="0.25">
      <c r="A26" t="s">
        <v>57</v>
      </c>
      <c r="B26" t="s">
        <v>17</v>
      </c>
      <c r="C26">
        <v>15.9</v>
      </c>
      <c r="D26">
        <v>401</v>
      </c>
      <c r="E26" t="s">
        <v>18</v>
      </c>
      <c r="F26" t="s">
        <v>19</v>
      </c>
      <c r="G26" t="s">
        <v>20</v>
      </c>
      <c r="H26" t="s">
        <v>21</v>
      </c>
      <c r="I26">
        <v>21.028500000000001</v>
      </c>
      <c r="J26">
        <v>105.8544</v>
      </c>
      <c r="K26">
        <v>1.43</v>
      </c>
      <c r="L26">
        <v>98</v>
      </c>
      <c r="M26">
        <v>25</v>
      </c>
      <c r="N26">
        <v>6375.9000000000005</v>
      </c>
      <c r="O26">
        <v>27.308631500816098</v>
      </c>
      <c r="P26">
        <v>0.4</v>
      </c>
      <c r="Q26">
        <f>(
 (1 - (Supplier_Performance[[#This Row],[Defect Rate (%)]] / 100)) * (Supplier_Performance[[#This Row],[Compliance Score]] / 100) * 0.7 +
 MAX(0, MIN(1, 1 - ((Supplier_Performance[[#This Row],[Delivery Time (days)]] - 7) / 30))) * 0.3
 ) * 100</f>
        <v>79.619019999999992</v>
      </c>
      <c r="R26">
        <f>(Supplier_Performance[[#This Row],[Cost/Unit (USD)]] - MIN_COST)/(MAXCOST-MIN_COST)</f>
        <v>0.24242424242424246</v>
      </c>
      <c r="S26">
        <f>(Supplier_Performance[[#This Row],[True Quality_Score]] -Min_Quality)/(Max_Quality-Min_Quality)</f>
        <v>0.68130158265129015</v>
      </c>
      <c r="T26" s="1">
        <f>0.6*Supplier_Performance[[#This Row],[Normalized_Quality]]-0.4*Supplier_Performance[[#This Row],[Normalize_Cost]]</f>
        <v>0.31181125262107712</v>
      </c>
      <c r="U26">
        <f>(Supplier_Performance[[#This Row],[Composite_Score]] + 0.4) * 100</f>
        <v>71.181125262107713</v>
      </c>
      <c r="V26" s="1">
        <f>Supplier_Performance[[#This Row],[Normalize_Cost]]*100</f>
        <v>24.242424242424246</v>
      </c>
      <c r="W26" s="1">
        <f>Supplier_Performance[[#This Row],[Normalized_Quality]]*100</f>
        <v>68.130158265129012</v>
      </c>
      <c r="X26" s="1" t="str" cm="1">
        <f t="array" ref="X2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27" spans="1:24" x14ac:dyDescent="0.25">
      <c r="A27" t="s">
        <v>58</v>
      </c>
      <c r="B27" t="s">
        <v>17</v>
      </c>
      <c r="C27">
        <v>36.31</v>
      </c>
      <c r="D27">
        <v>3075</v>
      </c>
      <c r="E27" t="s">
        <v>18</v>
      </c>
      <c r="F27" t="s">
        <v>19</v>
      </c>
      <c r="G27" t="s">
        <v>33</v>
      </c>
      <c r="H27" t="s">
        <v>21</v>
      </c>
      <c r="I27">
        <v>16.0471</v>
      </c>
      <c r="J27">
        <v>108.2068</v>
      </c>
      <c r="K27">
        <v>4.0599999999999996</v>
      </c>
      <c r="L27">
        <v>71</v>
      </c>
      <c r="M27">
        <v>21</v>
      </c>
      <c r="N27">
        <v>111653.25</v>
      </c>
      <c r="O27">
        <v>27.308631500816098</v>
      </c>
      <c r="P27">
        <v>0.53</v>
      </c>
      <c r="Q27">
        <f>(
 (1 - (Supplier_Performance[[#This Row],[Defect Rate (%)]] / 100)) * (Supplier_Performance[[#This Row],[Compliance Score]] / 100) * 0.7 +
 MAX(0, MIN(1, 1 - ((Supplier_Performance[[#This Row],[Delivery Time (days)]] - 7) / 30))) * 0.3
 ) * 100</f>
        <v>63.682179999999988</v>
      </c>
      <c r="R27">
        <f>(Supplier_Performance[[#This Row],[Cost/Unit (USD)]] - MIN_COST)/(MAXCOST-MIN_COST)</f>
        <v>0.69719251336898413</v>
      </c>
      <c r="S27">
        <f>(Supplier_Performance[[#This Row],[True Quality_Score]] -Min_Quality)/(Max_Quality-Min_Quality)</f>
        <v>0.30109023483779568</v>
      </c>
      <c r="T27" s="1">
        <f>0.6*Supplier_Performance[[#This Row],[Normalized_Quality]]-0.4*Supplier_Performance[[#This Row],[Normalize_Cost]]</f>
        <v>-9.8222864444916291E-2</v>
      </c>
      <c r="U27">
        <f>(Supplier_Performance[[#This Row],[Composite_Score]] + 0.4) * 100</f>
        <v>30.177713555508372</v>
      </c>
      <c r="V27" s="1">
        <f>Supplier_Performance[[#This Row],[Normalize_Cost]]*100</f>
        <v>69.719251336898409</v>
      </c>
      <c r="W27" s="1">
        <f>Supplier_Performance[[#This Row],[Normalized_Quality]]*100</f>
        <v>30.109023483779566</v>
      </c>
      <c r="X27" s="1" t="str" cm="1">
        <f t="array" ref="X2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28" spans="1:24" x14ac:dyDescent="0.25">
      <c r="A28" t="s">
        <v>59</v>
      </c>
      <c r="B28" t="s">
        <v>60</v>
      </c>
      <c r="C28">
        <v>9.99</v>
      </c>
      <c r="D28">
        <v>3291</v>
      </c>
      <c r="E28" t="s">
        <v>61</v>
      </c>
      <c r="F28" t="s">
        <v>62</v>
      </c>
      <c r="G28" t="s">
        <v>27</v>
      </c>
      <c r="H28" t="s">
        <v>21</v>
      </c>
      <c r="I28">
        <v>10.776899999999999</v>
      </c>
      <c r="J28">
        <v>106.7009</v>
      </c>
      <c r="K28">
        <v>7.17</v>
      </c>
      <c r="L28">
        <v>85</v>
      </c>
      <c r="M28">
        <v>26</v>
      </c>
      <c r="N28">
        <v>32877.090000000004</v>
      </c>
      <c r="O28">
        <v>27.308631500816098</v>
      </c>
      <c r="P28">
        <v>0.36</v>
      </c>
      <c r="Q28">
        <f>(
 (1 - (Supplier_Performance[[#This Row],[Defect Rate (%)]] / 100)) * (Supplier_Performance[[#This Row],[Compliance Score]] / 100) * 0.7 +
 MAX(0, MIN(1, 1 - ((Supplier_Performance[[#This Row],[Delivery Time (days)]] - 7) / 30))) * 0.3
 ) * 100</f>
        <v>66.23384999999999</v>
      </c>
      <c r="R28">
        <f>(Supplier_Performance[[#This Row],[Cost/Unit (USD)]] - MIN_COST)/(MAXCOST-MIN_COST)</f>
        <v>0.11073975044563282</v>
      </c>
      <c r="S28">
        <f>(Supplier_Performance[[#This Row],[True Quality_Score]] -Min_Quality)/(Max_Quality-Min_Quality)</f>
        <v>0.36196641166301696</v>
      </c>
      <c r="T28" s="1">
        <f>0.6*Supplier_Performance[[#This Row],[Normalized_Quality]]-0.4*Supplier_Performance[[#This Row],[Normalize_Cost]]</f>
        <v>0.17288394681955704</v>
      </c>
      <c r="U28">
        <f>(Supplier_Performance[[#This Row],[Composite_Score]] + 0.4) * 100</f>
        <v>57.288394681955701</v>
      </c>
      <c r="V28" s="1">
        <f>Supplier_Performance[[#This Row],[Normalize_Cost]]*100</f>
        <v>11.073975044563282</v>
      </c>
      <c r="W28" s="1">
        <f>Supplier_Performance[[#This Row],[Normalized_Quality]]*100</f>
        <v>36.196641166301696</v>
      </c>
      <c r="X28" s="1" t="str" cm="1">
        <f t="array" ref="X2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29" spans="1:24" x14ac:dyDescent="0.25">
      <c r="A29" t="s">
        <v>63</v>
      </c>
      <c r="B29" t="s">
        <v>60</v>
      </c>
      <c r="C29">
        <v>30.35</v>
      </c>
      <c r="D29">
        <v>1748</v>
      </c>
      <c r="E29" t="s">
        <v>61</v>
      </c>
      <c r="F29" t="s">
        <v>62</v>
      </c>
      <c r="G29" t="s">
        <v>39</v>
      </c>
      <c r="H29" t="s">
        <v>40</v>
      </c>
      <c r="I29">
        <v>13.7563</v>
      </c>
      <c r="J29">
        <v>100.5018</v>
      </c>
      <c r="K29">
        <v>1.39</v>
      </c>
      <c r="L29">
        <v>85</v>
      </c>
      <c r="M29">
        <v>7</v>
      </c>
      <c r="N29">
        <v>53051.8</v>
      </c>
      <c r="O29">
        <v>27.308631500816098</v>
      </c>
      <c r="P29">
        <v>1</v>
      </c>
      <c r="Q29">
        <f>(
 (1 - (Supplier_Performance[[#This Row],[Defect Rate (%)]] / 100)) * (Supplier_Performance[[#This Row],[Compliance Score]] / 100) * 0.7 +
 MAX(0, MIN(1, 1 - ((Supplier_Performance[[#This Row],[Delivery Time (days)]] - 7) / 30))) * 0.3
 ) * 100</f>
        <v>88.67295</v>
      </c>
      <c r="R29">
        <f>(Supplier_Performance[[#This Row],[Cost/Unit (USD)]] - MIN_COST)/(MAXCOST-MIN_COST)</f>
        <v>0.56439393939393945</v>
      </c>
      <c r="S29">
        <f>(Supplier_Performance[[#This Row],[True Quality_Score]] -Min_Quality)/(Max_Quality-Min_Quality)</f>
        <v>0.89730468792868723</v>
      </c>
      <c r="T29" s="1">
        <f>0.6*Supplier_Performance[[#This Row],[Normalized_Quality]]-0.4*Supplier_Performance[[#This Row],[Normalize_Cost]]</f>
        <v>0.31262523699963651</v>
      </c>
      <c r="U29">
        <f>(Supplier_Performance[[#This Row],[Composite_Score]] + 0.4) * 100</f>
        <v>71.262523699963651</v>
      </c>
      <c r="V29" s="1">
        <f>Supplier_Performance[[#This Row],[Normalize_Cost]]*100</f>
        <v>56.439393939393945</v>
      </c>
      <c r="W29" s="1">
        <f>Supplier_Performance[[#This Row],[Normalized_Quality]]*100</f>
        <v>89.73046879286872</v>
      </c>
      <c r="X29" s="1" t="str" cm="1">
        <f t="array" ref="X2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30" spans="1:24" x14ac:dyDescent="0.25">
      <c r="A30" t="s">
        <v>64</v>
      </c>
      <c r="B30" t="s">
        <v>60</v>
      </c>
      <c r="C30">
        <v>36.299999999999997</v>
      </c>
      <c r="D30">
        <v>1545</v>
      </c>
      <c r="E30" t="s">
        <v>61</v>
      </c>
      <c r="F30" t="s">
        <v>62</v>
      </c>
      <c r="G30" t="s">
        <v>39</v>
      </c>
      <c r="H30" t="s">
        <v>40</v>
      </c>
      <c r="I30">
        <v>13.7563</v>
      </c>
      <c r="J30">
        <v>100.5018</v>
      </c>
      <c r="K30">
        <v>5.99</v>
      </c>
      <c r="L30">
        <v>93</v>
      </c>
      <c r="M30">
        <v>17</v>
      </c>
      <c r="N30">
        <v>56083.499999999993</v>
      </c>
      <c r="O30">
        <v>27.308631500816098</v>
      </c>
      <c r="P30">
        <v>0.66</v>
      </c>
      <c r="Q30">
        <f>(
 (1 - (Supplier_Performance[[#This Row],[Defect Rate (%)]] / 100)) * (Supplier_Performance[[#This Row],[Compliance Score]] / 100) * 0.7 +
 MAX(0, MIN(1, 1 - ((Supplier_Performance[[#This Row],[Delivery Time (days)]] - 7) / 30))) * 0.3
 ) * 100</f>
        <v>81.200510000000008</v>
      </c>
      <c r="R30">
        <f>(Supplier_Performance[[#This Row],[Cost/Unit (USD)]] - MIN_COST)/(MAXCOST-MIN_COST)</f>
        <v>0.69696969696969702</v>
      </c>
      <c r="S30">
        <f>(Supplier_Performance[[#This Row],[True Quality_Score]] -Min_Quality)/(Max_Quality-Min_Quality)</f>
        <v>0.71903180046445569</v>
      </c>
      <c r="T30" s="1">
        <f>0.6*Supplier_Performance[[#This Row],[Normalized_Quality]]-0.4*Supplier_Performance[[#This Row],[Normalize_Cost]]</f>
        <v>0.15263120149079462</v>
      </c>
      <c r="U30">
        <f>(Supplier_Performance[[#This Row],[Composite_Score]] + 0.4) * 100</f>
        <v>55.263120149079455</v>
      </c>
      <c r="V30" s="1">
        <f>Supplier_Performance[[#This Row],[Normalize_Cost]]*100</f>
        <v>69.696969696969703</v>
      </c>
      <c r="W30" s="1">
        <f>Supplier_Performance[[#This Row],[Normalized_Quality]]*100</f>
        <v>71.90318004644557</v>
      </c>
      <c r="X30" s="1" t="str" cm="1">
        <f t="array" ref="X3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31" spans="1:24" x14ac:dyDescent="0.25">
      <c r="A31" t="s">
        <v>65</v>
      </c>
      <c r="B31" t="s">
        <v>60</v>
      </c>
      <c r="C31">
        <v>33.1</v>
      </c>
      <c r="D31">
        <v>4533</v>
      </c>
      <c r="E31" t="s">
        <v>61</v>
      </c>
      <c r="F31" t="s">
        <v>62</v>
      </c>
      <c r="G31" t="s">
        <v>23</v>
      </c>
      <c r="H31" t="s">
        <v>24</v>
      </c>
      <c r="I31">
        <v>3.1389999999999998</v>
      </c>
      <c r="J31">
        <v>101.68689999999999</v>
      </c>
      <c r="K31">
        <v>3.92</v>
      </c>
      <c r="L31">
        <v>69</v>
      </c>
      <c r="M31">
        <v>17</v>
      </c>
      <c r="N31">
        <v>150042.30000000002</v>
      </c>
      <c r="O31">
        <v>27.308631500816098</v>
      </c>
      <c r="P31">
        <v>0.66</v>
      </c>
      <c r="Q31">
        <f>(
 (1 - (Supplier_Performance[[#This Row],[Defect Rate (%)]] / 100)) * (Supplier_Performance[[#This Row],[Compliance Score]] / 100) * 0.7 +
 MAX(0, MIN(1, 1 - ((Supplier_Performance[[#This Row],[Delivery Time (days)]] - 7) / 30))) * 0.3
 ) * 100</f>
        <v>66.406639999999996</v>
      </c>
      <c r="R31">
        <f>(Supplier_Performance[[#This Row],[Cost/Unit (USD)]] - MIN_COST)/(MAXCOST-MIN_COST)</f>
        <v>0.62566844919786102</v>
      </c>
      <c r="S31">
        <f>(Supplier_Performance[[#This Row],[True Quality_Score]] -Min_Quality)/(Max_Quality-Min_Quality)</f>
        <v>0.36608872943672222</v>
      </c>
      <c r="T31" s="1">
        <f>0.6*Supplier_Performance[[#This Row],[Normalized_Quality]]-0.4*Supplier_Performance[[#This Row],[Normalize_Cost]]</f>
        <v>-3.0614142017111101E-2</v>
      </c>
      <c r="U31">
        <f>(Supplier_Performance[[#This Row],[Composite_Score]] + 0.4) * 100</f>
        <v>36.938585798288891</v>
      </c>
      <c r="V31" s="1">
        <f>Supplier_Performance[[#This Row],[Normalize_Cost]]*100</f>
        <v>62.566844919786099</v>
      </c>
      <c r="W31" s="1">
        <f>Supplier_Performance[[#This Row],[Normalized_Quality]]*100</f>
        <v>36.608872943672225</v>
      </c>
      <c r="X31" s="1" t="str" cm="1">
        <f t="array" ref="X3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32" spans="1:24" x14ac:dyDescent="0.25">
      <c r="A32" t="s">
        <v>66</v>
      </c>
      <c r="B32" t="s">
        <v>60</v>
      </c>
      <c r="C32">
        <v>23.74</v>
      </c>
      <c r="D32">
        <v>1056</v>
      </c>
      <c r="E32" t="s">
        <v>61</v>
      </c>
      <c r="F32" t="s">
        <v>62</v>
      </c>
      <c r="G32" t="s">
        <v>44</v>
      </c>
      <c r="H32" t="s">
        <v>45</v>
      </c>
      <c r="I32">
        <v>-6.2088000000000001</v>
      </c>
      <c r="J32">
        <v>106.8456</v>
      </c>
      <c r="K32">
        <v>6.42</v>
      </c>
      <c r="L32">
        <v>94</v>
      </c>
      <c r="M32">
        <v>5</v>
      </c>
      <c r="N32">
        <v>25069.439999999999</v>
      </c>
      <c r="O32">
        <v>27.308631500816098</v>
      </c>
      <c r="P32">
        <v>1</v>
      </c>
      <c r="Q32">
        <f>(
 (1 - (Supplier_Performance[[#This Row],[Defect Rate (%)]] / 100)) * (Supplier_Performance[[#This Row],[Compliance Score]] / 100) * 0.7 +
 MAX(0, MIN(1, 1 - ((Supplier_Performance[[#This Row],[Delivery Time (days)]] - 7) / 30))) * 0.3
 ) * 100</f>
        <v>91.575639999999979</v>
      </c>
      <c r="R32">
        <f>(Supplier_Performance[[#This Row],[Cost/Unit (USD)]] - MIN_COST)/(MAXCOST-MIN_COST)</f>
        <v>0.41711229946524064</v>
      </c>
      <c r="S32">
        <f>(Supplier_Performance[[#This Row],[True Quality_Score]] -Min_Quality)/(Max_Quality-Min_Quality)</f>
        <v>0.96655528448263051</v>
      </c>
      <c r="T32" s="1">
        <f>0.6*Supplier_Performance[[#This Row],[Normalized_Quality]]-0.4*Supplier_Performance[[#This Row],[Normalize_Cost]]</f>
        <v>0.413088250903482</v>
      </c>
      <c r="U32">
        <f>(Supplier_Performance[[#This Row],[Composite_Score]] + 0.4) * 100</f>
        <v>81.308825090348208</v>
      </c>
      <c r="V32" s="1">
        <f>Supplier_Performance[[#This Row],[Normalize_Cost]]*100</f>
        <v>41.711229946524064</v>
      </c>
      <c r="W32" s="1">
        <f>Supplier_Performance[[#This Row],[Normalized_Quality]]*100</f>
        <v>96.655528448263055</v>
      </c>
      <c r="X32" s="1" t="str" cm="1">
        <f t="array" ref="X3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33" spans="1:24" x14ac:dyDescent="0.25">
      <c r="A33" t="s">
        <v>67</v>
      </c>
      <c r="B33" t="s">
        <v>60</v>
      </c>
      <c r="C33">
        <v>10.49</v>
      </c>
      <c r="D33">
        <v>4593</v>
      </c>
      <c r="E33" t="s">
        <v>61</v>
      </c>
      <c r="F33" t="s">
        <v>62</v>
      </c>
      <c r="G33" t="s">
        <v>23</v>
      </c>
      <c r="H33" t="s">
        <v>24</v>
      </c>
      <c r="I33">
        <v>3.1389999999999998</v>
      </c>
      <c r="J33">
        <v>101.68689999999999</v>
      </c>
      <c r="K33">
        <v>5.55</v>
      </c>
      <c r="L33">
        <v>98</v>
      </c>
      <c r="M33">
        <v>10</v>
      </c>
      <c r="N33">
        <v>48180.57</v>
      </c>
      <c r="O33">
        <v>27.308631500816098</v>
      </c>
      <c r="P33">
        <v>0.9</v>
      </c>
      <c r="Q33">
        <f>(
 (1 - (Supplier_Performance[[#This Row],[Defect Rate (%)]] / 100)) * (Supplier_Performance[[#This Row],[Compliance Score]] / 100) * 0.7 +
 MAX(0, MIN(1, 1 - ((Supplier_Performance[[#This Row],[Delivery Time (days)]] - 7) / 30))) * 0.3
 ) * 100</f>
        <v>91.792700000000011</v>
      </c>
      <c r="R33">
        <f>(Supplier_Performance[[#This Row],[Cost/Unit (USD)]] - MIN_COST)/(MAXCOST-MIN_COST)</f>
        <v>0.12188057040998219</v>
      </c>
      <c r="S33">
        <f>(Supplier_Performance[[#This Row],[True Quality_Score]] -Min_Quality)/(Max_Quality-Min_Quality)</f>
        <v>0.97173376874653783</v>
      </c>
      <c r="T33" s="1">
        <f>0.6*Supplier_Performance[[#This Row],[Normalized_Quality]]-0.4*Supplier_Performance[[#This Row],[Normalize_Cost]]</f>
        <v>0.53428803308392969</v>
      </c>
      <c r="U33">
        <f>(Supplier_Performance[[#This Row],[Composite_Score]] + 0.4) * 100</f>
        <v>93.428803308392972</v>
      </c>
      <c r="V33" s="1">
        <f>Supplier_Performance[[#This Row],[Normalize_Cost]]*100</f>
        <v>12.188057040998219</v>
      </c>
      <c r="W33" s="1">
        <f>Supplier_Performance[[#This Row],[Normalized_Quality]]*100</f>
        <v>97.173376874653783</v>
      </c>
      <c r="X33" s="1" t="str" cm="1">
        <f t="array" ref="X3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34" spans="1:24" x14ac:dyDescent="0.25">
      <c r="A34" t="s">
        <v>68</v>
      </c>
      <c r="B34" t="s">
        <v>60</v>
      </c>
      <c r="C34">
        <v>34.15</v>
      </c>
      <c r="D34">
        <v>1318</v>
      </c>
      <c r="E34" t="s">
        <v>61</v>
      </c>
      <c r="F34" t="s">
        <v>62</v>
      </c>
      <c r="G34" t="s">
        <v>39</v>
      </c>
      <c r="H34" t="s">
        <v>40</v>
      </c>
      <c r="I34">
        <v>13.7563</v>
      </c>
      <c r="J34">
        <v>100.5018</v>
      </c>
      <c r="K34">
        <v>9.77</v>
      </c>
      <c r="L34">
        <v>91</v>
      </c>
      <c r="M34">
        <v>19</v>
      </c>
      <c r="N34">
        <v>45009.7</v>
      </c>
      <c r="O34">
        <v>27.308631500816098</v>
      </c>
      <c r="P34">
        <v>0.6</v>
      </c>
      <c r="Q34">
        <f>(
 (1 - (Supplier_Performance[[#This Row],[Defect Rate (%)]] / 100)) * (Supplier_Performance[[#This Row],[Compliance Score]] / 100) * 0.7 +
 MAX(0, MIN(1, 1 - ((Supplier_Performance[[#This Row],[Delivery Time (days)]] - 7) / 30))) * 0.3
 ) * 100</f>
        <v>75.47650999999999</v>
      </c>
      <c r="R34">
        <f>(Supplier_Performance[[#This Row],[Cost/Unit (USD)]] - MIN_COST)/(MAXCOST-MIN_COST)</f>
        <v>0.64906417112299475</v>
      </c>
      <c r="S34">
        <f>(Supplier_Performance[[#This Row],[True Quality_Score]] -Min_Quality)/(Max_Quality-Min_Quality)</f>
        <v>0.58247212145127314</v>
      </c>
      <c r="T34" s="1">
        <f>0.6*Supplier_Performance[[#This Row],[Normalized_Quality]]-0.4*Supplier_Performance[[#This Row],[Normalize_Cost]]</f>
        <v>8.9857604421565929E-2</v>
      </c>
      <c r="U34">
        <f>(Supplier_Performance[[#This Row],[Composite_Score]] + 0.4) * 100</f>
        <v>48.985760442156597</v>
      </c>
      <c r="V34" s="1">
        <f>Supplier_Performance[[#This Row],[Normalize_Cost]]*100</f>
        <v>64.906417112299479</v>
      </c>
      <c r="W34" s="1">
        <f>Supplier_Performance[[#This Row],[Normalized_Quality]]*100</f>
        <v>58.247212145127314</v>
      </c>
      <c r="X34" s="1" t="str" cm="1">
        <f t="array" ref="X3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35" spans="1:24" x14ac:dyDescent="0.25">
      <c r="A35" t="s">
        <v>69</v>
      </c>
      <c r="B35" t="s">
        <v>60</v>
      </c>
      <c r="C35">
        <v>12.57</v>
      </c>
      <c r="D35">
        <v>1793</v>
      </c>
      <c r="E35" t="s">
        <v>61</v>
      </c>
      <c r="F35" t="s">
        <v>62</v>
      </c>
      <c r="G35" t="s">
        <v>30</v>
      </c>
      <c r="H35" t="s">
        <v>31</v>
      </c>
      <c r="I35">
        <v>11.5564</v>
      </c>
      <c r="J35">
        <v>104.9282</v>
      </c>
      <c r="K35">
        <v>7.11</v>
      </c>
      <c r="L35">
        <v>84</v>
      </c>
      <c r="M35">
        <v>24</v>
      </c>
      <c r="N35">
        <v>22538.010000000002</v>
      </c>
      <c r="O35">
        <v>27.308631500816098</v>
      </c>
      <c r="P35">
        <v>0.43</v>
      </c>
      <c r="Q35">
        <f>(
 (1 - (Supplier_Performance[[#This Row],[Defect Rate (%)]] / 100)) * (Supplier_Performance[[#This Row],[Compliance Score]] / 100) * 0.7 +
 MAX(0, MIN(1, 1 - ((Supplier_Performance[[#This Row],[Delivery Time (days)]] - 7) / 30))) * 0.3
 ) * 100</f>
        <v>67.619319999999988</v>
      </c>
      <c r="R35">
        <f>(Supplier_Performance[[#This Row],[Cost/Unit (USD)]] - MIN_COST)/(MAXCOST-MIN_COST)</f>
        <v>0.16822638146167562</v>
      </c>
      <c r="S35">
        <f>(Supplier_Performance[[#This Row],[True Quality_Score]] -Min_Quality)/(Max_Quality-Min_Quality)</f>
        <v>0.39502010461940995</v>
      </c>
      <c r="T35" s="1">
        <f>0.6*Supplier_Performance[[#This Row],[Normalized_Quality]]-0.4*Supplier_Performance[[#This Row],[Normalize_Cost]]</f>
        <v>0.16972151018697573</v>
      </c>
      <c r="U35">
        <f>(Supplier_Performance[[#This Row],[Composite_Score]] + 0.4) * 100</f>
        <v>56.972151018697573</v>
      </c>
      <c r="V35" s="1">
        <f>Supplier_Performance[[#This Row],[Normalize_Cost]]*100</f>
        <v>16.822638146167563</v>
      </c>
      <c r="W35" s="1">
        <f>Supplier_Performance[[#This Row],[Normalized_Quality]]*100</f>
        <v>39.502010461940998</v>
      </c>
      <c r="X35" s="1" t="str" cm="1">
        <f t="array" ref="X3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36" spans="1:24" x14ac:dyDescent="0.25">
      <c r="A36" t="s">
        <v>70</v>
      </c>
      <c r="B36" t="s">
        <v>60</v>
      </c>
      <c r="C36">
        <v>20.53</v>
      </c>
      <c r="D36">
        <v>1343</v>
      </c>
      <c r="E36" t="s">
        <v>61</v>
      </c>
      <c r="F36" t="s">
        <v>62</v>
      </c>
      <c r="G36" t="s">
        <v>23</v>
      </c>
      <c r="H36" t="s">
        <v>24</v>
      </c>
      <c r="I36">
        <v>3.1389999999999998</v>
      </c>
      <c r="J36">
        <v>101.68689999999999</v>
      </c>
      <c r="K36">
        <v>3.88</v>
      </c>
      <c r="L36">
        <v>64</v>
      </c>
      <c r="M36">
        <v>29</v>
      </c>
      <c r="N36">
        <v>27571.79</v>
      </c>
      <c r="O36">
        <v>27.308631500816098</v>
      </c>
      <c r="P36">
        <v>0.26</v>
      </c>
      <c r="Q36">
        <f>(
 (1 - (Supplier_Performance[[#This Row],[Defect Rate (%)]] / 100)) * (Supplier_Performance[[#This Row],[Compliance Score]] / 100) * 0.7 +
 MAX(0, MIN(1, 1 - ((Supplier_Performance[[#This Row],[Delivery Time (days)]] - 7) / 30))) * 0.3
 ) * 100</f>
        <v>51.06176</v>
      </c>
      <c r="R36">
        <f>(Supplier_Performance[[#This Row],[Cost/Unit (USD)]] - MIN_COST)/(MAXCOST-MIN_COST)</f>
        <v>0.3455882352941177</v>
      </c>
      <c r="S36">
        <f>(Supplier_Performance[[#This Row],[True Quality_Score]] -Min_Quality)/(Max_Quality-Min_Quality)</f>
        <v>0</v>
      </c>
      <c r="T36" s="1">
        <f>0.6*Supplier_Performance[[#This Row],[Normalized_Quality]]-0.4*Supplier_Performance[[#This Row],[Normalize_Cost]]</f>
        <v>-0.1382352941176471</v>
      </c>
      <c r="U36">
        <f>(Supplier_Performance[[#This Row],[Composite_Score]] + 0.4) * 100</f>
        <v>26.17647058823529</v>
      </c>
      <c r="V36" s="1">
        <f>Supplier_Performance[[#This Row],[Normalize_Cost]]*100</f>
        <v>34.558823529411768</v>
      </c>
      <c r="W36" s="1">
        <f>Supplier_Performance[[#This Row],[Normalized_Quality]]*100</f>
        <v>0</v>
      </c>
      <c r="X36" s="1" t="str" cm="1">
        <f t="array" ref="X3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37" spans="1:24" x14ac:dyDescent="0.25">
      <c r="A37" t="s">
        <v>71</v>
      </c>
      <c r="B37" t="s">
        <v>60</v>
      </c>
      <c r="C37">
        <v>31.67</v>
      </c>
      <c r="D37">
        <v>1160</v>
      </c>
      <c r="E37" t="s">
        <v>61</v>
      </c>
      <c r="F37" t="s">
        <v>62</v>
      </c>
      <c r="G37" t="s">
        <v>27</v>
      </c>
      <c r="H37" t="s">
        <v>21</v>
      </c>
      <c r="I37">
        <v>10.776899999999999</v>
      </c>
      <c r="J37">
        <v>106.7009</v>
      </c>
      <c r="K37">
        <v>8.6300000000000008</v>
      </c>
      <c r="L37">
        <v>82</v>
      </c>
      <c r="M37">
        <v>10</v>
      </c>
      <c r="N37">
        <v>36737.200000000004</v>
      </c>
      <c r="O37">
        <v>27.308631500816098</v>
      </c>
      <c r="P37">
        <v>0.9</v>
      </c>
      <c r="Q37">
        <f>(
 (1 - (Supplier_Performance[[#This Row],[Defect Rate (%)]] / 100)) * (Supplier_Performance[[#This Row],[Compliance Score]] / 100) * 0.7 +
 MAX(0, MIN(1, 1 - ((Supplier_Performance[[#This Row],[Delivery Time (days)]] - 7) / 30))) * 0.3
 ) * 100</f>
        <v>79.446379999999991</v>
      </c>
      <c r="R37">
        <f>(Supplier_Performance[[#This Row],[Cost/Unit (USD)]] - MIN_COST)/(MAXCOST-MIN_COST)</f>
        <v>0.59380570409982181</v>
      </c>
      <c r="S37">
        <f>(Supplier_Performance[[#This Row],[True Quality_Score]] -Min_Quality)/(Max_Quality-Min_Quality)</f>
        <v>0.6771828434855256</v>
      </c>
      <c r="T37" s="1">
        <f>0.6*Supplier_Performance[[#This Row],[Normalized_Quality]]-0.4*Supplier_Performance[[#This Row],[Normalize_Cost]]</f>
        <v>0.16878742445138661</v>
      </c>
      <c r="U37">
        <f>(Supplier_Performance[[#This Row],[Composite_Score]] + 0.4) * 100</f>
        <v>56.878742445138663</v>
      </c>
      <c r="V37" s="1">
        <f>Supplier_Performance[[#This Row],[Normalize_Cost]]*100</f>
        <v>59.380570409982184</v>
      </c>
      <c r="W37" s="1">
        <f>Supplier_Performance[[#This Row],[Normalized_Quality]]*100</f>
        <v>67.718284348552558</v>
      </c>
      <c r="X37" s="1" t="str" cm="1">
        <f t="array" ref="X3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38" spans="1:24" x14ac:dyDescent="0.25">
      <c r="A38" t="s">
        <v>72</v>
      </c>
      <c r="B38" t="s">
        <v>60</v>
      </c>
      <c r="C38">
        <v>26.16</v>
      </c>
      <c r="D38">
        <v>706</v>
      </c>
      <c r="E38" t="s">
        <v>61</v>
      </c>
      <c r="F38" t="s">
        <v>62</v>
      </c>
      <c r="G38" t="s">
        <v>27</v>
      </c>
      <c r="H38" t="s">
        <v>21</v>
      </c>
      <c r="I38">
        <v>10.776899999999999</v>
      </c>
      <c r="J38">
        <v>106.7009</v>
      </c>
      <c r="K38">
        <v>5</v>
      </c>
      <c r="L38">
        <v>90</v>
      </c>
      <c r="M38">
        <v>8</v>
      </c>
      <c r="N38">
        <v>18468.96</v>
      </c>
      <c r="O38">
        <v>27.308631500816098</v>
      </c>
      <c r="P38">
        <v>0.96</v>
      </c>
      <c r="Q38">
        <f>(
 (1 - (Supplier_Performance[[#This Row],[Defect Rate (%)]] / 100)) * (Supplier_Performance[[#This Row],[Compliance Score]] / 100) * 0.7 +
 MAX(0, MIN(1, 1 - ((Supplier_Performance[[#This Row],[Delivery Time (days)]] - 7) / 30))) * 0.3
 ) * 100</f>
        <v>88.84999999999998</v>
      </c>
      <c r="R38">
        <f>(Supplier_Performance[[#This Row],[Cost/Unit (USD)]] - MIN_COST)/(MAXCOST-MIN_COST)</f>
        <v>0.47103386809269171</v>
      </c>
      <c r="S38">
        <f>(Supplier_Performance[[#This Row],[True Quality_Score]] -Min_Quality)/(Max_Quality-Min_Quality)</f>
        <v>0.90152863816790485</v>
      </c>
      <c r="T38" s="1">
        <f>0.6*Supplier_Performance[[#This Row],[Normalized_Quality]]-0.4*Supplier_Performance[[#This Row],[Normalize_Cost]]</f>
        <v>0.35250363566366616</v>
      </c>
      <c r="U38">
        <f>(Supplier_Performance[[#This Row],[Composite_Score]] + 0.4) * 100</f>
        <v>75.250363566366616</v>
      </c>
      <c r="V38" s="1">
        <f>Supplier_Performance[[#This Row],[Normalize_Cost]]*100</f>
        <v>47.103386809269168</v>
      </c>
      <c r="W38" s="1">
        <f>Supplier_Performance[[#This Row],[Normalized_Quality]]*100</f>
        <v>90.152863816790486</v>
      </c>
      <c r="X38" s="1" t="str" cm="1">
        <f t="array" ref="X3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39" spans="1:24" x14ac:dyDescent="0.25">
      <c r="A39" t="s">
        <v>73</v>
      </c>
      <c r="B39" t="s">
        <v>60</v>
      </c>
      <c r="C39">
        <v>41.74</v>
      </c>
      <c r="D39">
        <v>1239</v>
      </c>
      <c r="E39" t="s">
        <v>61</v>
      </c>
      <c r="F39" t="s">
        <v>62</v>
      </c>
      <c r="G39" t="s">
        <v>23</v>
      </c>
      <c r="H39" t="s">
        <v>24</v>
      </c>
      <c r="I39">
        <v>3.1389999999999998</v>
      </c>
      <c r="J39">
        <v>101.68689999999999</v>
      </c>
      <c r="K39">
        <v>4.29</v>
      </c>
      <c r="L39">
        <v>82</v>
      </c>
      <c r="M39">
        <v>9</v>
      </c>
      <c r="N39">
        <v>51715.86</v>
      </c>
      <c r="O39">
        <v>27.308631500816098</v>
      </c>
      <c r="P39">
        <v>0.93</v>
      </c>
      <c r="Q39">
        <f>(
 (1 - (Supplier_Performance[[#This Row],[Defect Rate (%)]] / 100)) * (Supplier_Performance[[#This Row],[Compliance Score]] / 100) * 0.7 +
 MAX(0, MIN(1, 1 - ((Supplier_Performance[[#This Row],[Delivery Time (days)]] - 7) / 30))) * 0.3
 ) * 100</f>
        <v>82.93753999999997</v>
      </c>
      <c r="R39">
        <f>(Supplier_Performance[[#This Row],[Cost/Unit (USD)]] - MIN_COST)/(MAXCOST-MIN_COST)</f>
        <v>0.81818181818181823</v>
      </c>
      <c r="S39">
        <f>(Supplier_Performance[[#This Row],[True Quality_Score]] -Min_Quality)/(Max_Quality-Min_Quality)</f>
        <v>0.76047279613815633</v>
      </c>
      <c r="T39" s="1">
        <f>0.6*Supplier_Performance[[#This Row],[Normalized_Quality]]-0.4*Supplier_Performance[[#This Row],[Normalize_Cost]]</f>
        <v>0.12901095041016647</v>
      </c>
      <c r="U39">
        <f>(Supplier_Performance[[#This Row],[Composite_Score]] + 0.4) * 100</f>
        <v>52.901095041016653</v>
      </c>
      <c r="V39" s="1">
        <f>Supplier_Performance[[#This Row],[Normalize_Cost]]*100</f>
        <v>81.818181818181827</v>
      </c>
      <c r="W39" s="1">
        <f>Supplier_Performance[[#This Row],[Normalized_Quality]]*100</f>
        <v>76.047279613815633</v>
      </c>
      <c r="X39" s="1" t="str" cm="1">
        <f t="array" ref="X3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40" spans="1:24" x14ac:dyDescent="0.25">
      <c r="A40" t="s">
        <v>74</v>
      </c>
      <c r="B40" t="s">
        <v>60</v>
      </c>
      <c r="C40">
        <v>40.93</v>
      </c>
      <c r="D40">
        <v>290</v>
      </c>
      <c r="E40" t="s">
        <v>61</v>
      </c>
      <c r="F40" t="s">
        <v>62</v>
      </c>
      <c r="G40" t="s">
        <v>27</v>
      </c>
      <c r="H40" t="s">
        <v>21</v>
      </c>
      <c r="I40">
        <v>10.776899999999999</v>
      </c>
      <c r="J40">
        <v>106.7009</v>
      </c>
      <c r="K40">
        <v>6.35</v>
      </c>
      <c r="L40">
        <v>88</v>
      </c>
      <c r="M40">
        <v>13</v>
      </c>
      <c r="N40">
        <v>11869.7</v>
      </c>
      <c r="O40">
        <v>27.308631500816098</v>
      </c>
      <c r="P40">
        <v>0.8</v>
      </c>
      <c r="Q40">
        <f>(
 (1 - (Supplier_Performance[[#This Row],[Defect Rate (%)]] / 100)) * (Supplier_Performance[[#This Row],[Compliance Score]] / 100) * 0.7 +
 MAX(0, MIN(1, 1 - ((Supplier_Performance[[#This Row],[Delivery Time (days)]] - 7) / 30))) * 0.3
 ) * 100</f>
        <v>81.688400000000001</v>
      </c>
      <c r="R40">
        <f>(Supplier_Performance[[#This Row],[Cost/Unit (USD)]] - MIN_COST)/(MAXCOST-MIN_COST)</f>
        <v>0.80013368983957223</v>
      </c>
      <c r="S40">
        <f>(Supplier_Performance[[#This Row],[True Quality_Score]] -Min_Quality)/(Max_Quality-Min_Quality)</f>
        <v>0.73067158065204141</v>
      </c>
      <c r="T40" s="1">
        <f>0.6*Supplier_Performance[[#This Row],[Normalized_Quality]]-0.4*Supplier_Performance[[#This Row],[Normalize_Cost]]</f>
        <v>0.11834947245539595</v>
      </c>
      <c r="U40">
        <f>(Supplier_Performance[[#This Row],[Composite_Score]] + 0.4) * 100</f>
        <v>51.834947245539595</v>
      </c>
      <c r="V40" s="1">
        <f>Supplier_Performance[[#This Row],[Normalize_Cost]]*100</f>
        <v>80.013368983957221</v>
      </c>
      <c r="W40" s="1">
        <f>Supplier_Performance[[#This Row],[Normalized_Quality]]*100</f>
        <v>73.06715806520414</v>
      </c>
      <c r="X40" s="1" t="str" cm="1">
        <f t="array" ref="X4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41" spans="1:24" x14ac:dyDescent="0.25">
      <c r="A41" t="s">
        <v>75</v>
      </c>
      <c r="B41" t="s">
        <v>60</v>
      </c>
      <c r="C41">
        <v>11.78</v>
      </c>
      <c r="D41">
        <v>2400</v>
      </c>
      <c r="E41" t="s">
        <v>61</v>
      </c>
      <c r="F41" t="s">
        <v>62</v>
      </c>
      <c r="G41" t="s">
        <v>20</v>
      </c>
      <c r="H41" t="s">
        <v>21</v>
      </c>
      <c r="I41">
        <v>21.028500000000001</v>
      </c>
      <c r="J41">
        <v>105.8544</v>
      </c>
      <c r="K41">
        <v>6.53</v>
      </c>
      <c r="L41">
        <v>70</v>
      </c>
      <c r="M41">
        <v>8</v>
      </c>
      <c r="N41">
        <v>28272</v>
      </c>
      <c r="O41">
        <v>27.308631500816098</v>
      </c>
      <c r="P41">
        <v>0.96</v>
      </c>
      <c r="Q41">
        <f>(
 (1 - (Supplier_Performance[[#This Row],[Defect Rate (%)]] / 100)) * (Supplier_Performance[[#This Row],[Compliance Score]] / 100) * 0.7 +
 MAX(0, MIN(1, 1 - ((Supplier_Performance[[#This Row],[Delivery Time (days)]] - 7) / 30))) * 0.3
 ) * 100</f>
        <v>74.800299999999993</v>
      </c>
      <c r="R41">
        <f>(Supplier_Performance[[#This Row],[Cost/Unit (USD)]] - MIN_COST)/(MAXCOST-MIN_COST)</f>
        <v>0.15062388591800357</v>
      </c>
      <c r="S41">
        <f>(Supplier_Performance[[#This Row],[True Quality_Score]] -Min_Quality)/(Max_Quality-Min_Quality)</f>
        <v>0.56633951828119911</v>
      </c>
      <c r="T41" s="1">
        <f>0.6*Supplier_Performance[[#This Row],[Normalized_Quality]]-0.4*Supplier_Performance[[#This Row],[Normalize_Cost]]</f>
        <v>0.27955415660151806</v>
      </c>
      <c r="U41">
        <f>(Supplier_Performance[[#This Row],[Composite_Score]] + 0.4) * 100</f>
        <v>67.955415660151814</v>
      </c>
      <c r="V41" s="1">
        <f>Supplier_Performance[[#This Row],[Normalize_Cost]]*100</f>
        <v>15.062388591800357</v>
      </c>
      <c r="W41" s="1">
        <f>Supplier_Performance[[#This Row],[Normalized_Quality]]*100</f>
        <v>56.633951828119912</v>
      </c>
      <c r="X41" s="1" t="str" cm="1">
        <f t="array" ref="X4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42" spans="1:24" x14ac:dyDescent="0.25">
      <c r="A42" t="s">
        <v>76</v>
      </c>
      <c r="B42" t="s">
        <v>60</v>
      </c>
      <c r="C42">
        <v>27.87</v>
      </c>
      <c r="D42">
        <v>1080</v>
      </c>
      <c r="E42" t="s">
        <v>61</v>
      </c>
      <c r="F42" t="s">
        <v>62</v>
      </c>
      <c r="G42" t="s">
        <v>23</v>
      </c>
      <c r="H42" t="s">
        <v>24</v>
      </c>
      <c r="I42">
        <v>3.1389999999999998</v>
      </c>
      <c r="J42">
        <v>101.68689999999999</v>
      </c>
      <c r="K42">
        <v>0.93</v>
      </c>
      <c r="L42">
        <v>77</v>
      </c>
      <c r="M42">
        <v>26</v>
      </c>
      <c r="N42">
        <v>30099.600000000002</v>
      </c>
      <c r="O42">
        <v>27.308631500816098</v>
      </c>
      <c r="P42">
        <v>0.36</v>
      </c>
      <c r="Q42">
        <f>(
 (1 - (Supplier_Performance[[#This Row],[Defect Rate (%)]] / 100)) * (Supplier_Performance[[#This Row],[Compliance Score]] / 100) * 0.7 +
 MAX(0, MIN(1, 1 - ((Supplier_Performance[[#This Row],[Delivery Time (days)]] - 7) / 30))) * 0.3
 ) * 100</f>
        <v>64.398729999999986</v>
      </c>
      <c r="R42">
        <f>(Supplier_Performance[[#This Row],[Cost/Unit (USD)]] - MIN_COST)/(MAXCOST-MIN_COST)</f>
        <v>0.50913547237076662</v>
      </c>
      <c r="S42">
        <f>(Supplier_Performance[[#This Row],[True Quality_Score]] -Min_Quality)/(Max_Quality-Min_Quality)</f>
        <v>0.31818524497002759</v>
      </c>
      <c r="T42" s="1">
        <f>0.6*Supplier_Performance[[#This Row],[Normalized_Quality]]-0.4*Supplier_Performance[[#This Row],[Normalize_Cost]]</f>
        <v>-1.2743041966290114E-2</v>
      </c>
      <c r="U42">
        <f>(Supplier_Performance[[#This Row],[Composite_Score]] + 0.4) * 100</f>
        <v>38.725695803370989</v>
      </c>
      <c r="V42" s="1">
        <f>Supplier_Performance[[#This Row],[Normalize_Cost]]*100</f>
        <v>50.913547237076664</v>
      </c>
      <c r="W42" s="1">
        <f>Supplier_Performance[[#This Row],[Normalized_Quality]]*100</f>
        <v>31.818524497002759</v>
      </c>
      <c r="X42" s="1" t="str" cm="1">
        <f t="array" ref="X4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43" spans="1:24" x14ac:dyDescent="0.25">
      <c r="A43" t="s">
        <v>77</v>
      </c>
      <c r="B43" t="s">
        <v>60</v>
      </c>
      <c r="C43">
        <v>14.91</v>
      </c>
      <c r="D43">
        <v>3494</v>
      </c>
      <c r="E43" t="s">
        <v>61</v>
      </c>
      <c r="F43" t="s">
        <v>62</v>
      </c>
      <c r="G43" t="s">
        <v>27</v>
      </c>
      <c r="H43" t="s">
        <v>21</v>
      </c>
      <c r="I43">
        <v>10.776899999999999</v>
      </c>
      <c r="J43">
        <v>106.7009</v>
      </c>
      <c r="K43">
        <v>8.64</v>
      </c>
      <c r="L43">
        <v>76</v>
      </c>
      <c r="M43">
        <v>25</v>
      </c>
      <c r="N43">
        <v>52095.54</v>
      </c>
      <c r="O43">
        <v>27.308631500816098</v>
      </c>
      <c r="P43">
        <v>0.4</v>
      </c>
      <c r="Q43">
        <f>(
 (1 - (Supplier_Performance[[#This Row],[Defect Rate (%)]] / 100)) * (Supplier_Performance[[#This Row],[Compliance Score]] / 100) * 0.7 +
 MAX(0, MIN(1, 1 - ((Supplier_Performance[[#This Row],[Delivery Time (days)]] - 7) / 30))) * 0.3
 ) * 100</f>
        <v>60.603520000000003</v>
      </c>
      <c r="R43">
        <f>(Supplier_Performance[[#This Row],[Cost/Unit (USD)]] - MIN_COST)/(MAXCOST-MIN_COST)</f>
        <v>0.22036541889483069</v>
      </c>
      <c r="S43">
        <f>(Supplier_Performance[[#This Row],[True Quality_Score]] -Min_Quality)/(Max_Quality-Min_Quality)</f>
        <v>0.22764145402180666</v>
      </c>
      <c r="T43" s="1">
        <f>0.6*Supplier_Performance[[#This Row],[Normalized_Quality]]-0.4*Supplier_Performance[[#This Row],[Normalize_Cost]]</f>
        <v>4.8438704855151699E-2</v>
      </c>
      <c r="U43">
        <f>(Supplier_Performance[[#This Row],[Composite_Score]] + 0.4) * 100</f>
        <v>44.843870485515168</v>
      </c>
      <c r="V43" s="1">
        <f>Supplier_Performance[[#This Row],[Normalize_Cost]]*100</f>
        <v>22.036541889483068</v>
      </c>
      <c r="W43" s="1">
        <f>Supplier_Performance[[#This Row],[Normalized_Quality]]*100</f>
        <v>22.764145402180667</v>
      </c>
      <c r="X43" s="1" t="str" cm="1">
        <f t="array" ref="X4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44" spans="1:24" x14ac:dyDescent="0.25">
      <c r="A44" t="s">
        <v>78</v>
      </c>
      <c r="B44" t="s">
        <v>60</v>
      </c>
      <c r="C44">
        <v>20.69</v>
      </c>
      <c r="D44">
        <v>1916</v>
      </c>
      <c r="E44" t="s">
        <v>61</v>
      </c>
      <c r="F44" t="s">
        <v>62</v>
      </c>
      <c r="G44" t="s">
        <v>33</v>
      </c>
      <c r="H44" t="s">
        <v>21</v>
      </c>
      <c r="I44">
        <v>16.0471</v>
      </c>
      <c r="J44">
        <v>108.2068</v>
      </c>
      <c r="K44">
        <v>1.17</v>
      </c>
      <c r="L44">
        <v>72</v>
      </c>
      <c r="M44">
        <v>20</v>
      </c>
      <c r="N44">
        <v>39642.04</v>
      </c>
      <c r="O44">
        <v>27.308631500816098</v>
      </c>
      <c r="P44">
        <v>0.56000000000000005</v>
      </c>
      <c r="Q44">
        <f>(
 (1 - (Supplier_Performance[[#This Row],[Defect Rate (%)]] / 100)) * (Supplier_Performance[[#This Row],[Compliance Score]] / 100) * 0.7 +
 MAX(0, MIN(1, 1 - ((Supplier_Performance[[#This Row],[Delivery Time (days)]] - 7) / 30))) * 0.3
 ) * 100</f>
        <v>66.810320000000004</v>
      </c>
      <c r="R44">
        <f>(Supplier_Performance[[#This Row],[Cost/Unit (USD)]] - MIN_COST)/(MAXCOST-MIN_COST)</f>
        <v>0.34915329768270953</v>
      </c>
      <c r="S44">
        <f>(Supplier_Performance[[#This Row],[True Quality_Score]] -Min_Quality)/(Max_Quality-Min_Quality)</f>
        <v>0.37571947912645709</v>
      </c>
      <c r="T44" s="1">
        <f>0.6*Supplier_Performance[[#This Row],[Normalized_Quality]]-0.4*Supplier_Performance[[#This Row],[Normalize_Cost]]</f>
        <v>8.5770368402790426E-2</v>
      </c>
      <c r="U44">
        <f>(Supplier_Performance[[#This Row],[Composite_Score]] + 0.4) * 100</f>
        <v>48.577036840279042</v>
      </c>
      <c r="V44" s="1">
        <f>Supplier_Performance[[#This Row],[Normalize_Cost]]*100</f>
        <v>34.915329768270951</v>
      </c>
      <c r="W44" s="1">
        <f>Supplier_Performance[[#This Row],[Normalized_Quality]]*100</f>
        <v>37.571947912645712</v>
      </c>
      <c r="X44" s="1" t="str" cm="1">
        <f t="array" ref="X4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45" spans="1:24" x14ac:dyDescent="0.25">
      <c r="A45" t="s">
        <v>79</v>
      </c>
      <c r="B45" t="s">
        <v>60</v>
      </c>
      <c r="C45">
        <v>42.7</v>
      </c>
      <c r="D45">
        <v>4821</v>
      </c>
      <c r="E45" t="s">
        <v>61</v>
      </c>
      <c r="F45" t="s">
        <v>62</v>
      </c>
      <c r="G45" t="s">
        <v>30</v>
      </c>
      <c r="H45" t="s">
        <v>31</v>
      </c>
      <c r="I45">
        <v>11.5564</v>
      </c>
      <c r="J45">
        <v>104.9282</v>
      </c>
      <c r="K45">
        <v>5.97</v>
      </c>
      <c r="L45">
        <v>64</v>
      </c>
      <c r="M45">
        <v>22</v>
      </c>
      <c r="N45">
        <v>205856.7</v>
      </c>
      <c r="O45">
        <v>27.308631500816098</v>
      </c>
      <c r="P45">
        <v>0.5</v>
      </c>
      <c r="Q45">
        <f>(
 (1 - (Supplier_Performance[[#This Row],[Defect Rate (%)]] / 100)) * (Supplier_Performance[[#This Row],[Compliance Score]] / 100) * 0.7 +
 MAX(0, MIN(1, 1 - ((Supplier_Performance[[#This Row],[Delivery Time (days)]] - 7) / 30))) * 0.3
 ) * 100</f>
        <v>57.125439999999998</v>
      </c>
      <c r="R45">
        <f>(Supplier_Performance[[#This Row],[Cost/Unit (USD)]] - MIN_COST)/(MAXCOST-MIN_COST)</f>
        <v>0.83957219251336923</v>
      </c>
      <c r="S45">
        <f>(Supplier_Performance[[#This Row],[True Quality_Score]] -Min_Quality)/(Max_Quality-Min_Quality)</f>
        <v>0.14466355598159539</v>
      </c>
      <c r="T45" s="1">
        <f>0.6*Supplier_Performance[[#This Row],[Normalized_Quality]]-0.4*Supplier_Performance[[#This Row],[Normalize_Cost]]</f>
        <v>-0.24903074341639048</v>
      </c>
      <c r="U45">
        <f>(Supplier_Performance[[#This Row],[Composite_Score]] + 0.4) * 100</f>
        <v>15.096925658360954</v>
      </c>
      <c r="V45" s="1">
        <f>Supplier_Performance[[#This Row],[Normalize_Cost]]*100</f>
        <v>83.957219251336923</v>
      </c>
      <c r="W45" s="1">
        <f>Supplier_Performance[[#This Row],[Normalized_Quality]]*100</f>
        <v>14.466355598159538</v>
      </c>
      <c r="X45" s="1" t="str" cm="1">
        <f t="array" ref="X4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46" spans="1:24" x14ac:dyDescent="0.25">
      <c r="A46" t="s">
        <v>80</v>
      </c>
      <c r="B46" t="s">
        <v>81</v>
      </c>
      <c r="C46">
        <v>43.25</v>
      </c>
      <c r="D46">
        <v>4161</v>
      </c>
      <c r="E46" t="s">
        <v>82</v>
      </c>
      <c r="F46" t="s">
        <v>83</v>
      </c>
      <c r="G46" t="s">
        <v>51</v>
      </c>
      <c r="H46" t="s">
        <v>52</v>
      </c>
      <c r="I46">
        <v>14.599500000000001</v>
      </c>
      <c r="J46">
        <v>120.9842</v>
      </c>
      <c r="K46">
        <v>9.91</v>
      </c>
      <c r="L46">
        <v>92</v>
      </c>
      <c r="M46">
        <v>10</v>
      </c>
      <c r="N46">
        <v>179963.25</v>
      </c>
      <c r="O46">
        <v>27.308631500816098</v>
      </c>
      <c r="P46">
        <v>0.9</v>
      </c>
      <c r="Q46">
        <f>(
 (1 - (Supplier_Performance[[#This Row],[Defect Rate (%)]] / 100)) * (Supplier_Performance[[#This Row],[Compliance Score]] / 100) * 0.7 +
 MAX(0, MIN(1, 1 - ((Supplier_Performance[[#This Row],[Delivery Time (days)]] - 7) / 30))) * 0.3
 ) * 100</f>
        <v>85.017960000000002</v>
      </c>
      <c r="R46">
        <f>(Supplier_Performance[[#This Row],[Cost/Unit (USD)]] - MIN_COST)/(MAXCOST-MIN_COST)</f>
        <v>0.8518270944741535</v>
      </c>
      <c r="S46">
        <f>(Supplier_Performance[[#This Row],[True Quality_Score]] -Min_Quality)/(Max_Quality-Min_Quality)</f>
        <v>0.81010617968333609</v>
      </c>
      <c r="T46" s="1">
        <f>0.6*Supplier_Performance[[#This Row],[Normalized_Quality]]-0.4*Supplier_Performance[[#This Row],[Normalize_Cost]]</f>
        <v>0.14533287002034023</v>
      </c>
      <c r="U46">
        <f>(Supplier_Performance[[#This Row],[Composite_Score]] + 0.4) * 100</f>
        <v>54.533287002034022</v>
      </c>
      <c r="V46" s="1">
        <f>Supplier_Performance[[#This Row],[Normalize_Cost]]*100</f>
        <v>85.182709447415348</v>
      </c>
      <c r="W46" s="1">
        <f>Supplier_Performance[[#This Row],[Normalized_Quality]]*100</f>
        <v>81.010617968333605</v>
      </c>
      <c r="X46" s="1" t="str" cm="1">
        <f t="array" ref="X4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47" spans="1:24" x14ac:dyDescent="0.25">
      <c r="A47" t="s">
        <v>84</v>
      </c>
      <c r="B47" t="s">
        <v>81</v>
      </c>
      <c r="C47">
        <v>9.2899999999999991</v>
      </c>
      <c r="D47">
        <v>362</v>
      </c>
      <c r="E47" t="s">
        <v>82</v>
      </c>
      <c r="F47" t="s">
        <v>83</v>
      </c>
      <c r="G47" t="s">
        <v>39</v>
      </c>
      <c r="H47" t="s">
        <v>40</v>
      </c>
      <c r="I47">
        <v>13.7563</v>
      </c>
      <c r="J47">
        <v>100.5018</v>
      </c>
      <c r="K47">
        <v>5.42</v>
      </c>
      <c r="L47">
        <v>96</v>
      </c>
      <c r="M47">
        <v>12</v>
      </c>
      <c r="N47">
        <v>3362.9799999999996</v>
      </c>
      <c r="O47">
        <v>27.308631500816098</v>
      </c>
      <c r="P47">
        <v>0.83</v>
      </c>
      <c r="Q47">
        <f>(
 (1 - (Supplier_Performance[[#This Row],[Defect Rate (%)]] / 100)) * (Supplier_Performance[[#This Row],[Compliance Score]] / 100) * 0.7 +
 MAX(0, MIN(1, 1 - ((Supplier_Performance[[#This Row],[Delivery Time (days)]] - 7) / 30))) * 0.3
 ) * 100</f>
        <v>88.557759999999988</v>
      </c>
      <c r="R47">
        <f>(Supplier_Performance[[#This Row],[Cost/Unit (USD)]] - MIN_COST)/(MAXCOST-MIN_COST)</f>
        <v>9.5142602495543668E-2</v>
      </c>
      <c r="S47">
        <f>(Supplier_Performance[[#This Row],[True Quality_Score]] -Min_Quality)/(Max_Quality-Min_Quality)</f>
        <v>0.89455655560417113</v>
      </c>
      <c r="T47" s="1">
        <f>0.6*Supplier_Performance[[#This Row],[Normalized_Quality]]-0.4*Supplier_Performance[[#This Row],[Normalize_Cost]]</f>
        <v>0.49867689236428514</v>
      </c>
      <c r="U47">
        <f>(Supplier_Performance[[#This Row],[Composite_Score]] + 0.4) * 100</f>
        <v>89.867689236428518</v>
      </c>
      <c r="V47" s="1">
        <f>Supplier_Performance[[#This Row],[Normalize_Cost]]*100</f>
        <v>9.5142602495543667</v>
      </c>
      <c r="W47" s="1">
        <f>Supplier_Performance[[#This Row],[Normalized_Quality]]*100</f>
        <v>89.455655560417114</v>
      </c>
      <c r="X47" s="1" t="str" cm="1">
        <f t="array" ref="X4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48" spans="1:24" x14ac:dyDescent="0.25">
      <c r="A48" t="s">
        <v>85</v>
      </c>
      <c r="B48" t="s">
        <v>81</v>
      </c>
      <c r="C48">
        <v>21.69</v>
      </c>
      <c r="D48">
        <v>723</v>
      </c>
      <c r="E48" t="s">
        <v>82</v>
      </c>
      <c r="F48" t="s">
        <v>83</v>
      </c>
      <c r="G48" t="s">
        <v>23</v>
      </c>
      <c r="H48" t="s">
        <v>24</v>
      </c>
      <c r="I48">
        <v>3.1389999999999998</v>
      </c>
      <c r="J48">
        <v>101.68689999999999</v>
      </c>
      <c r="K48">
        <v>8.84</v>
      </c>
      <c r="L48">
        <v>71</v>
      </c>
      <c r="M48">
        <v>20</v>
      </c>
      <c r="N48">
        <v>15681.87</v>
      </c>
      <c r="O48">
        <v>27.308631500816098</v>
      </c>
      <c r="P48">
        <v>0.56000000000000005</v>
      </c>
      <c r="Q48">
        <f>(
 (1 - (Supplier_Performance[[#This Row],[Defect Rate (%)]] / 100)) * (Supplier_Performance[[#This Row],[Compliance Score]] / 100) * 0.7 +
 MAX(0, MIN(1, 1 - ((Supplier_Performance[[#This Row],[Delivery Time (days)]] - 7) / 30))) * 0.3
 ) * 100</f>
        <v>62.306519999999985</v>
      </c>
      <c r="R48">
        <f>(Supplier_Performance[[#This Row],[Cost/Unit (USD)]] - MIN_COST)/(MAXCOST-MIN_COST)</f>
        <v>0.37143493761140828</v>
      </c>
      <c r="S48">
        <f>(Supplier_Performance[[#This Row],[True Quality_Score]] -Min_Quality)/(Max_Quality-Min_Quality)</f>
        <v>0.2682705828407177</v>
      </c>
      <c r="T48" s="1">
        <f>0.6*Supplier_Performance[[#This Row],[Normalized_Quality]]-0.4*Supplier_Performance[[#This Row],[Normalize_Cost]]</f>
        <v>1.2388374659867279E-2</v>
      </c>
      <c r="U48">
        <f>(Supplier_Performance[[#This Row],[Composite_Score]] + 0.4) * 100</f>
        <v>41.238837465986734</v>
      </c>
      <c r="V48" s="1">
        <f>Supplier_Performance[[#This Row],[Normalize_Cost]]*100</f>
        <v>37.143493761140824</v>
      </c>
      <c r="W48" s="1">
        <f>Supplier_Performance[[#This Row],[Normalized_Quality]]*100</f>
        <v>26.827058284071768</v>
      </c>
      <c r="X48" s="1" t="str" cm="1">
        <f t="array" ref="X4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49" spans="1:24" x14ac:dyDescent="0.25">
      <c r="A49" t="s">
        <v>86</v>
      </c>
      <c r="B49" t="s">
        <v>81</v>
      </c>
      <c r="C49">
        <v>30.26</v>
      </c>
      <c r="D49">
        <v>4648</v>
      </c>
      <c r="E49" t="s">
        <v>82</v>
      </c>
      <c r="F49" t="s">
        <v>83</v>
      </c>
      <c r="G49" t="s">
        <v>33</v>
      </c>
      <c r="H49" t="s">
        <v>21</v>
      </c>
      <c r="I49">
        <v>16.0471</v>
      </c>
      <c r="J49">
        <v>108.2068</v>
      </c>
      <c r="K49">
        <v>3.29</v>
      </c>
      <c r="L49">
        <v>69</v>
      </c>
      <c r="M49">
        <v>21</v>
      </c>
      <c r="N49">
        <v>140648.48000000001</v>
      </c>
      <c r="O49">
        <v>27.308631500816098</v>
      </c>
      <c r="P49">
        <v>0.53</v>
      </c>
      <c r="Q49">
        <f>(
 (1 - (Supplier_Performance[[#This Row],[Defect Rate (%)]] / 100)) * (Supplier_Performance[[#This Row],[Compliance Score]] / 100) * 0.7 +
 MAX(0, MIN(1, 1 - ((Supplier_Performance[[#This Row],[Delivery Time (days)]] - 7) / 30))) * 0.3
 ) * 100</f>
        <v>62.710929999999998</v>
      </c>
      <c r="R49">
        <f>(Supplier_Performance[[#This Row],[Cost/Unit (USD)]] - MIN_COST)/(MAXCOST-MIN_COST)</f>
        <v>0.56238859180035661</v>
      </c>
      <c r="S49">
        <f>(Supplier_Performance[[#This Row],[True Quality_Score]] -Min_Quality)/(Max_Quality-Min_Quality)</f>
        <v>0.27791874842243025</v>
      </c>
      <c r="T49" s="1">
        <f>0.6*Supplier_Performance[[#This Row],[Normalized_Quality]]-0.4*Supplier_Performance[[#This Row],[Normalize_Cost]]</f>
        <v>-5.8204187666684504E-2</v>
      </c>
      <c r="U49">
        <f>(Supplier_Performance[[#This Row],[Composite_Score]] + 0.4) * 100</f>
        <v>34.179581233331554</v>
      </c>
      <c r="V49" s="1">
        <f>Supplier_Performance[[#This Row],[Normalize_Cost]]*100</f>
        <v>56.238859180035661</v>
      </c>
      <c r="W49" s="1">
        <f>Supplier_Performance[[#This Row],[Normalized_Quality]]*100</f>
        <v>27.791874842243026</v>
      </c>
      <c r="X49" s="1" t="str" cm="1">
        <f t="array" ref="X4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50" spans="1:24" x14ac:dyDescent="0.25">
      <c r="A50" t="s">
        <v>87</v>
      </c>
      <c r="B50" t="s">
        <v>81</v>
      </c>
      <c r="C50">
        <v>43.2</v>
      </c>
      <c r="D50">
        <v>2156</v>
      </c>
      <c r="E50" t="s">
        <v>82</v>
      </c>
      <c r="F50" t="s">
        <v>83</v>
      </c>
      <c r="G50" t="s">
        <v>33</v>
      </c>
      <c r="H50" t="s">
        <v>21</v>
      </c>
      <c r="I50">
        <v>16.0471</v>
      </c>
      <c r="J50">
        <v>108.2068</v>
      </c>
      <c r="K50">
        <v>8.74</v>
      </c>
      <c r="L50">
        <v>71</v>
      </c>
      <c r="M50">
        <v>17</v>
      </c>
      <c r="N50">
        <v>93139.200000000012</v>
      </c>
      <c r="O50">
        <v>27.308631500816098</v>
      </c>
      <c r="P50">
        <v>0.66</v>
      </c>
      <c r="Q50">
        <f>(
 (1 - (Supplier_Performance[[#This Row],[Defect Rate (%)]] / 100)) * (Supplier_Performance[[#This Row],[Compliance Score]] / 100) * 0.7 +
 MAX(0, MIN(1, 1 - ((Supplier_Performance[[#This Row],[Delivery Time (days)]] - 7) / 30))) * 0.3
 ) * 100</f>
        <v>65.356219999999993</v>
      </c>
      <c r="R50">
        <f>(Supplier_Performance[[#This Row],[Cost/Unit (USD)]] - MIN_COST)/(MAXCOST-MIN_COST)</f>
        <v>0.85071301247771858</v>
      </c>
      <c r="S50">
        <f>(Supplier_Performance[[#This Row],[True Quality_Score]] -Min_Quality)/(Max_Quality-Min_Quality)</f>
        <v>0.34102845375030932</v>
      </c>
      <c r="T50" s="1">
        <f>0.6*Supplier_Performance[[#This Row],[Normalized_Quality]]-0.4*Supplier_Performance[[#This Row],[Normalize_Cost]]</f>
        <v>-0.13566813274090186</v>
      </c>
      <c r="U50">
        <f>(Supplier_Performance[[#This Row],[Composite_Score]] + 0.4) * 100</f>
        <v>26.43318672590982</v>
      </c>
      <c r="V50" s="1">
        <f>Supplier_Performance[[#This Row],[Normalize_Cost]]*100</f>
        <v>85.071301247771856</v>
      </c>
      <c r="W50" s="1">
        <f>Supplier_Performance[[#This Row],[Normalized_Quality]]*100</f>
        <v>34.102845375030931</v>
      </c>
      <c r="X50" s="1" t="str" cm="1">
        <f t="array" ref="X5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51" spans="1:24" x14ac:dyDescent="0.25">
      <c r="A51" t="s">
        <v>88</v>
      </c>
      <c r="B51" t="s">
        <v>81</v>
      </c>
      <c r="C51">
        <v>36.979999999999997</v>
      </c>
      <c r="D51">
        <v>4599</v>
      </c>
      <c r="E51" t="s">
        <v>82</v>
      </c>
      <c r="F51" t="s">
        <v>83</v>
      </c>
      <c r="G51" t="s">
        <v>30</v>
      </c>
      <c r="H51" t="s">
        <v>31</v>
      </c>
      <c r="I51">
        <v>11.5564</v>
      </c>
      <c r="J51">
        <v>104.9282</v>
      </c>
      <c r="K51">
        <v>6.67</v>
      </c>
      <c r="L51">
        <v>76</v>
      </c>
      <c r="M51">
        <v>16</v>
      </c>
      <c r="N51">
        <v>170071.02</v>
      </c>
      <c r="O51">
        <v>27.308631500816098</v>
      </c>
      <c r="P51">
        <v>0.7</v>
      </c>
      <c r="Q51">
        <f>(
 (1 - (Supplier_Performance[[#This Row],[Defect Rate (%)]] / 100)) * (Supplier_Performance[[#This Row],[Compliance Score]] / 100) * 0.7 +
 MAX(0, MIN(1, 1 - ((Supplier_Performance[[#This Row],[Delivery Time (days)]] - 7) / 30))) * 0.3
 ) * 100</f>
        <v>70.651560000000003</v>
      </c>
      <c r="R51">
        <f>(Supplier_Performance[[#This Row],[Cost/Unit (USD)]] - MIN_COST)/(MAXCOST-MIN_COST)</f>
        <v>0.71212121212121215</v>
      </c>
      <c r="S51">
        <f>(Supplier_Performance[[#This Row],[True Quality_Score]] -Min_Quality)/(Max_Quality-Min_Quality)</f>
        <v>0.46736142556471627</v>
      </c>
      <c r="T51" s="1">
        <f>0.6*Supplier_Performance[[#This Row],[Normalized_Quality]]-0.4*Supplier_Performance[[#This Row],[Normalize_Cost]]</f>
        <v>-4.4316295096550884E-3</v>
      </c>
      <c r="U51">
        <f>(Supplier_Performance[[#This Row],[Composite_Score]] + 0.4) * 100</f>
        <v>39.556837049034492</v>
      </c>
      <c r="V51" s="1">
        <f>Supplier_Performance[[#This Row],[Normalize_Cost]]*100</f>
        <v>71.212121212121218</v>
      </c>
      <c r="W51" s="1">
        <f>Supplier_Performance[[#This Row],[Normalized_Quality]]*100</f>
        <v>46.736142556471627</v>
      </c>
      <c r="X51" s="1" t="str" cm="1">
        <f t="array" ref="X5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52" spans="1:24" x14ac:dyDescent="0.25">
      <c r="A52" t="s">
        <v>89</v>
      </c>
      <c r="B52" t="s">
        <v>81</v>
      </c>
      <c r="C52">
        <v>45.31</v>
      </c>
      <c r="D52">
        <v>4823</v>
      </c>
      <c r="E52" t="s">
        <v>82</v>
      </c>
      <c r="F52" t="s">
        <v>83</v>
      </c>
      <c r="G52" t="s">
        <v>23</v>
      </c>
      <c r="H52" t="s">
        <v>24</v>
      </c>
      <c r="I52">
        <v>3.1389999999999998</v>
      </c>
      <c r="J52">
        <v>101.68689999999999</v>
      </c>
      <c r="K52">
        <v>3.71</v>
      </c>
      <c r="L52">
        <v>85</v>
      </c>
      <c r="M52">
        <v>23</v>
      </c>
      <c r="N52">
        <v>218530.13</v>
      </c>
      <c r="O52">
        <v>27.308631500816098</v>
      </c>
      <c r="P52">
        <v>0.46</v>
      </c>
      <c r="Q52">
        <f>(
 (1 - (Supplier_Performance[[#This Row],[Defect Rate (%)]] / 100)) * (Supplier_Performance[[#This Row],[Compliance Score]] / 100) * 0.7 +
 MAX(0, MIN(1, 1 - ((Supplier_Performance[[#This Row],[Delivery Time (days)]] - 7) / 30))) * 0.3
 ) * 100</f>
        <v>71.292550000000006</v>
      </c>
      <c r="R52">
        <f>(Supplier_Performance[[#This Row],[Cost/Unit (USD)]] - MIN_COST)/(MAXCOST-MIN_COST)</f>
        <v>0.89772727272727293</v>
      </c>
      <c r="S52">
        <f>(Supplier_Performance[[#This Row],[True Quality_Score]] -Min_Quality)/(Max_Quality-Min_Quality)</f>
        <v>0.48265377159033823</v>
      </c>
      <c r="T52" s="1">
        <f>0.6*Supplier_Performance[[#This Row],[Normalized_Quality]]-0.4*Supplier_Performance[[#This Row],[Normalize_Cost]]</f>
        <v>-6.9498646136706255E-2</v>
      </c>
      <c r="U52">
        <f>(Supplier_Performance[[#This Row],[Composite_Score]] + 0.4) * 100</f>
        <v>33.05013538632938</v>
      </c>
      <c r="V52" s="1">
        <f>Supplier_Performance[[#This Row],[Normalize_Cost]]*100</f>
        <v>89.772727272727295</v>
      </c>
      <c r="W52" s="1">
        <f>Supplier_Performance[[#This Row],[Normalized_Quality]]*100</f>
        <v>48.265377159033825</v>
      </c>
      <c r="X52" s="1" t="str" cm="1">
        <f t="array" ref="X5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53" spans="1:24" x14ac:dyDescent="0.25">
      <c r="A53" t="s">
        <v>90</v>
      </c>
      <c r="B53" t="s">
        <v>81</v>
      </c>
      <c r="C53">
        <v>9.75</v>
      </c>
      <c r="D53">
        <v>2969</v>
      </c>
      <c r="E53" t="s">
        <v>82</v>
      </c>
      <c r="F53" t="s">
        <v>83</v>
      </c>
      <c r="G53" t="s">
        <v>51</v>
      </c>
      <c r="H53" t="s">
        <v>52</v>
      </c>
      <c r="I53">
        <v>14.599500000000001</v>
      </c>
      <c r="J53">
        <v>120.9842</v>
      </c>
      <c r="K53">
        <v>5.46</v>
      </c>
      <c r="L53">
        <v>68</v>
      </c>
      <c r="M53">
        <v>21</v>
      </c>
      <c r="N53">
        <v>28947.75</v>
      </c>
      <c r="O53">
        <v>27.308631500816098</v>
      </c>
      <c r="P53">
        <v>0.53</v>
      </c>
      <c r="Q53">
        <f>(
 (1 - (Supplier_Performance[[#This Row],[Defect Rate (%)]] / 100)) * (Supplier_Performance[[#This Row],[Compliance Score]] / 100) * 0.7 +
 MAX(0, MIN(1, 1 - ((Supplier_Performance[[#This Row],[Delivery Time (days)]] - 7) / 30))) * 0.3
 ) * 100</f>
        <v>61.001040000000003</v>
      </c>
      <c r="R53">
        <f>(Supplier_Performance[[#This Row],[Cost/Unit (USD)]] - MIN_COST)/(MAXCOST-MIN_COST)</f>
        <v>0.10539215686274511</v>
      </c>
      <c r="S53">
        <f>(Supplier_Performance[[#This Row],[True Quality_Score]] -Min_Quality)/(Max_Quality-Min_Quality)</f>
        <v>0.23712524221211417</v>
      </c>
      <c r="T53" s="1">
        <f>0.6*Supplier_Performance[[#This Row],[Normalized_Quality]]-0.4*Supplier_Performance[[#This Row],[Normalize_Cost]]</f>
        <v>0.10011828258217045</v>
      </c>
      <c r="U53">
        <f>(Supplier_Performance[[#This Row],[Composite_Score]] + 0.4) * 100</f>
        <v>50.011828258217051</v>
      </c>
      <c r="V53" s="1">
        <f>Supplier_Performance[[#This Row],[Normalize_Cost]]*100</f>
        <v>10.539215686274511</v>
      </c>
      <c r="W53" s="1">
        <f>Supplier_Performance[[#This Row],[Normalized_Quality]]*100</f>
        <v>23.712524221211417</v>
      </c>
      <c r="X53" s="1" t="str" cm="1">
        <f t="array" ref="X5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54" spans="1:24" x14ac:dyDescent="0.25">
      <c r="A54" t="s">
        <v>91</v>
      </c>
      <c r="B54" t="s">
        <v>81</v>
      </c>
      <c r="C54">
        <v>14.83</v>
      </c>
      <c r="D54">
        <v>3891</v>
      </c>
      <c r="E54" t="s">
        <v>82</v>
      </c>
      <c r="F54" t="s">
        <v>83</v>
      </c>
      <c r="G54" t="s">
        <v>44</v>
      </c>
      <c r="H54" t="s">
        <v>45</v>
      </c>
      <c r="I54">
        <v>-6.2088000000000001</v>
      </c>
      <c r="J54">
        <v>106.8456</v>
      </c>
      <c r="K54">
        <v>2.5499999999999998</v>
      </c>
      <c r="L54">
        <v>94</v>
      </c>
      <c r="M54">
        <v>28</v>
      </c>
      <c r="N54">
        <v>57703.53</v>
      </c>
      <c r="O54">
        <v>27.308631500816098</v>
      </c>
      <c r="P54">
        <v>0.3</v>
      </c>
      <c r="Q54">
        <f>(
 (1 - (Supplier_Performance[[#This Row],[Defect Rate (%)]] / 100)) * (Supplier_Performance[[#This Row],[Compliance Score]] / 100) * 0.7 +
 MAX(0, MIN(1, 1 - ((Supplier_Performance[[#This Row],[Delivery Time (days)]] - 7) / 30))) * 0.3
 ) * 100</f>
        <v>73.122099999999989</v>
      </c>
      <c r="R54">
        <f>(Supplier_Performance[[#This Row],[Cost/Unit (USD)]] - MIN_COST)/(MAXCOST-MIN_COST)</f>
        <v>0.2185828877005348</v>
      </c>
      <c r="S54">
        <f>(Supplier_Performance[[#This Row],[True Quality_Score]] -Min_Quality)/(Max_Quality-Min_Quality)</f>
        <v>0.52630205264179963</v>
      </c>
      <c r="T54" s="1">
        <f>0.6*Supplier_Performance[[#This Row],[Normalized_Quality]]-0.4*Supplier_Performance[[#This Row],[Normalize_Cost]]</f>
        <v>0.22834807650486583</v>
      </c>
      <c r="U54">
        <f>(Supplier_Performance[[#This Row],[Composite_Score]] + 0.4) * 100</f>
        <v>62.834807650486589</v>
      </c>
      <c r="V54" s="1">
        <f>Supplier_Performance[[#This Row],[Normalize_Cost]]*100</f>
        <v>21.85828877005348</v>
      </c>
      <c r="W54" s="1">
        <f>Supplier_Performance[[#This Row],[Normalized_Quality]]*100</f>
        <v>52.630205264179963</v>
      </c>
      <c r="X54" s="1" t="str" cm="1">
        <f t="array" ref="X5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55" spans="1:24" x14ac:dyDescent="0.25">
      <c r="A55" t="s">
        <v>92</v>
      </c>
      <c r="B55" t="s">
        <v>81</v>
      </c>
      <c r="C55">
        <v>20.87</v>
      </c>
      <c r="D55">
        <v>4835</v>
      </c>
      <c r="E55" t="s">
        <v>82</v>
      </c>
      <c r="F55" t="s">
        <v>83</v>
      </c>
      <c r="G55" t="s">
        <v>20</v>
      </c>
      <c r="H55" t="s">
        <v>21</v>
      </c>
      <c r="I55">
        <v>21.028500000000001</v>
      </c>
      <c r="J55">
        <v>105.8544</v>
      </c>
      <c r="K55">
        <v>3.57</v>
      </c>
      <c r="L55">
        <v>71</v>
      </c>
      <c r="M55">
        <v>20</v>
      </c>
      <c r="N55">
        <v>100906.45000000001</v>
      </c>
      <c r="O55">
        <v>27.308631500816098</v>
      </c>
      <c r="P55">
        <v>0.56000000000000005</v>
      </c>
      <c r="Q55">
        <f>(
 (1 - (Supplier_Performance[[#This Row],[Defect Rate (%)]] / 100)) * (Supplier_Performance[[#This Row],[Compliance Score]] / 100) * 0.7 +
 MAX(0, MIN(1, 1 - ((Supplier_Performance[[#This Row],[Delivery Time (days)]] - 7) / 30))) * 0.3
 ) * 100</f>
        <v>64.925709999999995</v>
      </c>
      <c r="R55">
        <f>(Supplier_Performance[[#This Row],[Cost/Unit (USD)]] - MIN_COST)/(MAXCOST-MIN_COST)</f>
        <v>0.35316399286987527</v>
      </c>
      <c r="S55">
        <f>(Supplier_Performance[[#This Row],[True Quality_Score]] -Min_Quality)/(Max_Quality-Min_Quality)</f>
        <v>0.33075761038693324</v>
      </c>
      <c r="T55" s="1">
        <f>0.6*Supplier_Performance[[#This Row],[Normalized_Quality]]-0.4*Supplier_Performance[[#This Row],[Normalize_Cost]]</f>
        <v>5.7188969084209812E-2</v>
      </c>
      <c r="U55">
        <f>(Supplier_Performance[[#This Row],[Composite_Score]] + 0.4) * 100</f>
        <v>45.71889690842098</v>
      </c>
      <c r="V55" s="1">
        <f>Supplier_Performance[[#This Row],[Normalize_Cost]]*100</f>
        <v>35.316399286987526</v>
      </c>
      <c r="W55" s="1">
        <f>Supplier_Performance[[#This Row],[Normalized_Quality]]*100</f>
        <v>33.075761038693322</v>
      </c>
      <c r="X55" s="1" t="str" cm="1">
        <f t="array" ref="X5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56" spans="1:24" x14ac:dyDescent="0.25">
      <c r="A56" t="s">
        <v>93</v>
      </c>
      <c r="B56" t="s">
        <v>81</v>
      </c>
      <c r="C56">
        <v>17.12</v>
      </c>
      <c r="D56">
        <v>3546</v>
      </c>
      <c r="E56" t="s">
        <v>82</v>
      </c>
      <c r="F56" t="s">
        <v>83</v>
      </c>
      <c r="G56" t="s">
        <v>20</v>
      </c>
      <c r="H56" t="s">
        <v>21</v>
      </c>
      <c r="I56">
        <v>21.028500000000001</v>
      </c>
      <c r="J56">
        <v>105.8544</v>
      </c>
      <c r="K56">
        <v>9.65</v>
      </c>
      <c r="L56">
        <v>76</v>
      </c>
      <c r="M56">
        <v>7</v>
      </c>
      <c r="N56">
        <v>60707.520000000004</v>
      </c>
      <c r="O56">
        <v>27.308631500816098</v>
      </c>
      <c r="P56">
        <v>1</v>
      </c>
      <c r="Q56">
        <f>(
 (1 - (Supplier_Performance[[#This Row],[Defect Rate (%)]] / 100)) * (Supplier_Performance[[#This Row],[Compliance Score]] / 100) * 0.7 +
 MAX(0, MIN(1, 1 - ((Supplier_Performance[[#This Row],[Delivery Time (days)]] - 7) / 30))) * 0.3
 ) * 100</f>
        <v>78.066199999999995</v>
      </c>
      <c r="R56">
        <f>(Supplier_Performance[[#This Row],[Cost/Unit (USD)]] - MIN_COST)/(MAXCOST-MIN_COST)</f>
        <v>0.26960784313725494</v>
      </c>
      <c r="S56">
        <f>(Supplier_Performance[[#This Row],[True Quality_Score]] -Min_Quality)/(Max_Quality-Min_Quality)</f>
        <v>0.64425535610250451</v>
      </c>
      <c r="T56" s="1">
        <f>0.6*Supplier_Performance[[#This Row],[Normalized_Quality]]-0.4*Supplier_Performance[[#This Row],[Normalize_Cost]]</f>
        <v>0.27871007640660073</v>
      </c>
      <c r="U56">
        <f>(Supplier_Performance[[#This Row],[Composite_Score]] + 0.4) * 100</f>
        <v>67.871007640660082</v>
      </c>
      <c r="V56" s="1">
        <f>Supplier_Performance[[#This Row],[Normalize_Cost]]*100</f>
        <v>26.960784313725494</v>
      </c>
      <c r="W56" s="1">
        <f>Supplier_Performance[[#This Row],[Normalized_Quality]]*100</f>
        <v>64.425535610250449</v>
      </c>
      <c r="X56" s="1" t="str" cm="1">
        <f t="array" ref="X5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57" spans="1:24" x14ac:dyDescent="0.25">
      <c r="A57" t="s">
        <v>94</v>
      </c>
      <c r="B57" t="s">
        <v>81</v>
      </c>
      <c r="C57">
        <v>36.33</v>
      </c>
      <c r="D57">
        <v>1059</v>
      </c>
      <c r="E57" t="s">
        <v>82</v>
      </c>
      <c r="F57" t="s">
        <v>83</v>
      </c>
      <c r="G57" t="s">
        <v>33</v>
      </c>
      <c r="H57" t="s">
        <v>21</v>
      </c>
      <c r="I57">
        <v>16.0471</v>
      </c>
      <c r="J57">
        <v>108.2068</v>
      </c>
      <c r="K57">
        <v>6.77</v>
      </c>
      <c r="L57">
        <v>71</v>
      </c>
      <c r="M57">
        <v>19</v>
      </c>
      <c r="N57">
        <v>38473.47</v>
      </c>
      <c r="O57">
        <v>27.308631500816098</v>
      </c>
      <c r="P57">
        <v>0.6</v>
      </c>
      <c r="Q57">
        <f>(
 (1 - (Supplier_Performance[[#This Row],[Defect Rate (%)]] / 100)) * (Supplier_Performance[[#This Row],[Compliance Score]] / 100) * 0.7 +
 MAX(0, MIN(1, 1 - ((Supplier_Performance[[#This Row],[Delivery Time (days)]] - 7) / 30))) * 0.3
 ) * 100</f>
        <v>64.335309999999993</v>
      </c>
      <c r="R57">
        <f>(Supplier_Performance[[#This Row],[Cost/Unit (USD)]] - MIN_COST)/(MAXCOST-MIN_COST)</f>
        <v>0.69763814616755793</v>
      </c>
      <c r="S57">
        <f>(Supplier_Performance[[#This Row],[True Quality_Score]] -Min_Quality)/(Max_Quality-Min_Quality)</f>
        <v>0.31667220953274333</v>
      </c>
      <c r="T57" s="1">
        <f>0.6*Supplier_Performance[[#This Row],[Normalized_Quality]]-0.4*Supplier_Performance[[#This Row],[Normalize_Cost]]</f>
        <v>-8.9051932747377188E-2</v>
      </c>
      <c r="U57">
        <f>(Supplier_Performance[[#This Row],[Composite_Score]] + 0.4) * 100</f>
        <v>31.094806725262281</v>
      </c>
      <c r="V57" s="1">
        <f>Supplier_Performance[[#This Row],[Normalize_Cost]]*100</f>
        <v>69.763814616755795</v>
      </c>
      <c r="W57" s="1">
        <f>Supplier_Performance[[#This Row],[Normalized_Quality]]*100</f>
        <v>31.667220953274335</v>
      </c>
      <c r="X57" s="1" t="str" cm="1">
        <f t="array" ref="X5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58" spans="1:24" x14ac:dyDescent="0.25">
      <c r="A58" t="s">
        <v>95</v>
      </c>
      <c r="B58" t="s">
        <v>81</v>
      </c>
      <c r="C58">
        <v>33.549999999999997</v>
      </c>
      <c r="D58">
        <v>2305</v>
      </c>
      <c r="E58" t="s">
        <v>82</v>
      </c>
      <c r="F58" t="s">
        <v>83</v>
      </c>
      <c r="G58" t="s">
        <v>30</v>
      </c>
      <c r="H58" t="s">
        <v>31</v>
      </c>
      <c r="I58">
        <v>11.5564</v>
      </c>
      <c r="J58">
        <v>104.9282</v>
      </c>
      <c r="K58">
        <v>7.7</v>
      </c>
      <c r="L58">
        <v>94</v>
      </c>
      <c r="M58">
        <v>15</v>
      </c>
      <c r="N58">
        <v>77332.75</v>
      </c>
      <c r="O58">
        <v>27.308631500816098</v>
      </c>
      <c r="P58">
        <v>0.73</v>
      </c>
      <c r="Q58">
        <f>(
 (1 - (Supplier_Performance[[#This Row],[Defect Rate (%)]] / 100)) * (Supplier_Performance[[#This Row],[Compliance Score]] / 100) * 0.7 +
 MAX(0, MIN(1, 1 - ((Supplier_Performance[[#This Row],[Delivery Time (days)]] - 7) / 30))) * 0.3
 ) * 100</f>
        <v>82.733399999999989</v>
      </c>
      <c r="R58">
        <f>(Supplier_Performance[[#This Row],[Cost/Unit (USD)]] - MIN_COST)/(MAXCOST-MIN_COST)</f>
        <v>0.63569518716577544</v>
      </c>
      <c r="S58">
        <f>(Supplier_Performance[[#This Row],[True Quality_Score]] -Min_Quality)/(Max_Quality-Min_Quality)</f>
        <v>0.75560254930486692</v>
      </c>
      <c r="T58" s="1">
        <f>0.6*Supplier_Performance[[#This Row],[Normalized_Quality]]-0.4*Supplier_Performance[[#This Row],[Normalize_Cost]]</f>
        <v>0.19908345471660993</v>
      </c>
      <c r="U58">
        <f>(Supplier_Performance[[#This Row],[Composite_Score]] + 0.4) * 100</f>
        <v>59.908345471660994</v>
      </c>
      <c r="V58" s="1">
        <f>Supplier_Performance[[#This Row],[Normalize_Cost]]*100</f>
        <v>63.569518716577548</v>
      </c>
      <c r="W58" s="1">
        <f>Supplier_Performance[[#This Row],[Normalized_Quality]]*100</f>
        <v>75.560254930486693</v>
      </c>
      <c r="X58" s="1" t="str" cm="1">
        <f t="array" ref="X5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59" spans="1:24" x14ac:dyDescent="0.25">
      <c r="A59" t="s">
        <v>96</v>
      </c>
      <c r="B59" t="s">
        <v>81</v>
      </c>
      <c r="C59">
        <v>35.630000000000003</v>
      </c>
      <c r="D59">
        <v>2624</v>
      </c>
      <c r="E59" t="s">
        <v>82</v>
      </c>
      <c r="F59" t="s">
        <v>83</v>
      </c>
      <c r="G59" t="s">
        <v>30</v>
      </c>
      <c r="H59" t="s">
        <v>31</v>
      </c>
      <c r="I59">
        <v>11.5564</v>
      </c>
      <c r="J59">
        <v>104.9282</v>
      </c>
      <c r="K59">
        <v>0.64</v>
      </c>
      <c r="L59">
        <v>71</v>
      </c>
      <c r="M59">
        <v>16</v>
      </c>
      <c r="N59">
        <v>93493.12000000001</v>
      </c>
      <c r="O59">
        <v>27.308631500816098</v>
      </c>
      <c r="P59">
        <v>0.7</v>
      </c>
      <c r="Q59">
        <f>(
 (1 - (Supplier_Performance[[#This Row],[Defect Rate (%)]] / 100)) * (Supplier_Performance[[#This Row],[Compliance Score]] / 100) * 0.7 +
 MAX(0, MIN(1, 1 - ((Supplier_Performance[[#This Row],[Delivery Time (days)]] - 7) / 30))) * 0.3
 ) * 100</f>
        <v>70.381919999999994</v>
      </c>
      <c r="R59">
        <f>(Supplier_Performance[[#This Row],[Cost/Unit (USD)]] - MIN_COST)/(MAXCOST-MIN_COST)</f>
        <v>0.682040998217469</v>
      </c>
      <c r="S59">
        <f>(Supplier_Performance[[#This Row],[True Quality_Score]] -Min_Quality)/(Max_Quality-Min_Quality)</f>
        <v>0.46092851993069883</v>
      </c>
      <c r="T59" s="1">
        <f>0.6*Supplier_Performance[[#This Row],[Normalized_Quality]]-0.4*Supplier_Performance[[#This Row],[Normalize_Cost]]</f>
        <v>3.7407126714317229E-3</v>
      </c>
      <c r="U59">
        <f>(Supplier_Performance[[#This Row],[Composite_Score]] + 0.4) * 100</f>
        <v>40.374071267143172</v>
      </c>
      <c r="V59" s="1">
        <f>Supplier_Performance[[#This Row],[Normalize_Cost]]*100</f>
        <v>68.204099821746894</v>
      </c>
      <c r="W59" s="1">
        <f>Supplier_Performance[[#This Row],[Normalized_Quality]]*100</f>
        <v>46.092851993069885</v>
      </c>
      <c r="X59" s="1" t="str" cm="1">
        <f t="array" ref="X5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60" spans="1:24" x14ac:dyDescent="0.25">
      <c r="A60" t="s">
        <v>97</v>
      </c>
      <c r="B60" t="s">
        <v>81</v>
      </c>
      <c r="C60">
        <v>25.15</v>
      </c>
      <c r="D60">
        <v>3544</v>
      </c>
      <c r="E60" t="s">
        <v>82</v>
      </c>
      <c r="F60" t="s">
        <v>83</v>
      </c>
      <c r="G60" t="s">
        <v>27</v>
      </c>
      <c r="H60" t="s">
        <v>21</v>
      </c>
      <c r="I60">
        <v>10.776899999999999</v>
      </c>
      <c r="J60">
        <v>106.7009</v>
      </c>
      <c r="K60">
        <v>0.94</v>
      </c>
      <c r="L60">
        <v>80</v>
      </c>
      <c r="M60">
        <v>20</v>
      </c>
      <c r="N60">
        <v>89131.599999999991</v>
      </c>
      <c r="O60">
        <v>27.308631500816098</v>
      </c>
      <c r="P60">
        <v>0.56000000000000005</v>
      </c>
      <c r="Q60">
        <f>(
 (1 - (Supplier_Performance[[#This Row],[Defect Rate (%)]] / 100)) * (Supplier_Performance[[#This Row],[Compliance Score]] / 100) * 0.7 +
 MAX(0, MIN(1, 1 - ((Supplier_Performance[[#This Row],[Delivery Time (days)]] - 7) / 30))) * 0.3
 ) * 100</f>
        <v>72.473600000000005</v>
      </c>
      <c r="R60">
        <f>(Supplier_Performance[[#This Row],[Cost/Unit (USD)]] - MIN_COST)/(MAXCOST-MIN_COST)</f>
        <v>0.4485294117647059</v>
      </c>
      <c r="S60">
        <f>(Supplier_Performance[[#This Row],[True Quality_Score]] -Min_Quality)/(Max_Quality-Min_Quality)</f>
        <v>0.51083053764528552</v>
      </c>
      <c r="T60" s="1">
        <f>0.6*Supplier_Performance[[#This Row],[Normalized_Quality]]-0.4*Supplier_Performance[[#This Row],[Normalize_Cost]]</f>
        <v>0.12708655788128892</v>
      </c>
      <c r="U60">
        <f>(Supplier_Performance[[#This Row],[Composite_Score]] + 0.4) * 100</f>
        <v>52.708655788128887</v>
      </c>
      <c r="V60" s="1">
        <f>Supplier_Performance[[#This Row],[Normalize_Cost]]*100</f>
        <v>44.852941176470587</v>
      </c>
      <c r="W60" s="1">
        <f>Supplier_Performance[[#This Row],[Normalized_Quality]]*100</f>
        <v>51.08305376452855</v>
      </c>
      <c r="X60" s="1" t="str" cm="1">
        <f t="array" ref="X6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61" spans="1:24" x14ac:dyDescent="0.25">
      <c r="A61" t="s">
        <v>98</v>
      </c>
      <c r="B61" t="s">
        <v>81</v>
      </c>
      <c r="C61">
        <v>41.14</v>
      </c>
      <c r="D61">
        <v>4376</v>
      </c>
      <c r="E61" t="s">
        <v>82</v>
      </c>
      <c r="F61" t="s">
        <v>83</v>
      </c>
      <c r="G61" t="s">
        <v>33</v>
      </c>
      <c r="H61" t="s">
        <v>21</v>
      </c>
      <c r="I61">
        <v>16.0471</v>
      </c>
      <c r="J61">
        <v>108.2068</v>
      </c>
      <c r="K61">
        <v>5.17</v>
      </c>
      <c r="L61">
        <v>73</v>
      </c>
      <c r="M61">
        <v>12</v>
      </c>
      <c r="N61">
        <v>180028.64</v>
      </c>
      <c r="O61">
        <v>27.308631500816098</v>
      </c>
      <c r="P61">
        <v>0.83</v>
      </c>
      <c r="Q61">
        <f>(
 (1 - (Supplier_Performance[[#This Row],[Defect Rate (%)]] / 100)) * (Supplier_Performance[[#This Row],[Compliance Score]] / 100) * 0.7 +
 MAX(0, MIN(1, 1 - ((Supplier_Performance[[#This Row],[Delivery Time (days)]] - 7) / 30))) * 0.3
 ) * 100</f>
        <v>73.458129999999983</v>
      </c>
      <c r="R61">
        <f>(Supplier_Performance[[#This Row],[Cost/Unit (USD)]] - MIN_COST)/(MAXCOST-MIN_COST)</f>
        <v>0.80481283422459915</v>
      </c>
      <c r="S61">
        <f>(Supplier_Performance[[#This Row],[True Quality_Score]] -Min_Quality)/(Max_Quality-Min_Quality)</f>
        <v>0.53431885015032488</v>
      </c>
      <c r="T61" s="1">
        <f>0.6*Supplier_Performance[[#This Row],[Normalized_Quality]]-0.4*Supplier_Performance[[#This Row],[Normalize_Cost]]</f>
        <v>-1.3338235996447345E-3</v>
      </c>
      <c r="U61">
        <f>(Supplier_Performance[[#This Row],[Composite_Score]] + 0.4) * 100</f>
        <v>39.866617640035528</v>
      </c>
      <c r="V61" s="1">
        <f>Supplier_Performance[[#This Row],[Normalize_Cost]]*100</f>
        <v>80.48128342245991</v>
      </c>
      <c r="W61" s="1">
        <f>Supplier_Performance[[#This Row],[Normalized_Quality]]*100</f>
        <v>53.431885015032485</v>
      </c>
      <c r="X61" s="1" t="str" cm="1">
        <f t="array" ref="X6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62" spans="1:24" x14ac:dyDescent="0.25">
      <c r="A62" t="s">
        <v>99</v>
      </c>
      <c r="B62" t="s">
        <v>81</v>
      </c>
      <c r="C62">
        <v>49.25</v>
      </c>
      <c r="D62">
        <v>3270</v>
      </c>
      <c r="E62" t="s">
        <v>82</v>
      </c>
      <c r="F62" t="s">
        <v>83</v>
      </c>
      <c r="G62" t="s">
        <v>51</v>
      </c>
      <c r="H62" t="s">
        <v>52</v>
      </c>
      <c r="I62">
        <v>14.599500000000001</v>
      </c>
      <c r="J62">
        <v>120.9842</v>
      </c>
      <c r="K62">
        <v>2.15</v>
      </c>
      <c r="L62">
        <v>64</v>
      </c>
      <c r="M62">
        <v>12</v>
      </c>
      <c r="N62">
        <v>161047.5</v>
      </c>
      <c r="O62">
        <v>27.308631500816098</v>
      </c>
      <c r="P62">
        <v>0.83</v>
      </c>
      <c r="Q62">
        <f>(
 (1 - (Supplier_Performance[[#This Row],[Defect Rate (%)]] / 100)) * (Supplier_Performance[[#This Row],[Compliance Score]] / 100) * 0.7 +
 MAX(0, MIN(1, 1 - ((Supplier_Performance[[#This Row],[Delivery Time (days)]] - 7) / 30))) * 0.3
 ) * 100</f>
        <v>68.836799999999997</v>
      </c>
      <c r="R62">
        <f>(Supplier_Performance[[#This Row],[Cost/Unit (USD)]] - MIN_COST)/(MAXCOST-MIN_COST)</f>
        <v>0.98551693404634599</v>
      </c>
      <c r="S62">
        <f>(Supplier_Performance[[#This Row],[True Quality_Score]] -Min_Quality)/(Max_Quality-Min_Quality)</f>
        <v>0.4240659952561972</v>
      </c>
      <c r="T62" s="1">
        <f>0.6*Supplier_Performance[[#This Row],[Normalized_Quality]]-0.4*Supplier_Performance[[#This Row],[Normalize_Cost]]</f>
        <v>-0.13976717646482006</v>
      </c>
      <c r="U62">
        <f>(Supplier_Performance[[#This Row],[Composite_Score]] + 0.4) * 100</f>
        <v>26.023282353517995</v>
      </c>
      <c r="V62" s="1">
        <f>Supplier_Performance[[#This Row],[Normalize_Cost]]*100</f>
        <v>98.551693404634605</v>
      </c>
      <c r="W62" s="1">
        <f>Supplier_Performance[[#This Row],[Normalized_Quality]]*100</f>
        <v>42.406599525619718</v>
      </c>
      <c r="X62" s="1" t="str" cm="1">
        <f t="array" ref="X6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63" spans="1:24" x14ac:dyDescent="0.25">
      <c r="A63" t="s">
        <v>100</v>
      </c>
      <c r="B63" t="s">
        <v>81</v>
      </c>
      <c r="C63">
        <v>22.95</v>
      </c>
      <c r="D63">
        <v>799</v>
      </c>
      <c r="E63" t="s">
        <v>82</v>
      </c>
      <c r="F63" t="s">
        <v>83</v>
      </c>
      <c r="G63" t="s">
        <v>44</v>
      </c>
      <c r="H63" t="s">
        <v>45</v>
      </c>
      <c r="I63">
        <v>-6.2088000000000001</v>
      </c>
      <c r="J63">
        <v>106.8456</v>
      </c>
      <c r="K63">
        <v>4.62</v>
      </c>
      <c r="L63">
        <v>94</v>
      </c>
      <c r="M63">
        <v>22</v>
      </c>
      <c r="N63">
        <v>18337.05</v>
      </c>
      <c r="O63">
        <v>27.308631500816098</v>
      </c>
      <c r="P63">
        <v>0.5</v>
      </c>
      <c r="Q63">
        <f>(
 (1 - (Supplier_Performance[[#This Row],[Defect Rate (%)]] / 100)) * (Supplier_Performance[[#This Row],[Compliance Score]] / 100) * 0.7 +
 MAX(0, MIN(1, 1 - ((Supplier_Performance[[#This Row],[Delivery Time (days)]] - 7) / 30))) * 0.3
 ) * 100</f>
        <v>77.760040000000004</v>
      </c>
      <c r="R63">
        <f>(Supplier_Performance[[#This Row],[Cost/Unit (USD)]] - MIN_COST)/(MAXCOST-MIN_COST)</f>
        <v>0.39950980392156865</v>
      </c>
      <c r="S63">
        <f>(Supplier_Performance[[#This Row],[True Quality_Score]] -Min_Quality)/(Max_Quality-Min_Quality)</f>
        <v>0.63695117872188345</v>
      </c>
      <c r="T63" s="1">
        <f>0.6*Supplier_Performance[[#This Row],[Normalized_Quality]]-0.4*Supplier_Performance[[#This Row],[Normalize_Cost]]</f>
        <v>0.2223667856645026</v>
      </c>
      <c r="U63">
        <f>(Supplier_Performance[[#This Row],[Composite_Score]] + 0.4) * 100</f>
        <v>62.236678566450266</v>
      </c>
      <c r="V63" s="1">
        <f>Supplier_Performance[[#This Row],[Normalize_Cost]]*100</f>
        <v>39.950980392156865</v>
      </c>
      <c r="W63" s="1">
        <f>Supplier_Performance[[#This Row],[Normalized_Quality]]*100</f>
        <v>63.695117872188348</v>
      </c>
      <c r="X63" s="1" t="str" cm="1">
        <f t="array" ref="X6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64" spans="1:24" x14ac:dyDescent="0.25">
      <c r="A64" t="s">
        <v>101</v>
      </c>
      <c r="B64" t="s">
        <v>81</v>
      </c>
      <c r="C64">
        <v>47.32</v>
      </c>
      <c r="D64">
        <v>1995</v>
      </c>
      <c r="E64" t="s">
        <v>82</v>
      </c>
      <c r="F64" t="s">
        <v>83</v>
      </c>
      <c r="G64" t="s">
        <v>23</v>
      </c>
      <c r="H64" t="s">
        <v>24</v>
      </c>
      <c r="I64">
        <v>3.1389999999999998</v>
      </c>
      <c r="J64">
        <v>101.68689999999999</v>
      </c>
      <c r="K64">
        <v>0.75</v>
      </c>
      <c r="L64">
        <v>68</v>
      </c>
      <c r="M64">
        <v>18</v>
      </c>
      <c r="N64">
        <v>94403.4</v>
      </c>
      <c r="O64">
        <v>27.308631500816098</v>
      </c>
      <c r="P64">
        <v>0.63</v>
      </c>
      <c r="Q64">
        <f>(
 (1 - (Supplier_Performance[[#This Row],[Defect Rate (%)]] / 100)) * (Supplier_Performance[[#This Row],[Compliance Score]] / 100) * 0.7 +
 MAX(0, MIN(1, 1 - ((Supplier_Performance[[#This Row],[Delivery Time (days)]] - 7) / 30))) * 0.3
 ) * 100</f>
        <v>66.242999999999995</v>
      </c>
      <c r="R64">
        <f>(Supplier_Performance[[#This Row],[Cost/Unit (USD)]] - MIN_COST)/(MAXCOST-MIN_COST)</f>
        <v>0.94251336898395721</v>
      </c>
      <c r="S64">
        <f>(Supplier_Performance[[#This Row],[True Quality_Score]] -Min_Quality)/(Max_Quality-Min_Quality)</f>
        <v>0.36218470674739356</v>
      </c>
      <c r="T64" s="1">
        <f>0.6*Supplier_Performance[[#This Row],[Normalized_Quality]]-0.4*Supplier_Performance[[#This Row],[Normalize_Cost]]</f>
        <v>-0.15969452354514677</v>
      </c>
      <c r="U64">
        <f>(Supplier_Performance[[#This Row],[Composite_Score]] + 0.4) * 100</f>
        <v>24.030547645485324</v>
      </c>
      <c r="V64" s="1">
        <f>Supplier_Performance[[#This Row],[Normalize_Cost]]*100</f>
        <v>94.251336898395721</v>
      </c>
      <c r="W64" s="1">
        <f>Supplier_Performance[[#This Row],[Normalized_Quality]]*100</f>
        <v>36.218470674739358</v>
      </c>
      <c r="X64" s="1" t="str" cm="1">
        <f t="array" ref="X6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65" spans="1:24" x14ac:dyDescent="0.25">
      <c r="A65" t="s">
        <v>102</v>
      </c>
      <c r="B65" t="s">
        <v>103</v>
      </c>
      <c r="C65">
        <v>35.1</v>
      </c>
      <c r="D65">
        <v>1116</v>
      </c>
      <c r="E65" t="s">
        <v>104</v>
      </c>
      <c r="F65" t="s">
        <v>62</v>
      </c>
      <c r="G65" t="s">
        <v>27</v>
      </c>
      <c r="H65" t="s">
        <v>21</v>
      </c>
      <c r="I65">
        <v>10.776899999999999</v>
      </c>
      <c r="J65">
        <v>106.7009</v>
      </c>
      <c r="K65">
        <v>7.54</v>
      </c>
      <c r="L65">
        <v>62</v>
      </c>
      <c r="M65">
        <v>17</v>
      </c>
      <c r="N65">
        <v>39171.599999999999</v>
      </c>
      <c r="O65">
        <v>27.308631500816098</v>
      </c>
      <c r="P65">
        <v>0.66</v>
      </c>
      <c r="Q65">
        <f>(
 (1 - (Supplier_Performance[[#This Row],[Defect Rate (%)]] / 100)) * (Supplier_Performance[[#This Row],[Compliance Score]] / 100) * 0.7 +
 MAX(0, MIN(1, 1 - ((Supplier_Performance[[#This Row],[Delivery Time (days)]] - 7) / 30))) * 0.3
 ) * 100</f>
        <v>60.127639999999992</v>
      </c>
      <c r="R65">
        <f>(Supplier_Performance[[#This Row],[Cost/Unit (USD)]] - MIN_COST)/(MAXCOST-MIN_COST)</f>
        <v>0.67023172905525863</v>
      </c>
      <c r="S65">
        <f>(Supplier_Performance[[#This Row],[True Quality_Score]] -Min_Quality)/(Max_Quality-Min_Quality)</f>
        <v>0.21628820104333102</v>
      </c>
      <c r="T65" s="1">
        <f>0.6*Supplier_Performance[[#This Row],[Normalized_Quality]]-0.4*Supplier_Performance[[#This Row],[Normalize_Cost]]</f>
        <v>-0.13831977099610487</v>
      </c>
      <c r="U65">
        <f>(Supplier_Performance[[#This Row],[Composite_Score]] + 0.4) * 100</f>
        <v>26.168022900389516</v>
      </c>
      <c r="V65" s="1">
        <f>Supplier_Performance[[#This Row],[Normalize_Cost]]*100</f>
        <v>67.023172905525868</v>
      </c>
      <c r="W65" s="1">
        <f>Supplier_Performance[[#This Row],[Normalized_Quality]]*100</f>
        <v>21.628820104333101</v>
      </c>
      <c r="X65" s="1" t="str" cm="1">
        <f t="array" ref="X6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66" spans="1:24" x14ac:dyDescent="0.25">
      <c r="A66" t="s">
        <v>105</v>
      </c>
      <c r="B66" t="s">
        <v>103</v>
      </c>
      <c r="C66">
        <v>37.479999999999997</v>
      </c>
      <c r="D66">
        <v>3270</v>
      </c>
      <c r="E66" t="s">
        <v>104</v>
      </c>
      <c r="F66" t="s">
        <v>62</v>
      </c>
      <c r="G66" t="s">
        <v>20</v>
      </c>
      <c r="H66" t="s">
        <v>21</v>
      </c>
      <c r="I66">
        <v>21.028500000000001</v>
      </c>
      <c r="J66">
        <v>105.8544</v>
      </c>
      <c r="K66">
        <v>9.18</v>
      </c>
      <c r="L66">
        <v>90</v>
      </c>
      <c r="M66">
        <v>8</v>
      </c>
      <c r="N66">
        <v>122559.59999999999</v>
      </c>
      <c r="O66">
        <v>27.308631500816098</v>
      </c>
      <c r="P66">
        <v>0.96</v>
      </c>
      <c r="Q66">
        <f>(
 (1 - (Supplier_Performance[[#This Row],[Defect Rate (%)]] / 100)) * (Supplier_Performance[[#This Row],[Compliance Score]] / 100) * 0.7 +
 MAX(0, MIN(1, 1 - ((Supplier_Performance[[#This Row],[Delivery Time (days)]] - 7) / 30))) * 0.3
 ) * 100</f>
        <v>86.2166</v>
      </c>
      <c r="R66">
        <f>(Supplier_Performance[[#This Row],[Cost/Unit (USD)]] - MIN_COST)/(MAXCOST-MIN_COST)</f>
        <v>0.72326203208556139</v>
      </c>
      <c r="S66">
        <f>(Supplier_Performance[[#This Row],[True Quality_Score]] -Min_Quality)/(Max_Quality-Min_Quality)</f>
        <v>0.83870259716278406</v>
      </c>
      <c r="T66" s="1">
        <f>0.6*Supplier_Performance[[#This Row],[Normalized_Quality]]-0.4*Supplier_Performance[[#This Row],[Normalize_Cost]]</f>
        <v>0.21391674546344591</v>
      </c>
      <c r="U66">
        <f>(Supplier_Performance[[#This Row],[Composite_Score]] + 0.4) * 100</f>
        <v>61.391674546344596</v>
      </c>
      <c r="V66" s="1">
        <f>Supplier_Performance[[#This Row],[Normalize_Cost]]*100</f>
        <v>72.326203208556137</v>
      </c>
      <c r="W66" s="1">
        <f>Supplier_Performance[[#This Row],[Normalized_Quality]]*100</f>
        <v>83.870259716278412</v>
      </c>
      <c r="X66" s="1" t="str" cm="1">
        <f t="array" ref="X6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67" spans="1:24" x14ac:dyDescent="0.25">
      <c r="A67" t="s">
        <v>106</v>
      </c>
      <c r="B67" t="s">
        <v>103</v>
      </c>
      <c r="C67">
        <v>16.52</v>
      </c>
      <c r="D67">
        <v>2355</v>
      </c>
      <c r="E67" t="s">
        <v>104</v>
      </c>
      <c r="F67" t="s">
        <v>62</v>
      </c>
      <c r="G67" t="s">
        <v>30</v>
      </c>
      <c r="H67" t="s">
        <v>31</v>
      </c>
      <c r="I67">
        <v>11.5564</v>
      </c>
      <c r="J67">
        <v>104.9282</v>
      </c>
      <c r="K67">
        <v>5.26</v>
      </c>
      <c r="L67">
        <v>94</v>
      </c>
      <c r="M67">
        <v>10</v>
      </c>
      <c r="N67">
        <v>38904.6</v>
      </c>
      <c r="O67">
        <v>27.308631500816098</v>
      </c>
      <c r="P67">
        <v>0.9</v>
      </c>
      <c r="Q67">
        <f>(
 (1 - (Supplier_Performance[[#This Row],[Defect Rate (%)]] / 100)) * (Supplier_Performance[[#This Row],[Compliance Score]] / 100) * 0.7 +
 MAX(0, MIN(1, 1 - ((Supplier_Performance[[#This Row],[Delivery Time (days)]] - 7) / 30))) * 0.3
 ) * 100</f>
        <v>89.338920000000002</v>
      </c>
      <c r="R67">
        <f>(Supplier_Performance[[#This Row],[Cost/Unit (USD)]] - MIN_COST)/(MAXCOST-MIN_COST)</f>
        <v>0.25623885918003569</v>
      </c>
      <c r="S67">
        <f>(Supplier_Performance[[#This Row],[True Quality_Score]] -Min_Quality)/(Max_Quality-Min_Quality)</f>
        <v>0.91319299146334998</v>
      </c>
      <c r="T67" s="1">
        <f>0.6*Supplier_Performance[[#This Row],[Normalized_Quality]]-0.4*Supplier_Performance[[#This Row],[Normalize_Cost]]</f>
        <v>0.44542025120599571</v>
      </c>
      <c r="U67">
        <f>(Supplier_Performance[[#This Row],[Composite_Score]] + 0.4) * 100</f>
        <v>84.542025120599575</v>
      </c>
      <c r="V67" s="1">
        <f>Supplier_Performance[[#This Row],[Normalize_Cost]]*100</f>
        <v>25.62388591800357</v>
      </c>
      <c r="W67" s="1">
        <f>Supplier_Performance[[#This Row],[Normalized_Quality]]*100</f>
        <v>91.319299146334998</v>
      </c>
      <c r="X67" s="1" t="str" cm="1">
        <f t="array" ref="X6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68" spans="1:24" x14ac:dyDescent="0.25">
      <c r="A68" t="s">
        <v>107</v>
      </c>
      <c r="B68" t="s">
        <v>103</v>
      </c>
      <c r="C68">
        <v>14.08</v>
      </c>
      <c r="D68">
        <v>4091</v>
      </c>
      <c r="E68" t="s">
        <v>104</v>
      </c>
      <c r="F68" t="s">
        <v>62</v>
      </c>
      <c r="G68" t="s">
        <v>33</v>
      </c>
      <c r="H68" t="s">
        <v>21</v>
      </c>
      <c r="I68">
        <v>16.0471</v>
      </c>
      <c r="J68">
        <v>108.2068</v>
      </c>
      <c r="K68">
        <v>8.9600000000000009</v>
      </c>
      <c r="L68">
        <v>88</v>
      </c>
      <c r="M68">
        <v>14</v>
      </c>
      <c r="N68">
        <v>57601.279999999999</v>
      </c>
      <c r="O68">
        <v>27.308631500816098</v>
      </c>
      <c r="P68">
        <v>0.76</v>
      </c>
      <c r="Q68">
        <f>(
 (1 - (Supplier_Performance[[#This Row],[Defect Rate (%)]] / 100)) * (Supplier_Performance[[#This Row],[Compliance Score]] / 100) * 0.7 +
 MAX(0, MIN(1, 1 - ((Supplier_Performance[[#This Row],[Delivery Time (days)]] - 7) / 30))) * 0.3
 ) * 100</f>
        <v>79.080639999999988</v>
      </c>
      <c r="R68">
        <f>(Supplier_Performance[[#This Row],[Cost/Unit (USD)]] - MIN_COST)/(MAXCOST-MIN_COST)</f>
        <v>0.20187165775401072</v>
      </c>
      <c r="S68">
        <f>(Supplier_Performance[[#This Row],[True Quality_Score]] -Min_Quality)/(Max_Quality-Min_Quality)</f>
        <v>0.66845724303089926</v>
      </c>
      <c r="T68" s="1">
        <f>0.6*Supplier_Performance[[#This Row],[Normalized_Quality]]-0.4*Supplier_Performance[[#This Row],[Normalize_Cost]]</f>
        <v>0.32032568271693529</v>
      </c>
      <c r="U68">
        <f>(Supplier_Performance[[#This Row],[Composite_Score]] + 0.4) * 100</f>
        <v>72.032568271693535</v>
      </c>
      <c r="V68" s="1">
        <f>Supplier_Performance[[#This Row],[Normalize_Cost]]*100</f>
        <v>20.187165775401073</v>
      </c>
      <c r="W68" s="1">
        <f>Supplier_Performance[[#This Row],[Normalized_Quality]]*100</f>
        <v>66.845724303089924</v>
      </c>
      <c r="X68" s="1" t="str" cm="1">
        <f t="array" ref="X6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69" spans="1:24" x14ac:dyDescent="0.25">
      <c r="A69" t="s">
        <v>108</v>
      </c>
      <c r="B69" t="s">
        <v>103</v>
      </c>
      <c r="C69">
        <v>29.29</v>
      </c>
      <c r="D69">
        <v>353</v>
      </c>
      <c r="E69" t="s">
        <v>104</v>
      </c>
      <c r="F69" t="s">
        <v>62</v>
      </c>
      <c r="G69" t="s">
        <v>30</v>
      </c>
      <c r="H69" t="s">
        <v>31</v>
      </c>
      <c r="I69">
        <v>11.5564</v>
      </c>
      <c r="J69">
        <v>104.9282</v>
      </c>
      <c r="K69">
        <v>5.66</v>
      </c>
      <c r="L69">
        <v>70</v>
      </c>
      <c r="M69">
        <v>24</v>
      </c>
      <c r="N69">
        <v>10339.369999999999</v>
      </c>
      <c r="O69">
        <v>27.308631500816098</v>
      </c>
      <c r="P69">
        <v>0.43</v>
      </c>
      <c r="Q69">
        <f>(
 (1 - (Supplier_Performance[[#This Row],[Defect Rate (%)]] / 100)) * (Supplier_Performance[[#This Row],[Compliance Score]] / 100) * 0.7 +
 MAX(0, MIN(1, 1 - ((Supplier_Performance[[#This Row],[Delivery Time (days)]] - 7) / 30))) * 0.3
 ) * 100</f>
        <v>59.226599999999998</v>
      </c>
      <c r="R69">
        <f>(Supplier_Performance[[#This Row],[Cost/Unit (USD)]] - MIN_COST)/(MAXCOST-MIN_COST)</f>
        <v>0.54077540106951871</v>
      </c>
      <c r="S69">
        <f>(Supplier_Performance[[#This Row],[True Quality_Score]] -Min_Quality)/(Max_Quality-Min_Quality)</f>
        <v>0.19479174171802757</v>
      </c>
      <c r="T69" s="1">
        <f>0.6*Supplier_Performance[[#This Row],[Normalized_Quality]]-0.4*Supplier_Performance[[#This Row],[Normalize_Cost]]</f>
        <v>-9.9435115396990945E-2</v>
      </c>
      <c r="U69">
        <f>(Supplier_Performance[[#This Row],[Composite_Score]] + 0.4) * 100</f>
        <v>30.056488460300905</v>
      </c>
      <c r="V69" s="1">
        <f>Supplier_Performance[[#This Row],[Normalize_Cost]]*100</f>
        <v>54.077540106951872</v>
      </c>
      <c r="W69" s="1">
        <f>Supplier_Performance[[#This Row],[Normalized_Quality]]*100</f>
        <v>19.479174171802757</v>
      </c>
      <c r="X69" s="1" t="str" cm="1">
        <f t="array" ref="X6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70" spans="1:24" x14ac:dyDescent="0.25">
      <c r="A70" t="s">
        <v>109</v>
      </c>
      <c r="B70" t="s">
        <v>103</v>
      </c>
      <c r="C70">
        <v>44.75</v>
      </c>
      <c r="D70">
        <v>4167</v>
      </c>
      <c r="E70" t="s">
        <v>104</v>
      </c>
      <c r="F70" t="s">
        <v>62</v>
      </c>
      <c r="G70" t="s">
        <v>39</v>
      </c>
      <c r="H70" t="s">
        <v>40</v>
      </c>
      <c r="I70">
        <v>13.7563</v>
      </c>
      <c r="J70">
        <v>100.5018</v>
      </c>
      <c r="K70">
        <v>1.31</v>
      </c>
      <c r="L70">
        <v>95</v>
      </c>
      <c r="M70">
        <v>10</v>
      </c>
      <c r="N70">
        <v>186473.25</v>
      </c>
      <c r="O70">
        <v>27.308631500816098</v>
      </c>
      <c r="P70">
        <v>0.9</v>
      </c>
      <c r="Q70">
        <f>(
 (1 - (Supplier_Performance[[#This Row],[Defect Rate (%)]] / 100)) * (Supplier_Performance[[#This Row],[Compliance Score]] / 100) * 0.7 +
 MAX(0, MIN(1, 1 - ((Supplier_Performance[[#This Row],[Delivery Time (days)]] - 7) / 30))) * 0.3
 ) * 100</f>
        <v>92.62885</v>
      </c>
      <c r="R70">
        <f>(Supplier_Performance[[#This Row],[Cost/Unit (USD)]] - MIN_COST)/(MAXCOST-MIN_COST)</f>
        <v>0.88524955436720165</v>
      </c>
      <c r="S70">
        <f>(Supplier_Performance[[#This Row],[True Quality_Score]] -Min_Quality)/(Max_Quality-Min_Quality)</f>
        <v>0.9916821222767388</v>
      </c>
      <c r="T70" s="1">
        <f>0.6*Supplier_Performance[[#This Row],[Normalized_Quality]]-0.4*Supplier_Performance[[#This Row],[Normalize_Cost]]</f>
        <v>0.24090945161916255</v>
      </c>
      <c r="U70">
        <f>(Supplier_Performance[[#This Row],[Composite_Score]] + 0.4) * 100</f>
        <v>64.090945161916252</v>
      </c>
      <c r="V70" s="1">
        <f>Supplier_Performance[[#This Row],[Normalize_Cost]]*100</f>
        <v>88.524955436720163</v>
      </c>
      <c r="W70" s="1">
        <f>Supplier_Performance[[#This Row],[Normalized_Quality]]*100</f>
        <v>99.168212227673877</v>
      </c>
      <c r="X70" s="1" t="str" cm="1">
        <f t="array" ref="X7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71" spans="1:24" x14ac:dyDescent="0.25">
      <c r="A71" t="s">
        <v>110</v>
      </c>
      <c r="B71" t="s">
        <v>103</v>
      </c>
      <c r="C71">
        <v>45.81</v>
      </c>
      <c r="D71">
        <v>4087</v>
      </c>
      <c r="E71" t="s">
        <v>104</v>
      </c>
      <c r="F71" t="s">
        <v>62</v>
      </c>
      <c r="G71" t="s">
        <v>27</v>
      </c>
      <c r="H71" t="s">
        <v>21</v>
      </c>
      <c r="I71">
        <v>10.776899999999999</v>
      </c>
      <c r="J71">
        <v>106.7009</v>
      </c>
      <c r="K71">
        <v>6.56</v>
      </c>
      <c r="L71">
        <v>83</v>
      </c>
      <c r="M71">
        <v>17</v>
      </c>
      <c r="N71">
        <v>187225.47</v>
      </c>
      <c r="O71">
        <v>27.308631500816098</v>
      </c>
      <c r="P71">
        <v>0.66</v>
      </c>
      <c r="Q71">
        <f>(
 (1 - (Supplier_Performance[[#This Row],[Defect Rate (%)]] / 100)) * (Supplier_Performance[[#This Row],[Compliance Score]] / 100) * 0.7 +
 MAX(0, MIN(1, 1 - ((Supplier_Performance[[#This Row],[Delivery Time (days)]] - 7) / 30))) * 0.3
 ) * 100</f>
        <v>74.288640000000001</v>
      </c>
      <c r="R71">
        <f>(Supplier_Performance[[#This Row],[Cost/Unit (USD)]] - MIN_COST)/(MAXCOST-MIN_COST)</f>
        <v>0.90886809269162239</v>
      </c>
      <c r="S71">
        <f>(Supplier_Performance[[#This Row],[True Quality_Score]] -Min_Quality)/(Max_Quality-Min_Quality)</f>
        <v>0.55413264802196016</v>
      </c>
      <c r="T71" s="1">
        <f>0.6*Supplier_Performance[[#This Row],[Normalized_Quality]]-0.4*Supplier_Performance[[#This Row],[Normalize_Cost]]</f>
        <v>-3.1067648263472913E-2</v>
      </c>
      <c r="U71">
        <f>(Supplier_Performance[[#This Row],[Composite_Score]] + 0.4) * 100</f>
        <v>36.893235173652712</v>
      </c>
      <c r="V71" s="1">
        <f>Supplier_Performance[[#This Row],[Normalize_Cost]]*100</f>
        <v>90.886809269162242</v>
      </c>
      <c r="W71" s="1">
        <f>Supplier_Performance[[#This Row],[Normalized_Quality]]*100</f>
        <v>55.413264802196018</v>
      </c>
      <c r="X71" s="1" t="str" cm="1">
        <f t="array" ref="X7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72" spans="1:24" x14ac:dyDescent="0.25">
      <c r="A72" t="s">
        <v>111</v>
      </c>
      <c r="B72" t="s">
        <v>103</v>
      </c>
      <c r="C72">
        <v>17.25</v>
      </c>
      <c r="D72">
        <v>1627</v>
      </c>
      <c r="E72" t="s">
        <v>104</v>
      </c>
      <c r="F72" t="s">
        <v>62</v>
      </c>
      <c r="G72" t="s">
        <v>27</v>
      </c>
      <c r="H72" t="s">
        <v>21</v>
      </c>
      <c r="I72">
        <v>10.776899999999999</v>
      </c>
      <c r="J72">
        <v>106.7009</v>
      </c>
      <c r="K72">
        <v>7.4</v>
      </c>
      <c r="L72">
        <v>82</v>
      </c>
      <c r="M72">
        <v>17</v>
      </c>
      <c r="N72">
        <v>28065.75</v>
      </c>
      <c r="O72">
        <v>27.308631500816098</v>
      </c>
      <c r="P72">
        <v>0.66</v>
      </c>
      <c r="Q72">
        <f>(
 (1 - (Supplier_Performance[[#This Row],[Defect Rate (%)]] / 100)) * (Supplier_Performance[[#This Row],[Compliance Score]] / 100) * 0.7 +
 MAX(0, MIN(1, 1 - ((Supplier_Performance[[#This Row],[Delivery Time (days)]] - 7) / 30))) * 0.3
 ) * 100</f>
        <v>73.152399999999986</v>
      </c>
      <c r="R72">
        <f>(Supplier_Performance[[#This Row],[Cost/Unit (USD)]] - MIN_COST)/(MAXCOST-MIN_COST)</f>
        <v>0.27250445632798576</v>
      </c>
      <c r="S72">
        <f>(Supplier_Performance[[#This Row],[True Quality_Score]] -Min_Quality)/(Max_Quality-Min_Quality)</f>
        <v>0.52702493144580009</v>
      </c>
      <c r="T72" s="1">
        <f>0.6*Supplier_Performance[[#This Row],[Normalized_Quality]]-0.4*Supplier_Performance[[#This Row],[Normalize_Cost]]</f>
        <v>0.20721317633628572</v>
      </c>
      <c r="U72">
        <f>(Supplier_Performance[[#This Row],[Composite_Score]] + 0.4) * 100</f>
        <v>60.72131763362858</v>
      </c>
      <c r="V72" s="1">
        <f>Supplier_Performance[[#This Row],[Normalize_Cost]]*100</f>
        <v>27.250445632798577</v>
      </c>
      <c r="W72" s="1">
        <f>Supplier_Performance[[#This Row],[Normalized_Quality]]*100</f>
        <v>52.702493144580011</v>
      </c>
      <c r="X72" s="1" t="str" cm="1">
        <f t="array" ref="X7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73" spans="1:24" x14ac:dyDescent="0.25">
      <c r="A73" t="s">
        <v>112</v>
      </c>
      <c r="B73" t="s">
        <v>103</v>
      </c>
      <c r="C73">
        <v>5.0199999999999996</v>
      </c>
      <c r="D73">
        <v>4596</v>
      </c>
      <c r="E73" t="s">
        <v>104</v>
      </c>
      <c r="F73" t="s">
        <v>62</v>
      </c>
      <c r="G73" t="s">
        <v>39</v>
      </c>
      <c r="H73" t="s">
        <v>40</v>
      </c>
      <c r="I73">
        <v>13.7563</v>
      </c>
      <c r="J73">
        <v>100.5018</v>
      </c>
      <c r="K73">
        <v>5.4</v>
      </c>
      <c r="L73">
        <v>96</v>
      </c>
      <c r="M73">
        <v>25</v>
      </c>
      <c r="N73">
        <v>23071.919999999998</v>
      </c>
      <c r="O73">
        <v>27.308631500816098</v>
      </c>
      <c r="P73">
        <v>0.4</v>
      </c>
      <c r="Q73">
        <f>(
 (1 - (Supplier_Performance[[#This Row],[Defect Rate (%)]] / 100)) * (Supplier_Performance[[#This Row],[Compliance Score]] / 100) * 0.7 +
 MAX(0, MIN(1, 1 - ((Supplier_Performance[[#This Row],[Delivery Time (days)]] - 7) / 30))) * 0.3
 ) * 100</f>
        <v>75.57119999999999</v>
      </c>
      <c r="R73">
        <f>(Supplier_Performance[[#This Row],[Cost/Unit (USD)]] - MIN_COST)/(MAXCOST-MIN_COST)</f>
        <v>0</v>
      </c>
      <c r="S73">
        <f>(Supplier_Performance[[#This Row],[True Quality_Score]] -Min_Quality)/(Max_Quality-Min_Quality)</f>
        <v>0.58473117735724067</v>
      </c>
      <c r="T73" s="1">
        <f>0.6*Supplier_Performance[[#This Row],[Normalized_Quality]]-0.4*Supplier_Performance[[#This Row],[Normalize_Cost]]</f>
        <v>0.35083870641434439</v>
      </c>
      <c r="U73">
        <f>(Supplier_Performance[[#This Row],[Composite_Score]] + 0.4) * 100</f>
        <v>75.083870641434444</v>
      </c>
      <c r="V73" s="1">
        <f>Supplier_Performance[[#This Row],[Normalize_Cost]]*100</f>
        <v>0</v>
      </c>
      <c r="W73" s="1">
        <f>Supplier_Performance[[#This Row],[Normalized_Quality]]*100</f>
        <v>58.473117735724067</v>
      </c>
      <c r="X73" s="1" t="str" cm="1">
        <f t="array" ref="X7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74" spans="1:24" x14ac:dyDescent="0.25">
      <c r="A74" t="s">
        <v>113</v>
      </c>
      <c r="B74" t="s">
        <v>103</v>
      </c>
      <c r="C74">
        <v>18.72</v>
      </c>
      <c r="D74">
        <v>3204</v>
      </c>
      <c r="E74" t="s">
        <v>104</v>
      </c>
      <c r="F74" t="s">
        <v>62</v>
      </c>
      <c r="G74" t="s">
        <v>44</v>
      </c>
      <c r="H74" t="s">
        <v>45</v>
      </c>
      <c r="I74">
        <v>-6.2088000000000001</v>
      </c>
      <c r="J74">
        <v>106.8456</v>
      </c>
      <c r="K74">
        <v>8.0500000000000007</v>
      </c>
      <c r="L74">
        <v>72</v>
      </c>
      <c r="M74">
        <v>26</v>
      </c>
      <c r="N74">
        <v>59978.879999999997</v>
      </c>
      <c r="O74">
        <v>27.308631500816098</v>
      </c>
      <c r="P74">
        <v>0.36</v>
      </c>
      <c r="Q74">
        <f>(
 (1 - (Supplier_Performance[[#This Row],[Defect Rate (%)]] / 100)) * (Supplier_Performance[[#This Row],[Compliance Score]] / 100) * 0.7 +
 MAX(0, MIN(1, 1 - ((Supplier_Performance[[#This Row],[Delivery Time (days)]] - 7) / 30))) * 0.3
 ) * 100</f>
        <v>57.342799999999997</v>
      </c>
      <c r="R74">
        <f>(Supplier_Performance[[#This Row],[Cost/Unit (USD)]] - MIN_COST)/(MAXCOST-MIN_COST)</f>
        <v>0.30525846702317294</v>
      </c>
      <c r="S74">
        <f>(Supplier_Performance[[#This Row],[True Quality_Score]] -Min_Quality)/(Max_Quality-Min_Quality)</f>
        <v>0.14984919746138314</v>
      </c>
      <c r="T74" s="1">
        <f>0.6*Supplier_Performance[[#This Row],[Normalized_Quality]]-0.4*Supplier_Performance[[#This Row],[Normalize_Cost]]</f>
        <v>-3.2193868332439299E-2</v>
      </c>
      <c r="U74">
        <f>(Supplier_Performance[[#This Row],[Composite_Score]] + 0.4) * 100</f>
        <v>36.780613166756069</v>
      </c>
      <c r="V74" s="1">
        <f>Supplier_Performance[[#This Row],[Normalize_Cost]]*100</f>
        <v>30.525846702317295</v>
      </c>
      <c r="W74" s="1">
        <f>Supplier_Performance[[#This Row],[Normalized_Quality]]*100</f>
        <v>14.984919746138313</v>
      </c>
      <c r="X74" s="1" t="str" cm="1">
        <f t="array" ref="X7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75" spans="1:24" x14ac:dyDescent="0.25">
      <c r="A75" t="s">
        <v>114</v>
      </c>
      <c r="B75" t="s">
        <v>103</v>
      </c>
      <c r="C75">
        <v>30.11</v>
      </c>
      <c r="D75">
        <v>662</v>
      </c>
      <c r="E75" t="s">
        <v>104</v>
      </c>
      <c r="F75" t="s">
        <v>62</v>
      </c>
      <c r="G75" t="s">
        <v>39</v>
      </c>
      <c r="H75" t="s">
        <v>40</v>
      </c>
      <c r="I75">
        <v>13.7563</v>
      </c>
      <c r="J75">
        <v>100.5018</v>
      </c>
      <c r="K75">
        <v>2.15</v>
      </c>
      <c r="L75">
        <v>72</v>
      </c>
      <c r="M75">
        <v>22</v>
      </c>
      <c r="N75">
        <v>19932.82</v>
      </c>
      <c r="O75">
        <v>27.308631500816098</v>
      </c>
      <c r="P75">
        <v>0.5</v>
      </c>
      <c r="Q75">
        <f>(
 (1 - (Supplier_Performance[[#This Row],[Defect Rate (%)]] / 100)) * (Supplier_Performance[[#This Row],[Compliance Score]] / 100) * 0.7 +
 MAX(0, MIN(1, 1 - ((Supplier_Performance[[#This Row],[Delivery Time (days)]] - 7) / 30))) * 0.3
 ) * 100</f>
        <v>64.316400000000002</v>
      </c>
      <c r="R75">
        <f>(Supplier_Performance[[#This Row],[Cost/Unit (USD)]] - MIN_COST)/(MAXCOST-MIN_COST)</f>
        <v>0.55904634581105173</v>
      </c>
      <c r="S75">
        <f>(Supplier_Performance[[#This Row],[True Quality_Score]] -Min_Quality)/(Max_Quality-Min_Quality)</f>
        <v>0.31622106635836561</v>
      </c>
      <c r="T75" s="1">
        <f>0.6*Supplier_Performance[[#This Row],[Normalized_Quality]]-0.4*Supplier_Performance[[#This Row],[Normalize_Cost]]</f>
        <v>-3.3885898509401324E-2</v>
      </c>
      <c r="U75">
        <f>(Supplier_Performance[[#This Row],[Composite_Score]] + 0.4) * 100</f>
        <v>36.611410149059871</v>
      </c>
      <c r="V75" s="1">
        <f>Supplier_Performance[[#This Row],[Normalize_Cost]]*100</f>
        <v>55.904634581105171</v>
      </c>
      <c r="W75" s="1">
        <f>Supplier_Performance[[#This Row],[Normalized_Quality]]*100</f>
        <v>31.622106635836563</v>
      </c>
      <c r="X75" s="1" t="str" cm="1">
        <f t="array" ref="X7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76" spans="1:24" x14ac:dyDescent="0.25">
      <c r="A76" t="s">
        <v>115</v>
      </c>
      <c r="B76" t="s">
        <v>103</v>
      </c>
      <c r="C76">
        <v>7.92</v>
      </c>
      <c r="D76">
        <v>3454</v>
      </c>
      <c r="E76" t="s">
        <v>104</v>
      </c>
      <c r="F76" t="s">
        <v>62</v>
      </c>
      <c r="G76" t="s">
        <v>30</v>
      </c>
      <c r="H76" t="s">
        <v>31</v>
      </c>
      <c r="I76">
        <v>11.5564</v>
      </c>
      <c r="J76">
        <v>104.9282</v>
      </c>
      <c r="K76">
        <v>2.88</v>
      </c>
      <c r="L76">
        <v>95</v>
      </c>
      <c r="M76">
        <v>13</v>
      </c>
      <c r="N76">
        <v>27355.68</v>
      </c>
      <c r="O76">
        <v>27.308631500816098</v>
      </c>
      <c r="P76">
        <v>0.8</v>
      </c>
      <c r="Q76">
        <f>(
 (1 - (Supplier_Performance[[#This Row],[Defect Rate (%)]] / 100)) * (Supplier_Performance[[#This Row],[Compliance Score]] / 100) * 0.7 +
 MAX(0, MIN(1, 1 - ((Supplier_Performance[[#This Row],[Delivery Time (days)]] - 7) / 30))) * 0.3
 ) * 100</f>
        <v>88.584799999999987</v>
      </c>
      <c r="R76">
        <f>(Supplier_Performance[[#This Row],[Cost/Unit (USD)]] - MIN_COST)/(MAXCOST-MIN_COST)</f>
        <v>6.4616755793226399E-2</v>
      </c>
      <c r="S76">
        <f>(Supplier_Performance[[#This Row],[True Quality_Score]] -Min_Quality)/(Max_Quality-Min_Quality)</f>
        <v>0.89520165932892948</v>
      </c>
      <c r="T76" s="1">
        <f>0.6*Supplier_Performance[[#This Row],[Normalized_Quality]]-0.4*Supplier_Performance[[#This Row],[Normalize_Cost]]</f>
        <v>0.51127429328006713</v>
      </c>
      <c r="U76">
        <f>(Supplier_Performance[[#This Row],[Composite_Score]] + 0.4) * 100</f>
        <v>91.127429328006713</v>
      </c>
      <c r="V76" s="1">
        <f>Supplier_Performance[[#This Row],[Normalize_Cost]]*100</f>
        <v>6.4616755793226401</v>
      </c>
      <c r="W76" s="1">
        <f>Supplier_Performance[[#This Row],[Normalized_Quality]]*100</f>
        <v>89.520165932892951</v>
      </c>
      <c r="X76" s="1" t="str" cm="1">
        <f t="array" ref="X7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77" spans="1:24" x14ac:dyDescent="0.25">
      <c r="A77" t="s">
        <v>116</v>
      </c>
      <c r="B77" t="s">
        <v>103</v>
      </c>
      <c r="C77">
        <v>16.43</v>
      </c>
      <c r="D77">
        <v>325</v>
      </c>
      <c r="E77" t="s">
        <v>104</v>
      </c>
      <c r="F77" t="s">
        <v>62</v>
      </c>
      <c r="G77" t="s">
        <v>44</v>
      </c>
      <c r="H77" t="s">
        <v>45</v>
      </c>
      <c r="I77">
        <v>-6.2088000000000001</v>
      </c>
      <c r="J77">
        <v>106.8456</v>
      </c>
      <c r="K77">
        <v>5.72</v>
      </c>
      <c r="L77">
        <v>71</v>
      </c>
      <c r="M77">
        <v>21</v>
      </c>
      <c r="N77">
        <v>5339.75</v>
      </c>
      <c r="O77">
        <v>27.308631500816098</v>
      </c>
      <c r="P77">
        <v>0.53</v>
      </c>
      <c r="Q77">
        <f>(
 (1 - (Supplier_Performance[[#This Row],[Defect Rate (%)]] / 100)) * (Supplier_Performance[[#This Row],[Compliance Score]] / 100) * 0.7 +
 MAX(0, MIN(1, 1 - ((Supplier_Performance[[#This Row],[Delivery Time (days)]] - 7) / 30))) * 0.3
 ) * 100</f>
        <v>62.85716</v>
      </c>
      <c r="R77">
        <f>(Supplier_Performance[[#This Row],[Cost/Unit (USD)]] - MIN_COST)/(MAXCOST-MIN_COST)</f>
        <v>0.2542335115864528</v>
      </c>
      <c r="S77">
        <f>(Supplier_Performance[[#This Row],[True Quality_Score]] -Min_Quality)/(Max_Quality-Min_Quality)</f>
        <v>0.28140741401678698</v>
      </c>
      <c r="T77" s="1">
        <f>0.6*Supplier_Performance[[#This Row],[Normalized_Quality]]-0.4*Supplier_Performance[[#This Row],[Normalize_Cost]]</f>
        <v>6.7151043775491054E-2</v>
      </c>
      <c r="U77">
        <f>(Supplier_Performance[[#This Row],[Composite_Score]] + 0.4) * 100</f>
        <v>46.71510437754911</v>
      </c>
      <c r="V77" s="1">
        <f>Supplier_Performance[[#This Row],[Normalize_Cost]]*100</f>
        <v>25.423351158645279</v>
      </c>
      <c r="W77" s="1">
        <f>Supplier_Performance[[#This Row],[Normalized_Quality]]*100</f>
        <v>28.140741401678699</v>
      </c>
      <c r="X77" s="1" t="str" cm="1">
        <f t="array" ref="X7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78" spans="1:24" x14ac:dyDescent="0.25">
      <c r="A78" t="s">
        <v>117</v>
      </c>
      <c r="B78" t="s">
        <v>103</v>
      </c>
      <c r="C78">
        <v>37.049999999999997</v>
      </c>
      <c r="D78">
        <v>4648</v>
      </c>
      <c r="E78" t="s">
        <v>104</v>
      </c>
      <c r="F78" t="s">
        <v>62</v>
      </c>
      <c r="G78" t="s">
        <v>51</v>
      </c>
      <c r="H78" t="s">
        <v>52</v>
      </c>
      <c r="I78">
        <v>14.599500000000001</v>
      </c>
      <c r="J78">
        <v>120.9842</v>
      </c>
      <c r="K78">
        <v>3.16</v>
      </c>
      <c r="L78">
        <v>68</v>
      </c>
      <c r="M78">
        <v>5</v>
      </c>
      <c r="N78">
        <v>172208.4</v>
      </c>
      <c r="O78">
        <v>27.308631500816098</v>
      </c>
      <c r="P78">
        <v>1</v>
      </c>
      <c r="Q78">
        <f>(
 (1 - (Supplier_Performance[[#This Row],[Defect Rate (%)]] / 100)) * (Supplier_Performance[[#This Row],[Compliance Score]] / 100) * 0.7 +
 MAX(0, MIN(1, 1 - ((Supplier_Performance[[#This Row],[Delivery Time (days)]] - 7) / 30))) * 0.3
 ) * 100</f>
        <v>76.09584000000001</v>
      </c>
      <c r="R78">
        <f>(Supplier_Performance[[#This Row],[Cost/Unit (USD)]] - MIN_COST)/(MAXCOST-MIN_COST)</f>
        <v>0.71368092691622109</v>
      </c>
      <c r="S78">
        <f>(Supplier_Performance[[#This Row],[True Quality_Score]] -Min_Quality)/(Max_Quality-Min_Quality)</f>
        <v>0.59724771649027331</v>
      </c>
      <c r="T78" s="1">
        <f>0.6*Supplier_Performance[[#This Row],[Normalized_Quality]]-0.4*Supplier_Performance[[#This Row],[Normalize_Cost]]</f>
        <v>7.2876259127675536E-2</v>
      </c>
      <c r="U78">
        <f>(Supplier_Performance[[#This Row],[Composite_Score]] + 0.4) * 100</f>
        <v>47.287625912767552</v>
      </c>
      <c r="V78" s="1">
        <f>Supplier_Performance[[#This Row],[Normalize_Cost]]*100</f>
        <v>71.36809269162211</v>
      </c>
      <c r="W78" s="1">
        <f>Supplier_Performance[[#This Row],[Normalized_Quality]]*100</f>
        <v>59.724771649027332</v>
      </c>
      <c r="X78" s="1" t="str" cm="1">
        <f t="array" ref="X7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79" spans="1:24" x14ac:dyDescent="0.25">
      <c r="A79" t="s">
        <v>118</v>
      </c>
      <c r="B79" t="s">
        <v>103</v>
      </c>
      <c r="C79">
        <v>11.66</v>
      </c>
      <c r="D79">
        <v>3167</v>
      </c>
      <c r="E79" t="s">
        <v>104</v>
      </c>
      <c r="F79" t="s">
        <v>62</v>
      </c>
      <c r="G79" t="s">
        <v>30</v>
      </c>
      <c r="H79" t="s">
        <v>31</v>
      </c>
      <c r="I79">
        <v>11.5564</v>
      </c>
      <c r="J79">
        <v>104.9282</v>
      </c>
      <c r="K79">
        <v>9.57</v>
      </c>
      <c r="L79">
        <v>66</v>
      </c>
      <c r="M79">
        <v>25</v>
      </c>
      <c r="N79">
        <v>36927.22</v>
      </c>
      <c r="O79">
        <v>27.308631500816098</v>
      </c>
      <c r="P79">
        <v>0.4</v>
      </c>
      <c r="Q79">
        <f>(
 (1 - (Supplier_Performance[[#This Row],[Defect Rate (%)]] / 100)) * (Supplier_Performance[[#This Row],[Compliance Score]] / 100) * 0.7 +
 MAX(0, MIN(1, 1 - ((Supplier_Performance[[#This Row],[Delivery Time (days)]] - 7) / 30))) * 0.3
 ) * 100</f>
        <v>53.778660000000002</v>
      </c>
      <c r="R79">
        <f>(Supplier_Performance[[#This Row],[Cost/Unit (USD)]] - MIN_COST)/(MAXCOST-MIN_COST)</f>
        <v>0.14795008912655974</v>
      </c>
      <c r="S79">
        <f>(Supplier_Performance[[#This Row],[True Quality_Score]] -Min_Quality)/(Max_Quality-Min_Quality)</f>
        <v>6.4818132758720282E-2</v>
      </c>
      <c r="T79" s="1">
        <f>0.6*Supplier_Performance[[#This Row],[Normalized_Quality]]-0.4*Supplier_Performance[[#This Row],[Normalize_Cost]]</f>
        <v>-2.0289155995391731E-2</v>
      </c>
      <c r="U79">
        <f>(Supplier_Performance[[#This Row],[Composite_Score]] + 0.4) * 100</f>
        <v>37.971084400460832</v>
      </c>
      <c r="V79" s="1">
        <f>Supplier_Performance[[#This Row],[Normalize_Cost]]*100</f>
        <v>14.795008912655975</v>
      </c>
      <c r="W79" s="1">
        <f>Supplier_Performance[[#This Row],[Normalized_Quality]]*100</f>
        <v>6.4818132758720282</v>
      </c>
      <c r="X79" s="1" t="str" cm="1">
        <f t="array" ref="X7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80" spans="1:24" x14ac:dyDescent="0.25">
      <c r="A80" t="s">
        <v>119</v>
      </c>
      <c r="B80" t="s">
        <v>103</v>
      </c>
      <c r="C80">
        <v>17.010000000000002</v>
      </c>
      <c r="D80">
        <v>4854</v>
      </c>
      <c r="E80" t="s">
        <v>104</v>
      </c>
      <c r="F80" t="s">
        <v>62</v>
      </c>
      <c r="G80" t="s">
        <v>23</v>
      </c>
      <c r="H80" t="s">
        <v>24</v>
      </c>
      <c r="I80">
        <v>3.1389999999999998</v>
      </c>
      <c r="J80">
        <v>101.68689999999999</v>
      </c>
      <c r="K80">
        <v>5.77</v>
      </c>
      <c r="L80">
        <v>73</v>
      </c>
      <c r="M80">
        <v>26</v>
      </c>
      <c r="N80">
        <v>82566.540000000008</v>
      </c>
      <c r="O80">
        <v>27.308631500816098</v>
      </c>
      <c r="P80">
        <v>0.36</v>
      </c>
      <c r="Q80">
        <f>(
 (1 - (Supplier_Performance[[#This Row],[Defect Rate (%)]] / 100)) * (Supplier_Performance[[#This Row],[Compliance Score]] / 100) * 0.7 +
 MAX(0, MIN(1, 1 - ((Supplier_Performance[[#This Row],[Delivery Time (days)]] - 7) / 30))) * 0.3
 ) * 100</f>
        <v>59.151529999999994</v>
      </c>
      <c r="R80">
        <f>(Supplier_Performance[[#This Row],[Cost/Unit (USD)]] - MIN_COST)/(MAXCOST-MIN_COST)</f>
        <v>0.26715686274509809</v>
      </c>
      <c r="S80">
        <f>(Supplier_Performance[[#This Row],[True Quality_Score]] -Min_Quality)/(Max_Quality-Min_Quality)</f>
        <v>0.19300076773069003</v>
      </c>
      <c r="T80" s="1">
        <f>0.6*Supplier_Performance[[#This Row],[Normalized_Quality]]-0.4*Supplier_Performance[[#This Row],[Normalize_Cost]]</f>
        <v>8.9377155403747716E-3</v>
      </c>
      <c r="U80">
        <f>(Supplier_Performance[[#This Row],[Composite_Score]] + 0.4) * 100</f>
        <v>40.893771554037478</v>
      </c>
      <c r="V80" s="1">
        <f>Supplier_Performance[[#This Row],[Normalize_Cost]]*100</f>
        <v>26.71568627450981</v>
      </c>
      <c r="W80" s="1">
        <f>Supplier_Performance[[#This Row],[Normalized_Quality]]*100</f>
        <v>19.300076773069001</v>
      </c>
      <c r="X80" s="1" t="str" cm="1">
        <f t="array" ref="X8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81" spans="1:24" x14ac:dyDescent="0.25">
      <c r="A81" t="s">
        <v>120</v>
      </c>
      <c r="B81" t="s">
        <v>103</v>
      </c>
      <c r="C81">
        <v>48.95</v>
      </c>
      <c r="D81">
        <v>4742</v>
      </c>
      <c r="E81" t="s">
        <v>104</v>
      </c>
      <c r="F81" t="s">
        <v>62</v>
      </c>
      <c r="G81" t="s">
        <v>44</v>
      </c>
      <c r="H81" t="s">
        <v>45</v>
      </c>
      <c r="I81">
        <v>-6.2088000000000001</v>
      </c>
      <c r="J81">
        <v>106.8456</v>
      </c>
      <c r="K81">
        <v>6.31</v>
      </c>
      <c r="L81">
        <v>90</v>
      </c>
      <c r="M81">
        <v>7</v>
      </c>
      <c r="N81">
        <v>232120.90000000002</v>
      </c>
      <c r="O81">
        <v>27.308631500816098</v>
      </c>
      <c r="P81">
        <v>1</v>
      </c>
      <c r="Q81">
        <f>(
 (1 - (Supplier_Performance[[#This Row],[Defect Rate (%)]] / 100)) * (Supplier_Performance[[#This Row],[Compliance Score]] / 100) * 0.7 +
 MAX(0, MIN(1, 1 - ((Supplier_Performance[[#This Row],[Delivery Time (days)]] - 7) / 30))) * 0.3
 ) * 100</f>
        <v>89.024699999999996</v>
      </c>
      <c r="R81">
        <f>(Supplier_Performance[[#This Row],[Cost/Unit (USD)]] - MIN_COST)/(MAXCOST-MIN_COST)</f>
        <v>0.97883244206773645</v>
      </c>
      <c r="S81">
        <f>(Supplier_Performance[[#This Row],[True Quality_Score]] -Min_Quality)/(Max_Quality-Min_Quality)</f>
        <v>0.90569652354938712</v>
      </c>
      <c r="T81" s="1">
        <f>0.6*Supplier_Performance[[#This Row],[Normalized_Quality]]-0.4*Supplier_Performance[[#This Row],[Normalize_Cost]]</f>
        <v>0.15188493730253766</v>
      </c>
      <c r="U81">
        <f>(Supplier_Performance[[#This Row],[Composite_Score]] + 0.4) * 100</f>
        <v>55.188493730253761</v>
      </c>
      <c r="V81" s="1">
        <f>Supplier_Performance[[#This Row],[Normalize_Cost]]*100</f>
        <v>97.883244206773639</v>
      </c>
      <c r="W81" s="1">
        <f>Supplier_Performance[[#This Row],[Normalized_Quality]]*100</f>
        <v>90.569652354938711</v>
      </c>
      <c r="X81" s="1" t="str" cm="1">
        <f t="array" ref="X8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82" spans="1:24" x14ac:dyDescent="0.25">
      <c r="A82" t="s">
        <v>121</v>
      </c>
      <c r="B82" t="s">
        <v>103</v>
      </c>
      <c r="C82">
        <v>28.89</v>
      </c>
      <c r="D82">
        <v>1169</v>
      </c>
      <c r="E82" t="s">
        <v>104</v>
      </c>
      <c r="F82" t="s">
        <v>62</v>
      </c>
      <c r="G82" t="s">
        <v>20</v>
      </c>
      <c r="H82" t="s">
        <v>21</v>
      </c>
      <c r="I82">
        <v>21.028500000000001</v>
      </c>
      <c r="J82">
        <v>105.8544</v>
      </c>
      <c r="K82">
        <v>1.6</v>
      </c>
      <c r="L82">
        <v>84</v>
      </c>
      <c r="M82">
        <v>14</v>
      </c>
      <c r="N82">
        <v>33772.410000000003</v>
      </c>
      <c r="O82">
        <v>27.308631500816098</v>
      </c>
      <c r="P82">
        <v>0.76</v>
      </c>
      <c r="Q82">
        <f>(
 (1 - (Supplier_Performance[[#This Row],[Defect Rate (%)]] / 100)) * (Supplier_Performance[[#This Row],[Compliance Score]] / 100) * 0.7 +
 MAX(0, MIN(1, 1 - ((Supplier_Performance[[#This Row],[Delivery Time (days)]] - 7) / 30))) * 0.3
 ) * 100</f>
        <v>80.859199999999987</v>
      </c>
      <c r="R82">
        <f>(Supplier_Performance[[#This Row],[Cost/Unit (USD)]] - MIN_COST)/(MAXCOST-MIN_COST)</f>
        <v>0.53186274509803932</v>
      </c>
      <c r="S82">
        <f>(Supplier_Performance[[#This Row],[True Quality_Score]] -Min_Quality)/(Max_Quality-Min_Quality)</f>
        <v>0.71088903595642072</v>
      </c>
      <c r="T82" s="1">
        <f>0.6*Supplier_Performance[[#This Row],[Normalized_Quality]]-0.4*Supplier_Performance[[#This Row],[Normalize_Cost]]</f>
        <v>0.2137883235346367</v>
      </c>
      <c r="U82">
        <f>(Supplier_Performance[[#This Row],[Composite_Score]] + 0.4) * 100</f>
        <v>61.378832353463672</v>
      </c>
      <c r="V82" s="1">
        <f>Supplier_Performance[[#This Row],[Normalize_Cost]]*100</f>
        <v>53.18627450980393</v>
      </c>
      <c r="W82" s="1">
        <f>Supplier_Performance[[#This Row],[Normalized_Quality]]*100</f>
        <v>71.088903595642066</v>
      </c>
      <c r="X82" s="1" t="str" cm="1">
        <f t="array" ref="X8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83" spans="1:24" x14ac:dyDescent="0.25">
      <c r="A83" t="s">
        <v>122</v>
      </c>
      <c r="B83" t="s">
        <v>103</v>
      </c>
      <c r="C83">
        <v>29.88</v>
      </c>
      <c r="D83">
        <v>2665</v>
      </c>
      <c r="E83" t="s">
        <v>104</v>
      </c>
      <c r="F83" t="s">
        <v>62</v>
      </c>
      <c r="G83" t="s">
        <v>33</v>
      </c>
      <c r="H83" t="s">
        <v>21</v>
      </c>
      <c r="I83">
        <v>16.0471</v>
      </c>
      <c r="J83">
        <v>108.2068</v>
      </c>
      <c r="K83">
        <v>0.89</v>
      </c>
      <c r="L83">
        <v>95</v>
      </c>
      <c r="M83">
        <v>12</v>
      </c>
      <c r="N83">
        <v>79630.2</v>
      </c>
      <c r="O83">
        <v>27.308631500816098</v>
      </c>
      <c r="P83">
        <v>0.83</v>
      </c>
      <c r="Q83">
        <f>(
 (1 - (Supplier_Performance[[#This Row],[Defect Rate (%)]] / 100)) * (Supplier_Performance[[#This Row],[Compliance Score]] / 100) * 0.7 +
 MAX(0, MIN(1, 1 - ((Supplier_Performance[[#This Row],[Delivery Time (days)]] - 7) / 30))) * 0.3
 ) * 100</f>
        <v>90.908149999999992</v>
      </c>
      <c r="R83">
        <f>(Supplier_Performance[[#This Row],[Cost/Unit (USD)]] - MIN_COST)/(MAXCOST-MIN_COST)</f>
        <v>0.55392156862745101</v>
      </c>
      <c r="S83">
        <f>(Supplier_Performance[[#This Row],[True Quality_Score]] -Min_Quality)/(Max_Quality-Min_Quality)</f>
        <v>0.95063071772083674</v>
      </c>
      <c r="T83" s="1">
        <f>0.6*Supplier_Performance[[#This Row],[Normalized_Quality]]-0.4*Supplier_Performance[[#This Row],[Normalize_Cost]]</f>
        <v>0.34880980318152166</v>
      </c>
      <c r="U83">
        <f>(Supplier_Performance[[#This Row],[Composite_Score]] + 0.4) * 100</f>
        <v>74.880980318152169</v>
      </c>
      <c r="V83" s="1">
        <f>Supplier_Performance[[#This Row],[Normalize_Cost]]*100</f>
        <v>55.392156862745104</v>
      </c>
      <c r="W83" s="1">
        <f>Supplier_Performance[[#This Row],[Normalized_Quality]]*100</f>
        <v>95.063071772083674</v>
      </c>
      <c r="X83" s="1" t="str" cm="1">
        <f t="array" ref="X8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84" spans="1:24" x14ac:dyDescent="0.25">
      <c r="A84" t="s">
        <v>123</v>
      </c>
      <c r="B84" t="s">
        <v>103</v>
      </c>
      <c r="C84">
        <v>22.89</v>
      </c>
      <c r="D84">
        <v>2833</v>
      </c>
      <c r="E84" t="s">
        <v>104</v>
      </c>
      <c r="F84" t="s">
        <v>62</v>
      </c>
      <c r="G84" t="s">
        <v>20</v>
      </c>
      <c r="H84" t="s">
        <v>21</v>
      </c>
      <c r="I84">
        <v>21.028500000000001</v>
      </c>
      <c r="J84">
        <v>105.8544</v>
      </c>
      <c r="K84">
        <v>6.06</v>
      </c>
      <c r="L84">
        <v>86</v>
      </c>
      <c r="M84">
        <v>7</v>
      </c>
      <c r="N84">
        <v>64847.37</v>
      </c>
      <c r="O84">
        <v>27.308631500816098</v>
      </c>
      <c r="P84">
        <v>1</v>
      </c>
      <c r="Q84">
        <f>(
 (1 - (Supplier_Performance[[#This Row],[Defect Rate (%)]] / 100)) * (Supplier_Performance[[#This Row],[Compliance Score]] / 100) * 0.7 +
 MAX(0, MIN(1, 1 - ((Supplier_Performance[[#This Row],[Delivery Time (days)]] - 7) / 30))) * 0.3
 ) * 100</f>
        <v>86.551879999999997</v>
      </c>
      <c r="R84">
        <f>(Supplier_Performance[[#This Row],[Cost/Unit (USD)]] - MIN_COST)/(MAXCOST-MIN_COST)</f>
        <v>0.39817290552584678</v>
      </c>
      <c r="S84">
        <f>(Supplier_Performance[[#This Row],[True Quality_Score]] -Min_Quality)/(Max_Quality-Min_Quality)</f>
        <v>0.8467015016316064</v>
      </c>
      <c r="T84" s="1">
        <f>0.6*Supplier_Performance[[#This Row],[Normalized_Quality]]-0.4*Supplier_Performance[[#This Row],[Normalize_Cost]]</f>
        <v>0.34875173876862509</v>
      </c>
      <c r="U84">
        <f>(Supplier_Performance[[#This Row],[Composite_Score]] + 0.4) * 100</f>
        <v>74.875173876862505</v>
      </c>
      <c r="V84" s="1">
        <f>Supplier_Performance[[#This Row],[Normalize_Cost]]*100</f>
        <v>39.81729055258468</v>
      </c>
      <c r="W84" s="1">
        <f>Supplier_Performance[[#This Row],[Normalized_Quality]]*100</f>
        <v>84.670150163160642</v>
      </c>
      <c r="X84" s="1" t="str" cm="1">
        <f t="array" ref="X8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  <row r="85" spans="1:24" x14ac:dyDescent="0.25">
      <c r="A85" t="s">
        <v>124</v>
      </c>
      <c r="B85" t="s">
        <v>103</v>
      </c>
      <c r="C85">
        <v>28.3</v>
      </c>
      <c r="D85">
        <v>3963</v>
      </c>
      <c r="E85" t="s">
        <v>104</v>
      </c>
      <c r="F85" t="s">
        <v>62</v>
      </c>
      <c r="G85" t="s">
        <v>27</v>
      </c>
      <c r="H85" t="s">
        <v>21</v>
      </c>
      <c r="I85">
        <v>10.776899999999999</v>
      </c>
      <c r="J85">
        <v>106.7009</v>
      </c>
      <c r="K85">
        <v>9.43</v>
      </c>
      <c r="L85">
        <v>61</v>
      </c>
      <c r="M85">
        <v>10</v>
      </c>
      <c r="N85">
        <v>112152.90000000001</v>
      </c>
      <c r="O85">
        <v>27.308631500816098</v>
      </c>
      <c r="P85">
        <v>0.9</v>
      </c>
      <c r="Q85">
        <f>(
 (1 - (Supplier_Performance[[#This Row],[Defect Rate (%)]] / 100)) * (Supplier_Performance[[#This Row],[Compliance Score]] / 100) * 0.7 +
 MAX(0, MIN(1, 1 - ((Supplier_Performance[[#This Row],[Delivery Time (days)]] - 7) / 30))) * 0.3
 ) * 100</f>
        <v>65.673389999999998</v>
      </c>
      <c r="R85">
        <f>(Supplier_Performance[[#This Row],[Cost/Unit (USD)]] - MIN_COST)/(MAXCOST-MIN_COST)</f>
        <v>0.51871657754010703</v>
      </c>
      <c r="S85">
        <f>(Supplier_Performance[[#This Row],[True Quality_Score]] -Min_Quality)/(Max_Quality-Min_Quality)</f>
        <v>0.3485953009537705</v>
      </c>
      <c r="T85" s="1">
        <f>0.6*Supplier_Performance[[#This Row],[Normalized_Quality]]-0.4*Supplier_Performance[[#This Row],[Normalize_Cost]]</f>
        <v>1.6705495562194805E-3</v>
      </c>
      <c r="U85">
        <f>(Supplier_Performance[[#This Row],[Composite_Score]] + 0.4) * 100</f>
        <v>40.16705495562195</v>
      </c>
      <c r="V85" s="1">
        <f>Supplier_Performance[[#This Row],[Normalize_Cost]]*100</f>
        <v>51.871657754010705</v>
      </c>
      <c r="W85" s="1">
        <f>Supplier_Performance[[#This Row],[Normalized_Quality]]*100</f>
        <v>34.859530095377053</v>
      </c>
      <c r="X85" s="1" t="str" cm="1">
        <f t="array" ref="X8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86" spans="1:24" x14ac:dyDescent="0.25">
      <c r="A86" t="s">
        <v>125</v>
      </c>
      <c r="B86" t="s">
        <v>126</v>
      </c>
      <c r="C86">
        <v>25.23</v>
      </c>
      <c r="D86">
        <v>3469</v>
      </c>
      <c r="E86" t="s">
        <v>82</v>
      </c>
      <c r="F86" t="s">
        <v>19</v>
      </c>
      <c r="G86" t="s">
        <v>44</v>
      </c>
      <c r="H86" t="s">
        <v>45</v>
      </c>
      <c r="I86">
        <v>-6.2088000000000001</v>
      </c>
      <c r="J86">
        <v>106.8456</v>
      </c>
      <c r="K86">
        <v>1.83</v>
      </c>
      <c r="L86">
        <v>92</v>
      </c>
      <c r="M86">
        <v>23</v>
      </c>
      <c r="N86">
        <v>87522.87</v>
      </c>
      <c r="O86">
        <v>27.308631500816098</v>
      </c>
      <c r="P86">
        <v>0.46</v>
      </c>
      <c r="Q86">
        <f>(
 (1 - (Supplier_Performance[[#This Row],[Defect Rate (%)]] / 100)) * (Supplier_Performance[[#This Row],[Compliance Score]] / 100) * 0.7 +
 MAX(0, MIN(1, 1 - ((Supplier_Performance[[#This Row],[Delivery Time (days)]] - 7) / 30))) * 0.3
 ) * 100</f>
        <v>77.22148</v>
      </c>
      <c r="R86">
        <f>(Supplier_Performance[[#This Row],[Cost/Unit (USD)]] - MIN_COST)/(MAXCOST-MIN_COST)</f>
        <v>0.45031194295900184</v>
      </c>
      <c r="S86">
        <f>(Supplier_Performance[[#This Row],[True Quality_Score]] -Min_Quality)/(Max_Quality-Min_Quality)</f>
        <v>0.62410254477196381</v>
      </c>
      <c r="T86" s="1">
        <f>0.6*Supplier_Performance[[#This Row],[Normalized_Quality]]-0.4*Supplier_Performance[[#This Row],[Normalize_Cost]]</f>
        <v>0.19433674967957754</v>
      </c>
      <c r="U86">
        <f>(Supplier_Performance[[#This Row],[Composite_Score]] + 0.4) * 100</f>
        <v>59.433674967957749</v>
      </c>
      <c r="V86" s="1">
        <f>Supplier_Performance[[#This Row],[Normalize_Cost]]*100</f>
        <v>45.031194295900185</v>
      </c>
      <c r="W86" s="1">
        <f>Supplier_Performance[[#This Row],[Normalized_Quality]]*100</f>
        <v>62.410254477196382</v>
      </c>
      <c r="X86" s="1" t="str" cm="1">
        <f t="array" ref="X8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87" spans="1:24" x14ac:dyDescent="0.25">
      <c r="A87" t="s">
        <v>127</v>
      </c>
      <c r="B87" t="s">
        <v>126</v>
      </c>
      <c r="C87">
        <v>34.97</v>
      </c>
      <c r="D87">
        <v>3743</v>
      </c>
      <c r="E87" t="s">
        <v>82</v>
      </c>
      <c r="F87" t="s">
        <v>19</v>
      </c>
      <c r="G87" t="s">
        <v>30</v>
      </c>
      <c r="H87" t="s">
        <v>31</v>
      </c>
      <c r="I87">
        <v>11.5564</v>
      </c>
      <c r="J87">
        <v>104.9282</v>
      </c>
      <c r="K87">
        <v>7.12</v>
      </c>
      <c r="L87">
        <v>60</v>
      </c>
      <c r="M87">
        <v>5</v>
      </c>
      <c r="N87">
        <v>130892.70999999999</v>
      </c>
      <c r="O87">
        <v>27.308631500816098</v>
      </c>
      <c r="P87">
        <v>1</v>
      </c>
      <c r="Q87">
        <f>(
 (1 - (Supplier_Performance[[#This Row],[Defect Rate (%)]] / 100)) * (Supplier_Performance[[#This Row],[Compliance Score]] / 100) * 0.7 +
 MAX(0, MIN(1, 1 - ((Supplier_Performance[[#This Row],[Delivery Time (days)]] - 7) / 30))) * 0.3
 ) * 100</f>
        <v>69.009600000000006</v>
      </c>
      <c r="R87">
        <f>(Supplier_Performance[[#This Row],[Cost/Unit (USD)]] - MIN_COST)/(MAXCOST-MIN_COST)</f>
        <v>0.66733511586452765</v>
      </c>
      <c r="S87">
        <f>(Supplier_Performance[[#This Row],[True Quality_Score]] -Min_Quality)/(Max_Quality-Min_Quality)</f>
        <v>0.42818855160376518</v>
      </c>
      <c r="T87" s="1">
        <f>0.6*Supplier_Performance[[#This Row],[Normalized_Quality]]-0.4*Supplier_Performance[[#This Row],[Normalize_Cost]]</f>
        <v>-1.0020915383551987E-2</v>
      </c>
      <c r="U87">
        <f>(Supplier_Performance[[#This Row],[Composite_Score]] + 0.4) * 100</f>
        <v>38.997908461644805</v>
      </c>
      <c r="V87" s="1">
        <f>Supplier_Performance[[#This Row],[Normalize_Cost]]*100</f>
        <v>66.733511586452764</v>
      </c>
      <c r="W87" s="1">
        <f>Supplier_Performance[[#This Row],[Normalized_Quality]]*100</f>
        <v>42.818855160376515</v>
      </c>
      <c r="X87" s="1" t="str" cm="1">
        <f t="array" ref="X8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88" spans="1:24" x14ac:dyDescent="0.25">
      <c r="A88" t="s">
        <v>128</v>
      </c>
      <c r="B88" t="s">
        <v>126</v>
      </c>
      <c r="C88">
        <v>31.61</v>
      </c>
      <c r="D88">
        <v>2149</v>
      </c>
      <c r="E88" t="s">
        <v>82</v>
      </c>
      <c r="F88" t="s">
        <v>19</v>
      </c>
      <c r="G88" t="s">
        <v>30</v>
      </c>
      <c r="H88" t="s">
        <v>31</v>
      </c>
      <c r="I88">
        <v>11.5564</v>
      </c>
      <c r="J88">
        <v>104.9282</v>
      </c>
      <c r="K88">
        <v>7.17</v>
      </c>
      <c r="L88">
        <v>92</v>
      </c>
      <c r="M88">
        <v>26</v>
      </c>
      <c r="N88">
        <v>67929.89</v>
      </c>
      <c r="O88">
        <v>27.308631500816098</v>
      </c>
      <c r="P88">
        <v>0.36</v>
      </c>
      <c r="Q88">
        <f>(
 (1 - (Supplier_Performance[[#This Row],[Defect Rate (%)]] / 100)) * (Supplier_Performance[[#This Row],[Compliance Score]] / 100) * 0.7 +
 MAX(0, MIN(1, 1 - ((Supplier_Performance[[#This Row],[Delivery Time (days)]] - 7) / 30))) * 0.3
 ) * 100</f>
        <v>70.782519999999991</v>
      </c>
      <c r="R88">
        <f>(Supplier_Performance[[#This Row],[Cost/Unit (USD)]] - MIN_COST)/(MAXCOST-MIN_COST)</f>
        <v>0.59246880570409988</v>
      </c>
      <c r="S88">
        <f>(Supplier_Performance[[#This Row],[True Quality_Score]] -Min_Quality)/(Max_Quality-Min_Quality)</f>
        <v>0.4704857888707199</v>
      </c>
      <c r="T88" s="1">
        <f>0.6*Supplier_Performance[[#This Row],[Normalized_Quality]]-0.4*Supplier_Performance[[#This Row],[Normalize_Cost]]</f>
        <v>4.5303951040791962E-2</v>
      </c>
      <c r="U88">
        <f>(Supplier_Performance[[#This Row],[Composite_Score]] + 0.4) * 100</f>
        <v>44.530395104079204</v>
      </c>
      <c r="V88" s="1">
        <f>Supplier_Performance[[#This Row],[Normalize_Cost]]*100</f>
        <v>59.246880570409985</v>
      </c>
      <c r="W88" s="1">
        <f>Supplier_Performance[[#This Row],[Normalized_Quality]]*100</f>
        <v>47.04857888707199</v>
      </c>
      <c r="X88" s="1" t="str" cm="1">
        <f t="array" ref="X8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89" spans="1:24" x14ac:dyDescent="0.25">
      <c r="A89" t="s">
        <v>129</v>
      </c>
      <c r="B89" t="s">
        <v>126</v>
      </c>
      <c r="C89">
        <v>17.36</v>
      </c>
      <c r="D89">
        <v>3823</v>
      </c>
      <c r="E89" t="s">
        <v>82</v>
      </c>
      <c r="F89" t="s">
        <v>19</v>
      </c>
      <c r="G89" t="s">
        <v>20</v>
      </c>
      <c r="H89" t="s">
        <v>21</v>
      </c>
      <c r="I89">
        <v>21.028500000000001</v>
      </c>
      <c r="J89">
        <v>105.8544</v>
      </c>
      <c r="K89">
        <v>3.92</v>
      </c>
      <c r="L89">
        <v>99</v>
      </c>
      <c r="M89">
        <v>24</v>
      </c>
      <c r="N89">
        <v>66367.28</v>
      </c>
      <c r="O89">
        <v>27.308631500816098</v>
      </c>
      <c r="P89">
        <v>0.43</v>
      </c>
      <c r="Q89">
        <f>(
 (1 - (Supplier_Performance[[#This Row],[Defect Rate (%)]] / 100)) * (Supplier_Performance[[#This Row],[Compliance Score]] / 100) * 0.7 +
 MAX(0, MIN(1, 1 - ((Supplier_Performance[[#This Row],[Delivery Time (days)]] - 7) / 30))) * 0.3
 ) * 100</f>
        <v>79.583439999999996</v>
      </c>
      <c r="R89">
        <f>(Supplier_Performance[[#This Row],[Cost/Unit (USD)]] - MIN_COST)/(MAXCOST-MIN_COST)</f>
        <v>0.27495543672014261</v>
      </c>
      <c r="S89">
        <f>(Supplier_Performance[[#This Row],[True Quality_Score]] -Min_Quality)/(Max_Quality-Min_Quality)</f>
        <v>0.68045273684778063</v>
      </c>
      <c r="T89" s="1">
        <f>0.6*Supplier_Performance[[#This Row],[Normalized_Quality]]-0.4*Supplier_Performance[[#This Row],[Normalize_Cost]]</f>
        <v>0.2982894674206113</v>
      </c>
      <c r="U89">
        <f>(Supplier_Performance[[#This Row],[Composite_Score]] + 0.4) * 100</f>
        <v>69.82894674206112</v>
      </c>
      <c r="V89" s="1">
        <f>Supplier_Performance[[#This Row],[Normalize_Cost]]*100</f>
        <v>27.495543672014261</v>
      </c>
      <c r="W89" s="1">
        <f>Supplier_Performance[[#This Row],[Normalized_Quality]]*100</f>
        <v>68.045273684778067</v>
      </c>
      <c r="X89" s="1" t="str" cm="1">
        <f t="array" ref="X8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90" spans="1:24" x14ac:dyDescent="0.25">
      <c r="A90" t="s">
        <v>130</v>
      </c>
      <c r="B90" t="s">
        <v>126</v>
      </c>
      <c r="C90">
        <v>48.73</v>
      </c>
      <c r="D90">
        <v>4190</v>
      </c>
      <c r="E90" t="s">
        <v>82</v>
      </c>
      <c r="F90" t="s">
        <v>19</v>
      </c>
      <c r="G90" t="s">
        <v>33</v>
      </c>
      <c r="H90" t="s">
        <v>21</v>
      </c>
      <c r="I90">
        <v>16.0471</v>
      </c>
      <c r="J90">
        <v>108.2068</v>
      </c>
      <c r="K90">
        <v>8.1999999999999993</v>
      </c>
      <c r="L90">
        <v>72</v>
      </c>
      <c r="M90">
        <v>29</v>
      </c>
      <c r="N90">
        <v>204178.69999999998</v>
      </c>
      <c r="O90">
        <v>27.308631500816098</v>
      </c>
      <c r="P90">
        <v>0.26</v>
      </c>
      <c r="Q90">
        <f>(
 (1 - (Supplier_Performance[[#This Row],[Defect Rate (%)]] / 100)) * (Supplier_Performance[[#This Row],[Compliance Score]] / 100) * 0.7 +
 MAX(0, MIN(1, 1 - ((Supplier_Performance[[#This Row],[Delivery Time (days)]] - 7) / 30))) * 0.3
 ) * 100</f>
        <v>54.267200000000003</v>
      </c>
      <c r="R90">
        <f>(Supplier_Performance[[#This Row],[Cost/Unit (USD)]] - MIN_COST)/(MAXCOST-MIN_COST)</f>
        <v>0.97393048128342241</v>
      </c>
      <c r="S90">
        <f>(Supplier_Performance[[#This Row],[True Quality_Score]] -Min_Quality)/(Max_Quality-Min_Quality)</f>
        <v>7.6473420247382073E-2</v>
      </c>
      <c r="T90" s="1">
        <f>0.6*Supplier_Performance[[#This Row],[Normalized_Quality]]-0.4*Supplier_Performance[[#This Row],[Normalize_Cost]]</f>
        <v>-0.34368814036493978</v>
      </c>
      <c r="U90">
        <f>(Supplier_Performance[[#This Row],[Composite_Score]] + 0.4) * 100</f>
        <v>5.6311859635060246</v>
      </c>
      <c r="V90" s="1">
        <f>Supplier_Performance[[#This Row],[Normalize_Cost]]*100</f>
        <v>97.393048128342244</v>
      </c>
      <c r="W90" s="1">
        <f>Supplier_Performance[[#This Row],[Normalized_Quality]]*100</f>
        <v>7.6473420247382071</v>
      </c>
      <c r="X90" s="1" t="str" cm="1">
        <f t="array" ref="X9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91" spans="1:24" x14ac:dyDescent="0.25">
      <c r="A91" t="s">
        <v>131</v>
      </c>
      <c r="B91" t="s">
        <v>126</v>
      </c>
      <c r="C91">
        <v>11.27</v>
      </c>
      <c r="D91">
        <v>4299</v>
      </c>
      <c r="E91" t="s">
        <v>82</v>
      </c>
      <c r="F91" t="s">
        <v>19</v>
      </c>
      <c r="G91" t="s">
        <v>20</v>
      </c>
      <c r="H91" t="s">
        <v>21</v>
      </c>
      <c r="I91">
        <v>21.028500000000001</v>
      </c>
      <c r="J91">
        <v>105.8544</v>
      </c>
      <c r="K91">
        <v>0.84</v>
      </c>
      <c r="L91">
        <v>66</v>
      </c>
      <c r="M91">
        <v>17</v>
      </c>
      <c r="N91">
        <v>48449.729999999996</v>
      </c>
      <c r="O91">
        <v>27.308631500816098</v>
      </c>
      <c r="P91">
        <v>0.66</v>
      </c>
      <c r="Q91">
        <f>(
 (1 - (Supplier_Performance[[#This Row],[Defect Rate (%)]] / 100)) * (Supplier_Performance[[#This Row],[Compliance Score]] / 100) * 0.7 +
 MAX(0, MIN(1, 1 - ((Supplier_Performance[[#This Row],[Delivery Time (days)]] - 7) / 30))) * 0.3
 ) * 100</f>
        <v>65.811920000000001</v>
      </c>
      <c r="R91">
        <f>(Supplier_Performance[[#This Row],[Cost/Unit (USD)]] - MIN_COST)/(MAXCOST-MIN_COST)</f>
        <v>0.13926024955436722</v>
      </c>
      <c r="S91">
        <f>(Supplier_Performance[[#This Row],[True Quality_Score]] -Min_Quality)/(Max_Quality-Min_Quality)</f>
        <v>0.35190026467384328</v>
      </c>
      <c r="T91" s="1">
        <f>0.6*Supplier_Performance[[#This Row],[Normalized_Quality]]-0.4*Supplier_Performance[[#This Row],[Normalize_Cost]]</f>
        <v>0.15543605898255905</v>
      </c>
      <c r="U91">
        <f>(Supplier_Performance[[#This Row],[Composite_Score]] + 0.4) * 100</f>
        <v>55.543605898255912</v>
      </c>
      <c r="V91" s="1">
        <f>Supplier_Performance[[#This Row],[Normalize_Cost]]*100</f>
        <v>13.926024955436722</v>
      </c>
      <c r="W91" s="1">
        <f>Supplier_Performance[[#This Row],[Normalized_Quality]]*100</f>
        <v>35.190026467384328</v>
      </c>
      <c r="X91" s="1" t="str" cm="1">
        <f t="array" ref="X9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92" spans="1:24" x14ac:dyDescent="0.25">
      <c r="A92" t="s">
        <v>132</v>
      </c>
      <c r="B92" t="s">
        <v>126</v>
      </c>
      <c r="C92">
        <v>32.200000000000003</v>
      </c>
      <c r="D92">
        <v>4023</v>
      </c>
      <c r="E92" t="s">
        <v>82</v>
      </c>
      <c r="F92" t="s">
        <v>19</v>
      </c>
      <c r="G92" t="s">
        <v>27</v>
      </c>
      <c r="H92" t="s">
        <v>21</v>
      </c>
      <c r="I92">
        <v>10.776899999999999</v>
      </c>
      <c r="J92">
        <v>106.7009</v>
      </c>
      <c r="K92">
        <v>4.92</v>
      </c>
      <c r="L92">
        <v>63</v>
      </c>
      <c r="M92">
        <v>22</v>
      </c>
      <c r="N92">
        <v>129540.6</v>
      </c>
      <c r="O92">
        <v>27.308631500816098</v>
      </c>
      <c r="P92">
        <v>0.5</v>
      </c>
      <c r="Q92">
        <f>(
 (1 - (Supplier_Performance[[#This Row],[Defect Rate (%)]] / 100)) * (Supplier_Performance[[#This Row],[Compliance Score]] / 100) * 0.7 +
 MAX(0, MIN(1, 1 - ((Supplier_Performance[[#This Row],[Delivery Time (days)]] - 7) / 30))) * 0.3
 ) * 100</f>
        <v>56.930279999999996</v>
      </c>
      <c r="R92">
        <f>(Supplier_Performance[[#This Row],[Cost/Unit (USD)]] - MIN_COST)/(MAXCOST-MIN_COST)</f>
        <v>0.60561497326203217</v>
      </c>
      <c r="S92">
        <f>(Supplier_Performance[[#This Row],[True Quality_Score]] -Min_Quality)/(Max_Quality-Min_Quality)</f>
        <v>0.14000754847701594</v>
      </c>
      <c r="T92" s="1">
        <f>0.6*Supplier_Performance[[#This Row],[Normalized_Quality]]-0.4*Supplier_Performance[[#This Row],[Normalize_Cost]]</f>
        <v>-0.15824146021860333</v>
      </c>
      <c r="U92">
        <f>(Supplier_Performance[[#This Row],[Composite_Score]] + 0.4) * 100</f>
        <v>24.175853978139671</v>
      </c>
      <c r="V92" s="1">
        <f>Supplier_Performance[[#This Row],[Normalize_Cost]]*100</f>
        <v>60.561497326203217</v>
      </c>
      <c r="W92" s="1">
        <f>Supplier_Performance[[#This Row],[Normalized_Quality]]*100</f>
        <v>14.000754847701593</v>
      </c>
      <c r="X92" s="1" t="str" cm="1">
        <f t="array" ref="X92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93" spans="1:24" x14ac:dyDescent="0.25">
      <c r="A93" t="s">
        <v>133</v>
      </c>
      <c r="B93" t="s">
        <v>126</v>
      </c>
      <c r="C93">
        <v>31.95</v>
      </c>
      <c r="D93">
        <v>198</v>
      </c>
      <c r="E93" t="s">
        <v>82</v>
      </c>
      <c r="F93" t="s">
        <v>19</v>
      </c>
      <c r="G93" t="s">
        <v>30</v>
      </c>
      <c r="H93" t="s">
        <v>31</v>
      </c>
      <c r="I93">
        <v>11.5564</v>
      </c>
      <c r="J93">
        <v>104.9282</v>
      </c>
      <c r="K93">
        <v>0.79</v>
      </c>
      <c r="L93">
        <v>84</v>
      </c>
      <c r="M93">
        <v>11</v>
      </c>
      <c r="N93">
        <v>6326.0999999999995</v>
      </c>
      <c r="O93">
        <v>27.308631500816098</v>
      </c>
      <c r="P93">
        <v>0.86</v>
      </c>
      <c r="Q93">
        <f>(
 (1 - (Supplier_Performance[[#This Row],[Defect Rate (%)]] / 100)) * (Supplier_Performance[[#This Row],[Compliance Score]] / 100) * 0.7 +
 MAX(0, MIN(1, 1 - ((Supplier_Performance[[#This Row],[Delivery Time (days)]] - 7) / 30))) * 0.3
 ) * 100</f>
        <v>84.33547999999999</v>
      </c>
      <c r="R93">
        <f>(Supplier_Performance[[#This Row],[Cost/Unit (USD)]] - MIN_COST)/(MAXCOST-MIN_COST)</f>
        <v>0.60004456327985745</v>
      </c>
      <c r="S93">
        <f>(Supplier_Performance[[#This Row],[True Quality_Score]] -Min_Quality)/(Max_Quality-Min_Quality)</f>
        <v>0.79382399070134479</v>
      </c>
      <c r="T93" s="1">
        <f>0.6*Supplier_Performance[[#This Row],[Normalized_Quality]]-0.4*Supplier_Performance[[#This Row],[Normalize_Cost]]</f>
        <v>0.23627656910886385</v>
      </c>
      <c r="U93">
        <f>(Supplier_Performance[[#This Row],[Composite_Score]] + 0.4) * 100</f>
        <v>63.627656910886387</v>
      </c>
      <c r="V93" s="1">
        <f>Supplier_Performance[[#This Row],[Normalize_Cost]]*100</f>
        <v>60.004456327985743</v>
      </c>
      <c r="W93" s="1">
        <f>Supplier_Performance[[#This Row],[Normalized_Quality]]*100</f>
        <v>79.382399070134483</v>
      </c>
      <c r="X93" s="1" t="str" cm="1">
        <f t="array" ref="X93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Risk</v>
      </c>
    </row>
    <row r="94" spans="1:24" x14ac:dyDescent="0.25">
      <c r="A94" t="s">
        <v>134</v>
      </c>
      <c r="B94" t="s">
        <v>126</v>
      </c>
      <c r="C94">
        <v>18.3</v>
      </c>
      <c r="D94">
        <v>3877</v>
      </c>
      <c r="E94" t="s">
        <v>82</v>
      </c>
      <c r="F94" t="s">
        <v>19</v>
      </c>
      <c r="G94" t="s">
        <v>23</v>
      </c>
      <c r="H94" t="s">
        <v>24</v>
      </c>
      <c r="I94">
        <v>3.1389999999999998</v>
      </c>
      <c r="J94">
        <v>101.68689999999999</v>
      </c>
      <c r="K94">
        <v>1.71</v>
      </c>
      <c r="L94">
        <v>96</v>
      </c>
      <c r="M94">
        <v>29</v>
      </c>
      <c r="N94">
        <v>70949.100000000006</v>
      </c>
      <c r="O94">
        <v>27.308631500816098</v>
      </c>
      <c r="P94">
        <v>0.26</v>
      </c>
      <c r="Q94">
        <f>(
 (1 - (Supplier_Performance[[#This Row],[Defect Rate (%)]] / 100)) * (Supplier_Performance[[#This Row],[Compliance Score]] / 100) * 0.7 +
 MAX(0, MIN(1, 1 - ((Supplier_Performance[[#This Row],[Delivery Time (days)]] - 7) / 30))) * 0.3
 ) * 100</f>
        <v>74.050879999999992</v>
      </c>
      <c r="R94">
        <f>(Supplier_Performance[[#This Row],[Cost/Unit (USD)]] - MIN_COST)/(MAXCOST-MIN_COST)</f>
        <v>0.29590017825311948</v>
      </c>
      <c r="S94">
        <f>(Supplier_Performance[[#This Row],[True Quality_Score]] -Min_Quality)/(Max_Quality-Min_Quality)</f>
        <v>0.54846031586225097</v>
      </c>
      <c r="T94" s="1">
        <f>0.6*Supplier_Performance[[#This Row],[Normalized_Quality]]-0.4*Supplier_Performance[[#This Row],[Normalize_Cost]]</f>
        <v>0.21071611821610275</v>
      </c>
      <c r="U94">
        <f>(Supplier_Performance[[#This Row],[Composite_Score]] + 0.4) * 100</f>
        <v>61.071611821610276</v>
      </c>
      <c r="V94" s="1">
        <f>Supplier_Performance[[#This Row],[Normalize_Cost]]*100</f>
        <v>29.59001782531195</v>
      </c>
      <c r="W94" s="1">
        <f>Supplier_Performance[[#This Row],[Normalized_Quality]]*100</f>
        <v>54.846031586225095</v>
      </c>
      <c r="X94" s="1" t="str" cm="1">
        <f t="array" ref="X94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95" spans="1:24" x14ac:dyDescent="0.25">
      <c r="A95" t="s">
        <v>135</v>
      </c>
      <c r="B95" t="s">
        <v>126</v>
      </c>
      <c r="C95">
        <v>25.54</v>
      </c>
      <c r="D95">
        <v>3334</v>
      </c>
      <c r="E95" t="s">
        <v>82</v>
      </c>
      <c r="F95" t="s">
        <v>19</v>
      </c>
      <c r="G95" t="s">
        <v>20</v>
      </c>
      <c r="H95" t="s">
        <v>21</v>
      </c>
      <c r="I95">
        <v>21.028500000000001</v>
      </c>
      <c r="J95">
        <v>105.8544</v>
      </c>
      <c r="K95">
        <v>7.81</v>
      </c>
      <c r="L95">
        <v>83</v>
      </c>
      <c r="M95">
        <v>29</v>
      </c>
      <c r="N95">
        <v>85150.36</v>
      </c>
      <c r="O95">
        <v>27.308631500816098</v>
      </c>
      <c r="P95">
        <v>0.26</v>
      </c>
      <c r="Q95">
        <f>(
 (1 - (Supplier_Performance[[#This Row],[Defect Rate (%)]] / 100)) * (Supplier_Performance[[#This Row],[Compliance Score]] / 100) * 0.7 +
 MAX(0, MIN(1, 1 - ((Supplier_Performance[[#This Row],[Delivery Time (days)]] - 7) / 30))) * 0.3
 ) * 100</f>
        <v>61.562389999999986</v>
      </c>
      <c r="R95">
        <f>(Supplier_Performance[[#This Row],[Cost/Unit (USD)]] - MIN_COST)/(MAXCOST-MIN_COST)</f>
        <v>0.45721925133689845</v>
      </c>
      <c r="S95">
        <f>(Supplier_Performance[[#This Row],[True Quality_Score]] -Min_Quality)/(Max_Quality-Min_Quality)</f>
        <v>0.25051758599514135</v>
      </c>
      <c r="T95" s="1">
        <f>0.6*Supplier_Performance[[#This Row],[Normalized_Quality]]-0.4*Supplier_Performance[[#This Row],[Normalize_Cost]]</f>
        <v>-3.2577148937674577E-2</v>
      </c>
      <c r="U95">
        <f>(Supplier_Performance[[#This Row],[Composite_Score]] + 0.4) * 100</f>
        <v>36.742285106232544</v>
      </c>
      <c r="V95" s="1">
        <f>Supplier_Performance[[#This Row],[Normalize_Cost]]*100</f>
        <v>45.721925133689844</v>
      </c>
      <c r="W95" s="1">
        <f>Supplier_Performance[[#This Row],[Normalized_Quality]]*100</f>
        <v>25.051758599514134</v>
      </c>
      <c r="X95" s="1" t="str" cm="1">
        <f t="array" ref="X95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96" spans="1:24" x14ac:dyDescent="0.25">
      <c r="A96" t="s">
        <v>136</v>
      </c>
      <c r="B96" t="s">
        <v>126</v>
      </c>
      <c r="C96">
        <v>15.99</v>
      </c>
      <c r="D96">
        <v>1145</v>
      </c>
      <c r="E96" t="s">
        <v>82</v>
      </c>
      <c r="F96" t="s">
        <v>19</v>
      </c>
      <c r="G96" t="s">
        <v>27</v>
      </c>
      <c r="H96" t="s">
        <v>21</v>
      </c>
      <c r="I96">
        <v>10.776899999999999</v>
      </c>
      <c r="J96">
        <v>106.7009</v>
      </c>
      <c r="K96">
        <v>8.44</v>
      </c>
      <c r="L96">
        <v>79</v>
      </c>
      <c r="M96">
        <v>23</v>
      </c>
      <c r="N96">
        <v>18308.55</v>
      </c>
      <c r="O96">
        <v>27.308631500816098</v>
      </c>
      <c r="P96">
        <v>0.46</v>
      </c>
      <c r="Q96">
        <f>(
 (1 - (Supplier_Performance[[#This Row],[Defect Rate (%)]] / 100)) * (Supplier_Performance[[#This Row],[Compliance Score]] / 100) * 0.7 +
 MAX(0, MIN(1, 1 - ((Supplier_Performance[[#This Row],[Delivery Time (days)]] - 7) / 30))) * 0.3
 ) * 100</f>
        <v>64.632679999999993</v>
      </c>
      <c r="R96">
        <f>(Supplier_Performance[[#This Row],[Cost/Unit (USD)]] - MIN_COST)/(MAXCOST-MIN_COST)</f>
        <v>0.24442959001782535</v>
      </c>
      <c r="S96">
        <f>(Supplier_Performance[[#This Row],[True Quality_Score]] -Min_Quality)/(Max_Quality-Min_Quality)</f>
        <v>0.32376668048804558</v>
      </c>
      <c r="T96" s="1">
        <f>0.6*Supplier_Performance[[#This Row],[Normalized_Quality]]-0.4*Supplier_Performance[[#This Row],[Normalize_Cost]]</f>
        <v>9.6488172285697185E-2</v>
      </c>
      <c r="U96">
        <f>(Supplier_Performance[[#This Row],[Composite_Score]] + 0.4) * 100</f>
        <v>49.648817228569719</v>
      </c>
      <c r="V96" s="1">
        <f>Supplier_Performance[[#This Row],[Normalize_Cost]]*100</f>
        <v>24.442959001782537</v>
      </c>
      <c r="W96" s="1">
        <f>Supplier_Performance[[#This Row],[Normalized_Quality]]*100</f>
        <v>32.376668048804561</v>
      </c>
      <c r="X96" s="1" t="str" cm="1">
        <f t="array" ref="X96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97" spans="1:24" x14ac:dyDescent="0.25">
      <c r="A97" t="s">
        <v>137</v>
      </c>
      <c r="B97" t="s">
        <v>126</v>
      </c>
      <c r="C97">
        <v>43.63</v>
      </c>
      <c r="D97">
        <v>1284</v>
      </c>
      <c r="E97" t="s">
        <v>82</v>
      </c>
      <c r="F97" t="s">
        <v>19</v>
      </c>
      <c r="G97" t="s">
        <v>51</v>
      </c>
      <c r="H97" t="s">
        <v>52</v>
      </c>
      <c r="I97">
        <v>14.599500000000001</v>
      </c>
      <c r="J97">
        <v>120.9842</v>
      </c>
      <c r="K97">
        <v>6.45</v>
      </c>
      <c r="L97">
        <v>68</v>
      </c>
      <c r="M97">
        <v>13</v>
      </c>
      <c r="N97">
        <v>56020.920000000006</v>
      </c>
      <c r="O97">
        <v>27.308631500816098</v>
      </c>
      <c r="P97">
        <v>0.8</v>
      </c>
      <c r="Q97">
        <f>(
 (1 - (Supplier_Performance[[#This Row],[Defect Rate (%)]] / 100)) * (Supplier_Performance[[#This Row],[Compliance Score]] / 100) * 0.7 +
 MAX(0, MIN(1, 1 - ((Supplier_Performance[[#This Row],[Delivery Time (days)]] - 7) / 30))) * 0.3
 ) * 100</f>
        <v>68.529799999999994</v>
      </c>
      <c r="R97">
        <f>(Supplier_Performance[[#This Row],[Cost/Unit (USD)]] - MIN_COST)/(MAXCOST-MIN_COST)</f>
        <v>0.86029411764705888</v>
      </c>
      <c r="S97">
        <f>(Supplier_Performance[[#This Row],[True Quality_Score]] -Min_Quality)/(Max_Quality-Min_Quality)</f>
        <v>0.41674177767110854</v>
      </c>
      <c r="T97" s="1">
        <f>0.6*Supplier_Performance[[#This Row],[Normalized_Quality]]-0.4*Supplier_Performance[[#This Row],[Normalize_Cost]]</f>
        <v>-9.4072580456158461E-2</v>
      </c>
      <c r="U97">
        <f>(Supplier_Performance[[#This Row],[Composite_Score]] + 0.4) * 100</f>
        <v>30.592741954384156</v>
      </c>
      <c r="V97" s="1">
        <f>Supplier_Performance[[#This Row],[Normalize_Cost]]*100</f>
        <v>86.029411764705884</v>
      </c>
      <c r="W97" s="1">
        <f>Supplier_Performance[[#This Row],[Normalized_Quality]]*100</f>
        <v>41.674177767110855</v>
      </c>
      <c r="X97" s="1" t="str" cm="1">
        <f t="array" ref="X97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98" spans="1:24" x14ac:dyDescent="0.25">
      <c r="A98" t="s">
        <v>138</v>
      </c>
      <c r="B98" t="s">
        <v>126</v>
      </c>
      <c r="C98">
        <v>19.670000000000002</v>
      </c>
      <c r="D98">
        <v>3427</v>
      </c>
      <c r="E98" t="s">
        <v>82</v>
      </c>
      <c r="F98" t="s">
        <v>19</v>
      </c>
      <c r="G98" t="s">
        <v>20</v>
      </c>
      <c r="H98" t="s">
        <v>21</v>
      </c>
      <c r="I98">
        <v>21.028500000000001</v>
      </c>
      <c r="J98">
        <v>105.8544</v>
      </c>
      <c r="K98">
        <v>5.28</v>
      </c>
      <c r="L98">
        <v>69</v>
      </c>
      <c r="M98">
        <v>5</v>
      </c>
      <c r="N98">
        <v>67409.090000000011</v>
      </c>
      <c r="O98">
        <v>27.308631500816098</v>
      </c>
      <c r="P98">
        <v>1</v>
      </c>
      <c r="Q98">
        <f>(
 (1 - (Supplier_Performance[[#This Row],[Defect Rate (%)]] / 100)) * (Supplier_Performance[[#This Row],[Compliance Score]] / 100) * 0.7 +
 MAX(0, MIN(1, 1 - ((Supplier_Performance[[#This Row],[Delivery Time (days)]] - 7) / 30))) * 0.3
 ) * 100</f>
        <v>75.749759999999995</v>
      </c>
      <c r="R98">
        <f>(Supplier_Performance[[#This Row],[Cost/Unit (USD)]] - MIN_COST)/(MAXCOST-MIN_COST)</f>
        <v>0.32642602495543682</v>
      </c>
      <c r="S98">
        <f>(Supplier_Performance[[#This Row],[True Quality_Score]] -Min_Quality)/(Max_Quality-Min_Quality)</f>
        <v>0.58899115224972742</v>
      </c>
      <c r="T98" s="1">
        <f>0.6*Supplier_Performance[[#This Row],[Normalized_Quality]]-0.4*Supplier_Performance[[#This Row],[Normalize_Cost]]</f>
        <v>0.22282428136766169</v>
      </c>
      <c r="U98">
        <f>(Supplier_Performance[[#This Row],[Composite_Score]] + 0.4) * 100</f>
        <v>62.282428136766164</v>
      </c>
      <c r="V98" s="1">
        <f>Supplier_Performance[[#This Row],[Normalize_Cost]]*100</f>
        <v>32.642602495543684</v>
      </c>
      <c r="W98" s="1">
        <f>Supplier_Performance[[#This Row],[Normalized_Quality]]*100</f>
        <v>58.899115224972739</v>
      </c>
      <c r="X98" s="1" t="str" cm="1">
        <f t="array" ref="X98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Cost Optimize</v>
      </c>
    </row>
    <row r="99" spans="1:24" x14ac:dyDescent="0.25">
      <c r="A99" t="s">
        <v>139</v>
      </c>
      <c r="B99" t="s">
        <v>126</v>
      </c>
      <c r="C99">
        <v>37</v>
      </c>
      <c r="D99">
        <v>227</v>
      </c>
      <c r="E99" t="s">
        <v>82</v>
      </c>
      <c r="F99" t="s">
        <v>19</v>
      </c>
      <c r="G99" t="s">
        <v>20</v>
      </c>
      <c r="H99" t="s">
        <v>21</v>
      </c>
      <c r="I99">
        <v>21.028500000000001</v>
      </c>
      <c r="J99">
        <v>105.8544</v>
      </c>
      <c r="K99">
        <v>6.76</v>
      </c>
      <c r="L99">
        <v>97</v>
      </c>
      <c r="M99">
        <v>24</v>
      </c>
      <c r="N99">
        <v>8399</v>
      </c>
      <c r="O99">
        <v>27.308631500816098</v>
      </c>
      <c r="P99">
        <v>0.43</v>
      </c>
      <c r="Q99">
        <f>(
 (1 - (Supplier_Performance[[#This Row],[Defect Rate (%)]] / 100)) * (Supplier_Performance[[#This Row],[Compliance Score]] / 100) * 0.7 +
 MAX(0, MIN(1, 1 - ((Supplier_Performance[[#This Row],[Delivery Time (days)]] - 7) / 30))) * 0.3
 ) * 100</f>
        <v>76.309960000000004</v>
      </c>
      <c r="R99">
        <f>(Supplier_Performance[[#This Row],[Cost/Unit (USD)]] - MIN_COST)/(MAXCOST-MIN_COST)</f>
        <v>0.71256684491978617</v>
      </c>
      <c r="S99">
        <f>(Supplier_Performance[[#This Row],[True Quality_Score]] -Min_Quality)/(Max_Quality-Min_Quality)</f>
        <v>0.60235606003854403</v>
      </c>
      <c r="T99" s="1">
        <f>0.6*Supplier_Performance[[#This Row],[Normalized_Quality]]-0.4*Supplier_Performance[[#This Row],[Normalize_Cost]]</f>
        <v>7.6386898055211927E-2</v>
      </c>
      <c r="U99">
        <f>(Supplier_Performance[[#This Row],[Composite_Score]] + 0.4) * 100</f>
        <v>47.638689805521196</v>
      </c>
      <c r="V99" s="1">
        <f>Supplier_Performance[[#This Row],[Normalize_Cost]]*100</f>
        <v>71.256684491978618</v>
      </c>
      <c r="W99" s="1">
        <f>Supplier_Performance[[#This Row],[Normalized_Quality]]*100</f>
        <v>60.2356060038544</v>
      </c>
      <c r="X99" s="1" t="str" cm="1">
        <f t="array" ref="X99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100" spans="1:24" x14ac:dyDescent="0.25">
      <c r="A100" t="s">
        <v>140</v>
      </c>
      <c r="B100" t="s">
        <v>126</v>
      </c>
      <c r="C100">
        <v>41.43</v>
      </c>
      <c r="D100">
        <v>2165</v>
      </c>
      <c r="E100" t="s">
        <v>82</v>
      </c>
      <c r="F100" t="s">
        <v>19</v>
      </c>
      <c r="G100" t="s">
        <v>33</v>
      </c>
      <c r="H100" t="s">
        <v>21</v>
      </c>
      <c r="I100">
        <v>16.0471</v>
      </c>
      <c r="J100">
        <v>108.2068</v>
      </c>
      <c r="K100">
        <v>2.0499999999999998</v>
      </c>
      <c r="L100">
        <v>66</v>
      </c>
      <c r="M100">
        <v>17</v>
      </c>
      <c r="N100">
        <v>89695.95</v>
      </c>
      <c r="O100">
        <v>27.308631500816098</v>
      </c>
      <c r="P100">
        <v>0.66</v>
      </c>
      <c r="Q100">
        <f>(
 (1 - (Supplier_Performance[[#This Row],[Defect Rate (%)]] / 100)) * (Supplier_Performance[[#This Row],[Compliance Score]] / 100) * 0.7 +
 MAX(0, MIN(1, 1 - ((Supplier_Performance[[#This Row],[Delivery Time (days)]] - 7) / 30))) * 0.3
 ) * 100</f>
        <v>65.252899999999997</v>
      </c>
      <c r="R100">
        <f>(Supplier_Performance[[#This Row],[Cost/Unit (USD)]] - MIN_COST)/(MAXCOST-MIN_COST)</f>
        <v>0.81127450980392157</v>
      </c>
      <c r="S100">
        <f>(Supplier_Performance[[#This Row],[True Quality_Score]] -Min_Quality)/(Max_Quality-Min_Quality)</f>
        <v>0.33856350860082618</v>
      </c>
      <c r="T100" s="1">
        <f>0.6*Supplier_Performance[[#This Row],[Normalized_Quality]]-0.4*Supplier_Performance[[#This Row],[Normalize_Cost]]</f>
        <v>-0.12137169876107293</v>
      </c>
      <c r="U100">
        <f>(Supplier_Performance[[#This Row],[Composite_Score]] + 0.4) * 100</f>
        <v>27.862830123892714</v>
      </c>
      <c r="V100" s="1">
        <f>Supplier_Performance[[#This Row],[Normalize_Cost]]*100</f>
        <v>81.127450980392155</v>
      </c>
      <c r="W100" s="1">
        <f>Supplier_Performance[[#This Row],[Normalized_Quality]]*100</f>
        <v>33.856350860082621</v>
      </c>
      <c r="X100" s="1" t="str" cm="1">
        <f t="array" ref="X100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Re-evaluate</v>
      </c>
    </row>
    <row r="101" spans="1:24" x14ac:dyDescent="0.25">
      <c r="A101" t="s">
        <v>141</v>
      </c>
      <c r="B101" t="s">
        <v>126</v>
      </c>
      <c r="C101">
        <v>9.33</v>
      </c>
      <c r="D101">
        <v>669</v>
      </c>
      <c r="E101" t="s">
        <v>82</v>
      </c>
      <c r="F101" t="s">
        <v>19</v>
      </c>
      <c r="G101" t="s">
        <v>33</v>
      </c>
      <c r="H101" t="s">
        <v>21</v>
      </c>
      <c r="I101">
        <v>16.0471</v>
      </c>
      <c r="J101">
        <v>108.2068</v>
      </c>
      <c r="K101">
        <v>6.6</v>
      </c>
      <c r="L101">
        <v>99</v>
      </c>
      <c r="M101">
        <v>17</v>
      </c>
      <c r="N101">
        <v>6241.77</v>
      </c>
      <c r="O101">
        <v>27.308631500816098</v>
      </c>
      <c r="P101">
        <v>0.66</v>
      </c>
      <c r="Q101">
        <f>(
 (1 - (Supplier_Performance[[#This Row],[Defect Rate (%)]] / 100)) * (Supplier_Performance[[#This Row],[Compliance Score]] / 100) * 0.7 +
 MAX(0, MIN(1, 1 - ((Supplier_Performance[[#This Row],[Delivery Time (days)]] - 7) / 30))) * 0.3
 ) * 100</f>
        <v>84.726199999999992</v>
      </c>
      <c r="R101">
        <f>(Supplier_Performance[[#This Row],[Cost/Unit (USD)]] - MIN_COST)/(MAXCOST-MIN_COST)</f>
        <v>9.603386809269164E-2</v>
      </c>
      <c r="S101">
        <f>(Supplier_Performance[[#This Row],[True Quality_Score]] -Min_Quality)/(Max_Quality-Min_Quality)</f>
        <v>0.80314554866501187</v>
      </c>
      <c r="T101" s="1">
        <f>0.6*Supplier_Performance[[#This Row],[Normalized_Quality]]-0.4*Supplier_Performance[[#This Row],[Normalize_Cost]]</f>
        <v>0.44347378196193044</v>
      </c>
      <c r="U101">
        <f>(Supplier_Performance[[#This Row],[Composite_Score]] + 0.4) * 100</f>
        <v>84.347378196193048</v>
      </c>
      <c r="V101" s="1">
        <f>Supplier_Performance[[#This Row],[Normalize_Cost]]*100</f>
        <v>9.6033868092691641</v>
      </c>
      <c r="W101" s="1">
        <f>Supplier_Performance[[#This Row],[Normalized_Quality]]*100</f>
        <v>80.314554866501183</v>
      </c>
      <c r="X101" s="1" t="str" cm="1">
        <f t="array" ref="X101">_xlfn.IFS(
AND(Supplier_Performance[[#This Row],[Cost_Score]]&lt;=40, Supplier_Performance[[#This Row],[Quality_Score]]&gt;=70),"Best Quality",
AND(Supplier_Performance[[#This Row],[Cost_Score]]&lt;=40,Supplier_Performance[[#This Row],[Quality_Score]]&lt;70), "Cost Optimize",
AND(Supplier_Performance[[#This Row],[Cost_Score]]&gt;40,Supplier_Performance[[#This Row],[Quality_Score]]&gt;=70),"Cost Risk",
TRUE,"Re-evaluate"
)</f>
        <v>Best Quality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BB52-AE98-435E-BCFF-B90DE7241223}">
  <dimension ref="A1:B7"/>
  <sheetViews>
    <sheetView workbookViewId="0">
      <selection activeCell="B6" sqref="B6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2" x14ac:dyDescent="0.25">
      <c r="A1" t="s">
        <v>143</v>
      </c>
    </row>
    <row r="2" spans="1:2" x14ac:dyDescent="0.25">
      <c r="A2" t="s">
        <v>144</v>
      </c>
      <c r="B2">
        <f>MIN(Supplier_Performance[Cost/Unit (USD)])</f>
        <v>5.0199999999999996</v>
      </c>
    </row>
    <row r="3" spans="1:2" x14ac:dyDescent="0.25">
      <c r="A3" t="s">
        <v>145</v>
      </c>
      <c r="B3">
        <f>MAX(Supplier_Performance[Cost/Unit (USD)])</f>
        <v>49.9</v>
      </c>
    </row>
    <row r="5" spans="1:2" x14ac:dyDescent="0.25">
      <c r="A5" t="s">
        <v>147</v>
      </c>
    </row>
    <row r="6" spans="1:2" x14ac:dyDescent="0.25">
      <c r="A6" t="s">
        <v>148</v>
      </c>
      <c r="B6">
        <f>MIN(Supplier_Performance[True Quality_Score])</f>
        <v>51.06176</v>
      </c>
    </row>
    <row r="7" spans="1:2" x14ac:dyDescent="0.25">
      <c r="A7" t="s">
        <v>149</v>
      </c>
      <c r="B7">
        <f>MAX(Supplier_Performance[True Quality_Score])</f>
        <v>92.977500000000006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F4C087A-A2C8-4938-9586-977D7B5CC2B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4466A2-D6D0-4A5E-8139-760EB4209C71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E90957A0-D477-47DB-B7BB-75F49E1DD6D1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B1A2D1A3-0FA6-427D-86D5-79C1FF6C2188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FE073428-1EDC-4CC6-A037-AAE9A9A1B7E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Supplier_Locations</vt:lpstr>
      <vt:lpstr>Quality Metrixs</vt:lpstr>
      <vt:lpstr>Material_Taxonomy</vt:lpstr>
      <vt:lpstr>Quality Audit</vt:lpstr>
      <vt:lpstr>Supplier_Quadrant</vt:lpstr>
      <vt:lpstr>Supplier_Performance</vt:lpstr>
      <vt:lpstr>Normalization</vt:lpstr>
      <vt:lpstr>Max_Quality</vt:lpstr>
      <vt:lpstr>MAXCOST</vt:lpstr>
      <vt:lpstr>MIN_COST</vt:lpstr>
      <vt:lpstr>Min_Quality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Poland  Ekanem</dc:creator>
  <cp:lastModifiedBy>Jerry Poland  Ekanem</cp:lastModifiedBy>
  <dcterms:created xsi:type="dcterms:W3CDTF">2025-06-07T15:11:04Z</dcterms:created>
  <dcterms:modified xsi:type="dcterms:W3CDTF">2025-06-16T08:18:42Z</dcterms:modified>
</cp:coreProperties>
</file>