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rrence/Library/Mobile Documents/com~apple~CloudDocs/Documents/Documents - MacBook Pro (4)/"/>
    </mc:Choice>
  </mc:AlternateContent>
  <xr:revisionPtr revIDLastSave="0" documentId="13_ncr:9_{AD20B545-104D-1042-A4D4-9492995613A3}" xr6:coauthVersionLast="47" xr6:coauthVersionMax="47" xr10:uidLastSave="{00000000-0000-0000-0000-000000000000}"/>
  <bookViews>
    <workbookView xWindow="2300" yWindow="1320" windowWidth="28040" windowHeight="17440" xr2:uid="{2353ADA6-E8DC-854F-BE96-C03D197BB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C73" i="1"/>
  <c r="B58" i="1"/>
  <c r="C58" i="1"/>
  <c r="A58" i="1"/>
  <c r="B23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19" i="1"/>
  <c r="B39" i="1" l="1" a="1"/>
  <c r="S13" i="1" l="1"/>
  <c r="S18" i="1"/>
  <c r="S4" i="1"/>
  <c r="S14" i="1"/>
  <c r="S5" i="1"/>
  <c r="S15" i="1"/>
  <c r="S16" i="1"/>
  <c r="S17" i="1"/>
  <c r="S6" i="1"/>
  <c r="S11" i="1"/>
  <c r="S7" i="1"/>
  <c r="S8" i="1"/>
  <c r="S9" i="1"/>
  <c r="S10" i="1"/>
  <c r="S12" i="1"/>
  <c r="B39" i="1"/>
  <c r="S3" i="1" s="1"/>
  <c r="S55" i="1" l="1"/>
  <c r="S19" i="1"/>
  <c r="E15" i="1" s="1"/>
  <c r="F15" i="1" s="1"/>
  <c r="E9" i="1" l="1"/>
  <c r="F9" i="1" s="1"/>
  <c r="E11" i="1"/>
  <c r="F11" i="1" s="1"/>
  <c r="E16" i="1"/>
  <c r="F16" i="1" s="1"/>
  <c r="E14" i="1"/>
  <c r="F14" i="1" s="1"/>
  <c r="E17" i="1"/>
  <c r="F17" i="1" s="1"/>
  <c r="E10" i="1"/>
  <c r="E18" i="1"/>
  <c r="F18" i="1" s="1"/>
  <c r="E4" i="1"/>
  <c r="F4" i="1" s="1"/>
  <c r="F10" i="1"/>
  <c r="E3" i="1"/>
  <c r="E8" i="1"/>
  <c r="E13" i="1"/>
  <c r="E5" i="1"/>
  <c r="E12" i="1"/>
  <c r="E7" i="1"/>
  <c r="E6" i="1"/>
  <c r="G9" i="1" l="1" a="1"/>
  <c r="G9" i="1" s="1"/>
  <c r="G10" i="1" a="1"/>
  <c r="G10" i="1" s="1"/>
  <c r="G17" i="1" a="1"/>
  <c r="G17" i="1" s="1"/>
  <c r="F12" i="1"/>
  <c r="G12" i="1" a="1"/>
  <c r="G12" i="1" s="1"/>
  <c r="F5" i="1"/>
  <c r="G5" i="1" a="1"/>
  <c r="G5" i="1" s="1"/>
  <c r="F7" i="1"/>
  <c r="G7" i="1" a="1"/>
  <c r="G7" i="1" s="1"/>
  <c r="G14" i="1" a="1"/>
  <c r="G14" i="1" s="1"/>
  <c r="G8" i="1" a="1"/>
  <c r="G8" i="1" s="1"/>
  <c r="F8" i="1"/>
  <c r="F6" i="1"/>
  <c r="G6" i="1" a="1"/>
  <c r="G6" i="1" s="1"/>
  <c r="F13" i="1"/>
  <c r="G13" i="1" a="1"/>
  <c r="G13" i="1" s="1"/>
  <c r="G3" i="1" a="1"/>
  <c r="G3" i="1" s="1"/>
  <c r="F3" i="1"/>
  <c r="E19" i="1"/>
  <c r="G16" i="1" a="1"/>
  <c r="G16" i="1" s="1"/>
  <c r="G15" i="1" a="1"/>
  <c r="G15" i="1" s="1"/>
  <c r="G4" i="1" a="1"/>
  <c r="G4" i="1" s="1"/>
  <c r="G18" i="1" a="1"/>
  <c r="G18" i="1" s="1"/>
  <c r="G11" i="1" a="1"/>
  <c r="G11" i="1" s="1"/>
  <c r="J7" i="1" l="1" a="1"/>
  <c r="J7" i="1" s="1"/>
  <c r="D62" i="1" s="1"/>
  <c r="J16" i="1" a="1"/>
  <c r="J16" i="1" s="1"/>
  <c r="D71" i="1" s="1"/>
  <c r="J14" i="1" a="1"/>
  <c r="J14" i="1" s="1"/>
  <c r="J5" i="1" a="1"/>
  <c r="J5" i="1" s="1"/>
  <c r="J13" i="1" a="1"/>
  <c r="J13" i="1" s="1"/>
  <c r="J3" i="1" a="1"/>
  <c r="J3" i="1" s="1"/>
  <c r="J12" i="1" a="1"/>
  <c r="J12" i="1" s="1"/>
  <c r="J11" i="1" a="1"/>
  <c r="J11" i="1" s="1"/>
  <c r="J6" i="1" a="1"/>
  <c r="J6" i="1" s="1"/>
  <c r="J18" i="1" a="1"/>
  <c r="J18" i="1" s="1"/>
  <c r="J17" i="1" a="1"/>
  <c r="J17" i="1" s="1"/>
  <c r="J4" i="1" a="1"/>
  <c r="J4" i="1" s="1"/>
  <c r="J10" i="1" a="1"/>
  <c r="J10" i="1" s="1"/>
  <c r="J15" i="1" a="1"/>
  <c r="J15" i="1" s="1"/>
  <c r="J8" i="1" a="1"/>
  <c r="J8" i="1" s="1"/>
  <c r="J9" i="1" a="1"/>
  <c r="J9" i="1" s="1"/>
  <c r="I11" i="1" a="1"/>
  <c r="I11" i="1" s="1"/>
  <c r="I5" i="1" a="1"/>
  <c r="I5" i="1" s="1"/>
  <c r="I12" i="1" a="1"/>
  <c r="I12" i="1" s="1"/>
  <c r="I13" i="1" a="1"/>
  <c r="I13" i="1" s="1"/>
  <c r="I8" i="1" a="1"/>
  <c r="I8" i="1" s="1"/>
  <c r="I6" i="1" a="1"/>
  <c r="I6" i="1" s="1"/>
  <c r="I10" i="1" a="1"/>
  <c r="I10" i="1" s="1"/>
  <c r="I9" i="1" a="1"/>
  <c r="I9" i="1" s="1"/>
  <c r="F19" i="1"/>
  <c r="I18" i="1" a="1"/>
  <c r="I18" i="1" s="1"/>
  <c r="I3" i="1" a="1"/>
  <c r="I3" i="1" s="1"/>
  <c r="I15" i="1" a="1"/>
  <c r="I15" i="1" s="1"/>
  <c r="I16" i="1" a="1"/>
  <c r="I16" i="1" s="1"/>
  <c r="I4" i="1" a="1"/>
  <c r="I4" i="1" s="1"/>
  <c r="I17" i="1" a="1"/>
  <c r="I17" i="1" s="1"/>
  <c r="I7" i="1" a="1"/>
  <c r="I7" i="1" s="1"/>
  <c r="I14" i="1" a="1"/>
  <c r="I14" i="1" s="1"/>
  <c r="G19" i="1"/>
  <c r="D66" i="1" l="1"/>
  <c r="H15" i="1"/>
  <c r="M15" i="1" a="1"/>
  <c r="M15" i="1" s="1"/>
  <c r="I70" i="1" s="1"/>
  <c r="H5" i="1"/>
  <c r="M5" i="1" a="1"/>
  <c r="M5" i="1" s="1"/>
  <c r="I60" i="1" s="1"/>
  <c r="D63" i="1"/>
  <c r="D67" i="1"/>
  <c r="D70" i="1"/>
  <c r="D58" i="1"/>
  <c r="M3" i="1" a="1"/>
  <c r="M3" i="1" s="1"/>
  <c r="I58" i="1" s="1"/>
  <c r="M14" i="1" a="1"/>
  <c r="M14" i="1" s="1"/>
  <c r="I69" i="1" s="1"/>
  <c r="D65" i="1"/>
  <c r="D68" i="1"/>
  <c r="D61" i="1"/>
  <c r="D59" i="1"/>
  <c r="D60" i="1"/>
  <c r="D64" i="1"/>
  <c r="M10" i="1" a="1"/>
  <c r="M10" i="1" s="1"/>
  <c r="I65" i="1" s="1"/>
  <c r="H8" i="1"/>
  <c r="M8" i="1" a="1"/>
  <c r="M8" i="1" s="1"/>
  <c r="I63" i="1" s="1"/>
  <c r="D72" i="1"/>
  <c r="H11" i="1"/>
  <c r="M11" i="1" a="1"/>
  <c r="M11" i="1" s="1"/>
  <c r="I66" i="1" s="1"/>
  <c r="M18" i="1" a="1"/>
  <c r="M18" i="1" s="1"/>
  <c r="I73" i="1" s="1"/>
  <c r="H7" i="1"/>
  <c r="M7" i="1" a="1"/>
  <c r="M7" i="1" s="1"/>
  <c r="I62" i="1" s="1"/>
  <c r="M17" i="1" a="1"/>
  <c r="M17" i="1" s="1"/>
  <c r="I72" i="1" s="1"/>
  <c r="D73" i="1"/>
  <c r="M9" i="1" a="1"/>
  <c r="M9" i="1" s="1"/>
  <c r="I64" i="1" s="1"/>
  <c r="H6" i="1"/>
  <c r="M6" i="1" a="1"/>
  <c r="M6" i="1" s="1"/>
  <c r="I61" i="1" s="1"/>
  <c r="M4" i="1" a="1"/>
  <c r="M4" i="1" s="1"/>
  <c r="I59" i="1" s="1"/>
  <c r="H13" i="1"/>
  <c r="M13" i="1" a="1"/>
  <c r="M13" i="1" s="1"/>
  <c r="I68" i="1" s="1"/>
  <c r="M16" i="1" a="1"/>
  <c r="M16" i="1" s="1"/>
  <c r="I71" i="1" s="1"/>
  <c r="H12" i="1"/>
  <c r="M12" i="1" a="1"/>
  <c r="M12" i="1" s="1"/>
  <c r="I67" i="1" s="1"/>
  <c r="D69" i="1"/>
  <c r="H14" i="1"/>
  <c r="H18" i="1"/>
  <c r="H17" i="1"/>
  <c r="H9" i="1"/>
  <c r="H10" i="1"/>
  <c r="H16" i="1"/>
  <c r="H4" i="1"/>
  <c r="J19" i="1"/>
  <c r="H3" i="1"/>
  <c r="I19" i="1"/>
  <c r="L14" i="1" l="1" a="1"/>
  <c r="L14" i="1" s="1"/>
  <c r="K14" i="1" s="1"/>
  <c r="L12" i="1" a="1"/>
  <c r="L12" i="1" s="1"/>
  <c r="K12" i="1" s="1"/>
  <c r="L9" i="1" a="1"/>
  <c r="L9" i="1" s="1"/>
  <c r="K9" i="1" s="1"/>
  <c r="L17" i="1" a="1"/>
  <c r="L17" i="1" s="1"/>
  <c r="K17" i="1" s="1"/>
  <c r="L10" i="1" a="1"/>
  <c r="L10" i="1" s="1"/>
  <c r="L13" i="1" a="1"/>
  <c r="L13" i="1" s="1"/>
  <c r="L4" i="1" a="1"/>
  <c r="L4" i="1" s="1"/>
  <c r="L18" i="1" a="1"/>
  <c r="L18" i="1" s="1"/>
  <c r="L11" i="1" a="1"/>
  <c r="L11" i="1" s="1"/>
  <c r="L5" i="1" a="1"/>
  <c r="L5" i="1" s="1"/>
  <c r="L3" i="1" a="1"/>
  <c r="L3" i="1" s="1"/>
  <c r="L7" i="1" a="1"/>
  <c r="L7" i="1" s="1"/>
  <c r="L8" i="1" a="1"/>
  <c r="L8" i="1" s="1"/>
  <c r="L6" i="1" a="1"/>
  <c r="L6" i="1" s="1"/>
  <c r="L15" i="1" a="1"/>
  <c r="L15" i="1" s="1"/>
  <c r="L16" i="1" a="1"/>
  <c r="L16" i="1" s="1"/>
  <c r="H19" i="1"/>
  <c r="M19" i="1"/>
  <c r="P12" i="1" l="1" a="1"/>
  <c r="P12" i="1" s="1"/>
  <c r="K16" i="1"/>
  <c r="P16" i="1" a="1"/>
  <c r="P16" i="1" s="1"/>
  <c r="P9" i="1" a="1"/>
  <c r="P9" i="1" s="1"/>
  <c r="K8" i="1"/>
  <c r="P8" i="1" a="1"/>
  <c r="P8" i="1" s="1"/>
  <c r="K13" i="1"/>
  <c r="P13" i="1" a="1"/>
  <c r="P13" i="1" s="1"/>
  <c r="K6" i="1"/>
  <c r="P6" i="1" a="1"/>
  <c r="P6" i="1" s="1"/>
  <c r="K3" i="1"/>
  <c r="P3" i="1" a="1"/>
  <c r="P3" i="1" s="1"/>
  <c r="K10" i="1"/>
  <c r="P10" i="1" a="1"/>
  <c r="P10" i="1" s="1"/>
  <c r="K5" i="1"/>
  <c r="P5" i="1" a="1"/>
  <c r="P5" i="1" s="1"/>
  <c r="P17" i="1" a="1"/>
  <c r="P17" i="1" s="1"/>
  <c r="K11" i="1"/>
  <c r="P11" i="1" a="1"/>
  <c r="P11" i="1" s="1"/>
  <c r="K15" i="1"/>
  <c r="P15" i="1" a="1"/>
  <c r="P15" i="1" s="1"/>
  <c r="K18" i="1"/>
  <c r="P18" i="1" a="1"/>
  <c r="P18" i="1" s="1"/>
  <c r="P14" i="1" a="1"/>
  <c r="P14" i="1" s="1"/>
  <c r="K7" i="1"/>
  <c r="P7" i="1" a="1"/>
  <c r="P7" i="1" s="1"/>
  <c r="K4" i="1"/>
  <c r="P4" i="1" a="1"/>
  <c r="P4" i="1" s="1"/>
  <c r="N11" i="1" l="1" a="1"/>
  <c r="N11" i="1" s="1"/>
  <c r="E66" i="1" s="1"/>
  <c r="N4" i="1" a="1"/>
  <c r="N4" i="1" s="1"/>
  <c r="E59" i="1" s="1"/>
  <c r="N6" i="1" a="1"/>
  <c r="N6" i="1" s="1"/>
  <c r="E61" i="1" s="1"/>
  <c r="N13" i="1" a="1"/>
  <c r="N13" i="1" s="1"/>
  <c r="E68" i="1" s="1"/>
  <c r="N12" i="1" a="1"/>
  <c r="N12" i="1" s="1"/>
  <c r="E67" i="1" s="1"/>
  <c r="N9" i="1" a="1"/>
  <c r="N9" i="1" s="1"/>
  <c r="E64" i="1" s="1"/>
  <c r="N5" i="1" a="1"/>
  <c r="N5" i="1" s="1"/>
  <c r="E60" i="1" s="1"/>
  <c r="N18" i="1" a="1"/>
  <c r="N18" i="1" s="1"/>
  <c r="E73" i="1" s="1"/>
  <c r="N8" i="1" a="1"/>
  <c r="N8" i="1" s="1"/>
  <c r="E63" i="1" s="1"/>
  <c r="N10" i="1" a="1"/>
  <c r="N10" i="1" s="1"/>
  <c r="E65" i="1" s="1"/>
  <c r="N7" i="1" a="1"/>
  <c r="N7" i="1" s="1"/>
  <c r="E62" i="1" s="1"/>
  <c r="N15" i="1" a="1"/>
  <c r="N15" i="1" s="1"/>
  <c r="E70" i="1" s="1"/>
  <c r="K19" i="1"/>
  <c r="N14" i="1" a="1"/>
  <c r="N14" i="1" s="1"/>
  <c r="E69" i="1" s="1"/>
  <c r="N17" i="1" a="1"/>
  <c r="N17" i="1" s="1"/>
  <c r="E72" i="1" s="1"/>
  <c r="N3" i="1" a="1"/>
  <c r="N3" i="1" s="1"/>
  <c r="E58" i="1" s="1"/>
  <c r="N16" i="1" a="1"/>
  <c r="N16" i="1" s="1"/>
  <c r="E71" i="1" s="1"/>
  <c r="L19" i="1"/>
  <c r="H58" i="1"/>
  <c r="N19" i="1" l="1"/>
  <c r="O11" i="1"/>
  <c r="H66" i="1"/>
  <c r="O7" i="1"/>
  <c r="H62" i="1"/>
  <c r="O8" i="1"/>
  <c r="H63" i="1"/>
  <c r="O14" i="1"/>
  <c r="H69" i="1"/>
  <c r="O6" i="1"/>
  <c r="H61" i="1"/>
  <c r="O5" i="1"/>
  <c r="H60" i="1"/>
  <c r="O10" i="1"/>
  <c r="H65" i="1"/>
  <c r="O12" i="1"/>
  <c r="H67" i="1"/>
  <c r="O17" i="1"/>
  <c r="H72" i="1"/>
  <c r="O9" i="1"/>
  <c r="H64" i="1"/>
  <c r="O15" i="1"/>
  <c r="H70" i="1"/>
  <c r="O16" i="1"/>
  <c r="H71" i="1"/>
  <c r="O18" i="1"/>
  <c r="H73" i="1"/>
  <c r="O4" i="1"/>
  <c r="H59" i="1"/>
  <c r="O13" i="1"/>
  <c r="H68" i="1"/>
  <c r="O3" i="1"/>
  <c r="P19" i="1"/>
  <c r="Q13" i="1" l="1" a="1"/>
  <c r="Q13" i="1" s="1"/>
  <c r="Q9" i="1" a="1"/>
  <c r="Q9" i="1" s="1"/>
  <c r="Q6" i="1" a="1"/>
  <c r="Q6" i="1" s="1"/>
  <c r="Q14" i="1" a="1"/>
  <c r="Q14" i="1" s="1"/>
  <c r="Q12" i="1" a="1"/>
  <c r="Q12" i="1" s="1"/>
  <c r="Q18" i="1" a="1"/>
  <c r="Q18" i="1" s="1"/>
  <c r="Q8" i="1" a="1"/>
  <c r="Q8" i="1" s="1"/>
  <c r="Q16" i="1" a="1"/>
  <c r="Q16" i="1" s="1"/>
  <c r="Q7" i="1" a="1"/>
  <c r="Q7" i="1" s="1"/>
  <c r="Q4" i="1" a="1"/>
  <c r="Q4" i="1" s="1"/>
  <c r="Q10" i="1" a="1"/>
  <c r="Q10" i="1" s="1"/>
  <c r="Q15" i="1" a="1"/>
  <c r="Q15" i="1" s="1"/>
  <c r="Q11" i="1" a="1"/>
  <c r="Q11" i="1" s="1"/>
  <c r="Q17" i="1" a="1"/>
  <c r="Q17" i="1" s="1"/>
  <c r="Q3" i="1" a="1"/>
  <c r="Q3" i="1" s="1"/>
  <c r="R3" i="1" s="1"/>
  <c r="Q5" i="1" a="1"/>
  <c r="Q5" i="1" s="1"/>
  <c r="O19" i="1"/>
  <c r="R7" i="1" l="1"/>
  <c r="G62" i="1" s="1"/>
  <c r="F62" i="1"/>
  <c r="K62" i="1" s="1"/>
  <c r="L62" i="1" s="1"/>
  <c r="R6" i="1"/>
  <c r="G61" i="1" s="1"/>
  <c r="F61" i="1"/>
  <c r="K61" i="1" s="1"/>
  <c r="L61" i="1" s="1"/>
  <c r="R10" i="1"/>
  <c r="G65" i="1" s="1"/>
  <c r="F65" i="1"/>
  <c r="K65" i="1" s="1"/>
  <c r="L65" i="1" s="1"/>
  <c r="R4" i="1"/>
  <c r="G59" i="1" s="1"/>
  <c r="F59" i="1"/>
  <c r="K59" i="1" s="1"/>
  <c r="L59" i="1" s="1"/>
  <c r="R8" i="1"/>
  <c r="G63" i="1" s="1"/>
  <c r="F63" i="1"/>
  <c r="K63" i="1" s="1"/>
  <c r="L63" i="1" s="1"/>
  <c r="R9" i="1"/>
  <c r="G64" i="1" s="1"/>
  <c r="F64" i="1"/>
  <c r="K64" i="1" s="1"/>
  <c r="L64" i="1" s="1"/>
  <c r="R17" i="1"/>
  <c r="G72" i="1" s="1"/>
  <c r="F72" i="1"/>
  <c r="K72" i="1" s="1"/>
  <c r="L72" i="1" s="1"/>
  <c r="R5" i="1"/>
  <c r="G60" i="1" s="1"/>
  <c r="F60" i="1"/>
  <c r="K60" i="1" s="1"/>
  <c r="L60" i="1" s="1"/>
  <c r="R16" i="1"/>
  <c r="G71" i="1" s="1"/>
  <c r="F71" i="1"/>
  <c r="K71" i="1" s="1"/>
  <c r="L71" i="1" s="1"/>
  <c r="R11" i="1"/>
  <c r="G66" i="1" s="1"/>
  <c r="F66" i="1"/>
  <c r="K66" i="1" s="1"/>
  <c r="L66" i="1" s="1"/>
  <c r="R13" i="1"/>
  <c r="G68" i="1" s="1"/>
  <c r="F68" i="1"/>
  <c r="K68" i="1" s="1"/>
  <c r="L68" i="1" s="1"/>
  <c r="R15" i="1"/>
  <c r="G70" i="1" s="1"/>
  <c r="F70" i="1"/>
  <c r="K70" i="1" s="1"/>
  <c r="L70" i="1" s="1"/>
  <c r="G58" i="1"/>
  <c r="F58" i="1"/>
  <c r="K58" i="1" s="1"/>
  <c r="L58" i="1" s="1"/>
  <c r="R18" i="1"/>
  <c r="G73" i="1" s="1"/>
  <c r="F73" i="1"/>
  <c r="K73" i="1" s="1"/>
  <c r="L73" i="1" s="1"/>
  <c r="R12" i="1"/>
  <c r="G67" i="1" s="1"/>
  <c r="F67" i="1"/>
  <c r="K67" i="1" s="1"/>
  <c r="L67" i="1" s="1"/>
  <c r="R14" i="1"/>
  <c r="G69" i="1" s="1"/>
  <c r="F69" i="1"/>
  <c r="K69" i="1" s="1"/>
  <c r="L69" i="1" s="1"/>
  <c r="Q19" i="1"/>
  <c r="R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<sst xmlns="http://schemas.openxmlformats.org/spreadsheetml/2006/main" count="70" uniqueCount="49">
  <si>
    <t>0-0</t>
  </si>
  <si>
    <t>0-1</t>
  </si>
  <si>
    <t>WC</t>
  </si>
  <si>
    <t>0-2</t>
  </si>
  <si>
    <t>0-3</t>
  </si>
  <si>
    <t>1-0</t>
  </si>
  <si>
    <t>1-1</t>
  </si>
  <si>
    <t>2-0</t>
  </si>
  <si>
    <t>3-0</t>
  </si>
  <si>
    <t>2-1</t>
  </si>
  <si>
    <t>1-2</t>
  </si>
  <si>
    <t>3-1</t>
  </si>
  <si>
    <t>2-2</t>
  </si>
  <si>
    <t>1-3</t>
  </si>
  <si>
    <t>3-2</t>
  </si>
  <si>
    <t>2-3</t>
  </si>
  <si>
    <t>CN</t>
  </si>
  <si>
    <t>KR</t>
  </si>
  <si>
    <t>NA</t>
  </si>
  <si>
    <t>EU</t>
  </si>
  <si>
    <t>Round 1 table:</t>
  </si>
  <si>
    <t>vs. row 2</t>
  </si>
  <si>
    <t>vs. row 3</t>
  </si>
  <si>
    <t>row 2</t>
  </si>
  <si>
    <t>row 3</t>
  </si>
  <si>
    <t>…</t>
  </si>
  <si>
    <t>1-0 (computed)</t>
  </si>
  <si>
    <t>Team</t>
  </si>
  <si>
    <t>Region</t>
  </si>
  <si>
    <t>Power</t>
  </si>
  <si>
    <t>GEN</t>
  </si>
  <si>
    <t>T1</t>
  </si>
  <si>
    <t>KT</t>
  </si>
  <si>
    <t>DK</t>
  </si>
  <si>
    <t>JDG</t>
  </si>
  <si>
    <t>BLG</t>
  </si>
  <si>
    <t>LNG</t>
  </si>
  <si>
    <t>WBG</t>
  </si>
  <si>
    <t>G2</t>
  </si>
  <si>
    <t>FNC</t>
  </si>
  <si>
    <t>MAD</t>
  </si>
  <si>
    <t>BDS / GG</t>
  </si>
  <si>
    <t>NRG</t>
  </si>
  <si>
    <t>C9</t>
  </si>
  <si>
    <t>TL</t>
  </si>
  <si>
    <t>Wildcard</t>
  </si>
  <si>
    <t>Advance</t>
  </si>
  <si>
    <t>Eliminated</t>
  </si>
  <si>
    <t>Feel free to edit the power scores above! The table below will mirror the one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</si>
</sst>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8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  <xf numFmtId="178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8" fontId="0" fillId="0" borderId="5" xfId="1" applyNumberFormat="1" applyFont="1" applyBorder="1" applyAlignment="1">
      <alignment horizontal="center"/>
    </xf>
    <xf numFmtId="178" fontId="0" fillId="0" borderId="3" xfId="1" applyNumberFormat="1" applyFont="1" applyBorder="1" applyAlignment="1">
      <alignment horizontal="center"/>
    </xf>
    <xf numFmtId="178" fontId="0" fillId="0" borderId="4" xfId="1" applyNumberFormat="1" applyFont="1" applyBorder="1" applyAlignment="1">
      <alignment horizontal="center"/>
    </xf>
    <xf numFmtId="178" fontId="2" fillId="0" borderId="2" xfId="1" applyNumberFormat="1" applyFont="1" applyBorder="1" applyAlignment="1">
      <alignment horizontal="center"/>
    </xf>
    <xf numFmtId="178" fontId="0" fillId="2" borderId="3" xfId="1" applyNumberFormat="1" applyFont="1" applyFill="1" applyBorder="1" applyAlignment="1">
      <alignment horizontal="center"/>
    </xf>
    <xf numFmtId="178" fontId="0" fillId="3" borderId="4" xfId="1" applyNumberFormat="1" applyFont="1" applyFill="1" applyBorder="1" applyAlignment="1">
      <alignment horizontal="center"/>
    </xf>
    <xf numFmtId="178" fontId="0" fillId="3" borderId="3" xfId="1" applyNumberFormat="1" applyFont="1" applyFill="1" applyBorder="1" applyAlignment="1">
      <alignment horizontal="center"/>
    </xf>
    <xf numFmtId="178" fontId="0" fillId="0" borderId="0" xfId="0" applyNumberFormat="1"/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7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7BF-1490-9D46-A545-15C1728408B0}">
  <sheetPr codeName="Sheet1"/>
  <dimension ref="A1:S73"/>
  <sheetViews>
    <sheetView tabSelected="1" workbookViewId="0">
      <selection activeCell="R70" sqref="R70"/>
    </sheetView>
  </sheetViews>
  <sheetFormatPr baseColWidth="10" defaultRowHeight="16" x14ac:dyDescent="0.2"/>
  <cols>
    <col min="3" max="3" width="9.83203125" customWidth="1"/>
    <col min="4" max="18" width="9.6640625" customWidth="1"/>
    <col min="19" max="19" width="10.83203125" hidden="1" customWidth="1"/>
  </cols>
  <sheetData>
    <row r="1" spans="1:19" x14ac:dyDescent="0.2">
      <c r="A1" s="3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 t="s">
        <v>26</v>
      </c>
    </row>
    <row r="2" spans="1:19" ht="17" thickBot="1" x14ac:dyDescent="0.25">
      <c r="A2" s="7" t="s">
        <v>27</v>
      </c>
      <c r="B2" s="7" t="s">
        <v>28</v>
      </c>
      <c r="C2" s="8" t="s">
        <v>29</v>
      </c>
      <c r="D2" s="9" t="s">
        <v>0</v>
      </c>
      <c r="E2" s="10" t="s">
        <v>5</v>
      </c>
      <c r="F2" s="11" t="s">
        <v>1</v>
      </c>
      <c r="G2" s="10" t="s">
        <v>7</v>
      </c>
      <c r="H2" s="10" t="s">
        <v>6</v>
      </c>
      <c r="I2" s="11" t="s">
        <v>3</v>
      </c>
      <c r="J2" s="13" t="s">
        <v>8</v>
      </c>
      <c r="K2" s="10" t="s">
        <v>9</v>
      </c>
      <c r="L2" s="10" t="s">
        <v>10</v>
      </c>
      <c r="M2" s="14" t="s">
        <v>4</v>
      </c>
      <c r="N2" s="13" t="s">
        <v>11</v>
      </c>
      <c r="O2" s="10" t="s">
        <v>12</v>
      </c>
      <c r="P2" s="14" t="s">
        <v>13</v>
      </c>
      <c r="Q2" s="13" t="s">
        <v>14</v>
      </c>
      <c r="R2" s="15" t="s">
        <v>15</v>
      </c>
    </row>
    <row r="3" spans="1:19" x14ac:dyDescent="0.2">
      <c r="A3" s="3" t="s">
        <v>30</v>
      </c>
      <c r="B3" s="3" t="s">
        <v>17</v>
      </c>
      <c r="C3" s="5">
        <v>20</v>
      </c>
      <c r="D3" s="12">
        <v>1</v>
      </c>
      <c r="E3" s="4">
        <f>S3/($S$19/8)</f>
        <v>0.74495311146109267</v>
      </c>
      <c r="F3" s="6">
        <f>1-E3</f>
        <v>0.25504688853890733</v>
      </c>
      <c r="G3" s="4" cm="1">
        <f t="array" ref="G3">SUM(E3*E$3:E$18*C3/($C$3:$C$18+C3))/8</f>
        <v>0.50260407346537062</v>
      </c>
      <c r="H3" s="4">
        <f>1-G3-I3</f>
        <v>0.43936931538272073</v>
      </c>
      <c r="I3" s="6" cm="1">
        <f t="array" ref="I3">SUM(F3*F$3:F$18*(1-(C3/($C$3:$C$18+C3))))/8</f>
        <v>5.8026611151908637E-2</v>
      </c>
      <c r="J3" s="4" cm="1">
        <f t="array" ref="J3">SUM(G3*G$3:G$18*(3-(2*(C3/($C$3:$C$18+C3))))*(C3/($C$3:$C$18+C3))*(C3/($C$3:$C$18+C3))/4)</f>
        <v>0.35000100891251246</v>
      </c>
      <c r="K3" s="4">
        <f>1-J3-L3-M3</f>
        <v>0.46890753159667953</v>
      </c>
      <c r="L3" s="4" cm="1">
        <f t="array" ref="L3">SUM(I3*I$3:I$18*(3-(2*(C3/($C$3:$C$18+C3))))*(C3/($C$3:$C$18+C3))*(C3/($C$3:$C$18+C3))/4) + SUM(H3*H$3:H$18*$C$3:$C$18/($C$3:$C$18+C3))/8</f>
        <v>0.17446913065583347</v>
      </c>
      <c r="M3" s="6" cm="1">
        <f t="array" ref="M3">SUM(I3*I$3:I$18*(3-(2*($C$3:$C$18/($C$3:$C$18+C3))))*($C$3:$C$18/($C$3:$C$18+C3))*($C$3:$C$18/($C$3:$C$18+C3))/4)</f>
        <v>6.6223288349744848E-3</v>
      </c>
      <c r="N3" s="4" cm="1">
        <f t="array" ref="N3">SUM(K3*K$3:K$18*(3-(2*(C3/($C$3:$C$18+C3))))*(C3/($C$3:$C$18+C3))*(C3/($C$3:$C$18+C3))/6)</f>
        <v>0.34865589535221031</v>
      </c>
      <c r="O3" s="4">
        <f>1-J3-N3-P3-M3</f>
        <v>0.26576904495271692</v>
      </c>
      <c r="P3" s="6" cm="1">
        <f t="array" ref="P3">SUM(L3*L$3:L$18*(3-(2*($C$3:$C$18/($C$3:$C$18+C3))))*($C$3:$C$18/($C$3:$C$18+C3))*($C$3:$C$18/($C$3:$C$18+C3))/6)</f>
        <v>2.8951721947585784E-2</v>
      </c>
      <c r="Q3" s="4" cm="1">
        <f t="array" ref="Q3">SUM(O3*O$3:O$18*(3-(2*(C3/($C$3:$C$18+C3))))*(C3/($C$3:$C$18+C3))*(C3/($C$3:$C$18+C3))/6)</f>
        <v>0.20947260284759187</v>
      </c>
      <c r="R3" s="4">
        <f>O3-Q3</f>
        <v>5.629644210512505E-2</v>
      </c>
      <c r="S3" s="2">
        <f>AVERAGEIF($B$3:$B$18,"&lt;&gt;"&amp;$B7,$B$39:$B$54)</f>
        <v>0.7568644084042635</v>
      </c>
    </row>
    <row r="4" spans="1:19" x14ac:dyDescent="0.2">
      <c r="A4" s="3" t="s">
        <v>31</v>
      </c>
      <c r="B4" s="3" t="s">
        <v>17</v>
      </c>
      <c r="C4" s="5">
        <v>16</v>
      </c>
      <c r="D4" s="12">
        <v>1</v>
      </c>
      <c r="E4" s="4">
        <f>S4/($S$19/8)</f>
        <v>0.70688173768831952</v>
      </c>
      <c r="F4" s="6">
        <f t="shared" ref="F4:F18" si="0">1-E4</f>
        <v>0.29311826231168048</v>
      </c>
      <c r="G4" s="4" cm="1">
        <f t="array" ref="G4">SUM(E4*E$3:E$18*C4/($C$3:$C$18+C4))/8</f>
        <v>0.44359092347763929</v>
      </c>
      <c r="H4" s="4">
        <f t="shared" ref="H4:H18" si="1">1-G4-I4</f>
        <v>0.47874918139026795</v>
      </c>
      <c r="I4" s="6" cm="1">
        <f t="array" ref="I4">SUM(F4*F$3:F$18*(1-(C4/($C$3:$C$18+C4))))/8</f>
        <v>7.765989513209276E-2</v>
      </c>
      <c r="J4" s="4" cm="1">
        <f t="array" ref="J4">SUM(G4*G$3:G$18*(3-(2*(C4/($C$3:$C$18+C4))))*(C4/($C$3:$C$18+C4))*(C4/($C$3:$C$18+C4))/4)</f>
        <v>0.27831660053227358</v>
      </c>
      <c r="K4" s="4">
        <f t="shared" ref="K4:K18" si="2">1-J4-L4-M4</f>
        <v>0.48928920602902087</v>
      </c>
      <c r="L4" s="4" cm="1">
        <f t="array" ref="L4">SUM(I4*I$3:I$18*(3-(2*(C4/($C$3:$C$18+C4))))*(C4/($C$3:$C$18+C4))*(C4/($C$3:$C$18+C4))/4) + SUM(H4*H$3:H$18*$C$3:$C$18/($C$3:$C$18+C4))/8</f>
        <v>0.22086366555135684</v>
      </c>
      <c r="M4" s="6" cm="1">
        <f t="array" ref="M4">SUM(I4*I$3:I$18*(3-(2*($C$3:$C$18/($C$3:$C$18+C4))))*($C$3:$C$18/($C$3:$C$18+C4))*($C$3:$C$18/($C$3:$C$18+C4))/4)</f>
        <v>1.1530527887348716E-2</v>
      </c>
      <c r="N4" s="4" cm="1">
        <f t="array" ref="N4">SUM(K4*K$3:K$18*(3-(2*(C4/($C$3:$C$18+C4))))*(C4/($C$3:$C$18+C4))*(C4/($C$3:$C$18+C4))/6)</f>
        <v>0.33346578166420687</v>
      </c>
      <c r="O4" s="4">
        <f t="shared" ref="O4:O18" si="3">1-J4-N4-P4-M4</f>
        <v>0.32993558400133771</v>
      </c>
      <c r="P4" s="6" cm="1">
        <f t="array" ref="P4">SUM(L4*L$3:L$18*(3-(2*($C$3:$C$18/($C$3:$C$18+C4))))*($C$3:$C$18/($C$3:$C$18+C4))*($C$3:$C$18/($C$3:$C$18+C4))/6)</f>
        <v>4.6751505914833139E-2</v>
      </c>
      <c r="Q4" s="4" cm="1">
        <f t="array" ref="Q4">SUM(O4*O$3:O$18*(3-(2*(C4/($C$3:$C$18+C4))))*(C4/($C$3:$C$18+C4))*(C4/($C$3:$C$18+C4))/6)</f>
        <v>0.24192669184193327</v>
      </c>
      <c r="R4" s="4">
        <f t="shared" ref="R4:R18" si="4">O4-Q4</f>
        <v>8.8008892159404439E-2</v>
      </c>
      <c r="S4" s="2">
        <f>AVERAGEIF($B$3:$B$18,"&lt;&gt;"&amp;B8,C$39:C$54)</f>
        <v>0.71818429908684311</v>
      </c>
    </row>
    <row r="5" spans="1:19" x14ac:dyDescent="0.2">
      <c r="A5" s="3" t="s">
        <v>32</v>
      </c>
      <c r="B5" s="3" t="s">
        <v>17</v>
      </c>
      <c r="C5" s="5">
        <v>12</v>
      </c>
      <c r="D5" s="12">
        <v>1</v>
      </c>
      <c r="E5" s="4">
        <f>S5/($S$19/8)</f>
        <v>0.65334073558099504</v>
      </c>
      <c r="F5" s="6">
        <f t="shared" si="0"/>
        <v>0.34665926441900496</v>
      </c>
      <c r="G5" s="4" cm="1">
        <f t="array" ref="G5">SUM(E5*E$3:E$18*C5/($C$3:$C$18+C5))/8</f>
        <v>0.36823703948261272</v>
      </c>
      <c r="H5" s="4">
        <f t="shared" si="1"/>
        <v>0.5215232857440254</v>
      </c>
      <c r="I5" s="6" cm="1">
        <f t="array" ref="I5">SUM(F5*F$3:F$18*(1-(C5/($C$3:$C$18+C5))))/8</f>
        <v>0.11023967477336191</v>
      </c>
      <c r="J5" s="4" cm="1">
        <f t="array" ref="J5">SUM(G5*G$3:G$18*(3-(2*(C5/($C$3:$C$18+C5))))*(C5/($C$3:$C$18+C5))*(C5/($C$3:$C$18+C5))/4)</f>
        <v>0.19618288713505813</v>
      </c>
      <c r="K5" s="4">
        <f t="shared" si="2"/>
        <v>0.49389727615463891</v>
      </c>
      <c r="L5" s="4" cm="1">
        <f t="array" ref="L5">SUM(I5*I$3:I$18*(3-(2*(C5/($C$3:$C$18+C5))))*(C5/($C$3:$C$18+C5))*(C5/($C$3:$C$18+C5))/4) + SUM(H5*H$3:H$18*$C$3:$C$18/($C$3:$C$18+C5))/8</f>
        <v>0.28760972040394173</v>
      </c>
      <c r="M5" s="6" cm="1">
        <f t="array" ref="M5">SUM(I5*I$3:I$18*(3-(2*($C$3:$C$18/($C$3:$C$18+C5))))*($C$3:$C$18/($C$3:$C$18+C5))*($C$3:$C$18/($C$3:$C$18+C5))/4)</f>
        <v>2.2310116306361212E-2</v>
      </c>
      <c r="N5" s="4" cm="1">
        <f t="array" ref="N5">SUM(K5*K$3:K$18*(3-(2*(C5/($C$3:$C$18+C5))))*(C5/($C$3:$C$18+C5))*(C5/($C$3:$C$18+C5))/6)</f>
        <v>0.29333019460007781</v>
      </c>
      <c r="O5" s="4">
        <f t="shared" si="3"/>
        <v>0.40750927110147295</v>
      </c>
      <c r="P5" s="6" cm="1">
        <f t="array" ref="P5">SUM(L5*L$3:L$18*(3-(2*($C$3:$C$18/($C$3:$C$18+C5))))*($C$3:$C$18/($C$3:$C$18+C5))*($C$3:$C$18/($C$3:$C$18+C5))/6)</f>
        <v>8.0667530857029879E-2</v>
      </c>
      <c r="Q5" s="4" cm="1">
        <f t="array" ref="Q5">SUM(O5*O$3:O$18*(3-(2*(C5/($C$3:$C$18+C5))))*(C5/($C$3:$C$18+C5))*(C5/($C$3:$C$18+C5))/6)</f>
        <v>0.26617493787265722</v>
      </c>
      <c r="R5" s="4">
        <f t="shared" si="4"/>
        <v>0.14133433322881572</v>
      </c>
      <c r="S5" s="2">
        <f>AVERAGEIF($B$3:$B$18,"&lt;&gt;"&amp;B9,D$39:D$54)</f>
        <v>0.66378721252947259</v>
      </c>
    </row>
    <row r="6" spans="1:19" x14ac:dyDescent="0.2">
      <c r="A6" s="3" t="s">
        <v>33</v>
      </c>
      <c r="B6" s="3" t="s">
        <v>17</v>
      </c>
      <c r="C6" s="5">
        <v>10</v>
      </c>
      <c r="D6" s="12">
        <v>1</v>
      </c>
      <c r="E6" s="4">
        <f>S6/($S$19/8)</f>
        <v>0.61722529545645288</v>
      </c>
      <c r="F6" s="6">
        <f t="shared" si="0"/>
        <v>0.38277470454354712</v>
      </c>
      <c r="G6" s="4" cm="1">
        <f t="array" ref="G6">SUM(E6*E$3:E$18*C6/($C$3:$C$18+C6))/8</f>
        <v>0.32226242508353398</v>
      </c>
      <c r="H6" s="4">
        <f t="shared" si="1"/>
        <v>0.54221675530897406</v>
      </c>
      <c r="I6" s="6" cm="1">
        <f t="array" ref="I6">SUM(F6*F$3:F$18*(1-(C6/($C$3:$C$18+C6))))/8</f>
        <v>0.1355208196074919</v>
      </c>
      <c r="J6" s="4" cm="1">
        <f t="array" ref="J6">SUM(G6*G$3:G$18*(3-(2*(C6/($C$3:$C$18+C6))))*(C6/($C$3:$C$18+C6))*(C6/($C$3:$C$18+C6))/4)</f>
        <v>0.15207937907413185</v>
      </c>
      <c r="K6" s="4">
        <f t="shared" si="2"/>
        <v>0.48333877810024334</v>
      </c>
      <c r="L6" s="4" cm="1">
        <f t="array" ref="L6">SUM(I6*I$3:I$18*(3-(2*(C6/($C$3:$C$18+C6))))*(C6/($C$3:$C$18+C6))*(C6/($C$3:$C$18+C6))/4) + SUM(H6*H$3:H$18*$C$3:$C$18/($C$3:$C$18+C6))/8</f>
        <v>0.33177488832799112</v>
      </c>
      <c r="M6" s="6" cm="1">
        <f t="array" ref="M6">SUM(I6*I$3:I$18*(3-(2*($C$3:$C$18/($C$3:$C$18+C6))))*($C$3:$C$18/($C$3:$C$18+C6))*($C$3:$C$18/($C$3:$C$18+C6))/4)</f>
        <v>3.2806954497633788E-2</v>
      </c>
      <c r="N6" s="4" cm="1">
        <f t="array" ref="N6">SUM(K6*K$3:K$18*(3-(2*(C6/($C$3:$C$18+C6))))*(C6/($C$3:$C$18+C6))*(C6/($C$3:$C$18+C6))/6)</f>
        <v>0.2590078814349776</v>
      </c>
      <c r="O6" s="4">
        <f t="shared" si="3"/>
        <v>0.44692952027748528</v>
      </c>
      <c r="P6" s="6" cm="1">
        <f t="array" ref="P6">SUM(L6*L$3:L$18*(3-(2*($C$3:$C$18/($C$3:$C$18+C6))))*($C$3:$C$18/($C$3:$C$18+C6))*($C$3:$C$18/($C$3:$C$18+C6))/6)</f>
        <v>0.10917626471577159</v>
      </c>
      <c r="Q6" s="4" cm="1">
        <f t="array" ref="Q6">SUM(O6*O$3:O$18*(3-(2*(C6/($C$3:$C$18+C6))))*(C6/($C$3:$C$18+C6))*(C6/($C$3:$C$18+C6))/6)</f>
        <v>0.26745298565656001</v>
      </c>
      <c r="R6" s="4">
        <f t="shared" si="4"/>
        <v>0.17947653462092528</v>
      </c>
      <c r="S6" s="2">
        <f>AVERAGEIF($B$3:$B$18,"&lt;&gt;"&amp;B10,E$39:E$54)</f>
        <v>0.62709431091784029</v>
      </c>
    </row>
    <row r="7" spans="1:19" x14ac:dyDescent="0.2">
      <c r="A7" s="3" t="s">
        <v>34</v>
      </c>
      <c r="B7" s="3" t="s">
        <v>16</v>
      </c>
      <c r="C7" s="5">
        <v>16</v>
      </c>
      <c r="D7" s="12">
        <v>1</v>
      </c>
      <c r="E7" s="4">
        <f>S7/($S$19/8)</f>
        <v>0.71928637405393758</v>
      </c>
      <c r="F7" s="6">
        <f t="shared" si="0"/>
        <v>0.28071362594606242</v>
      </c>
      <c r="G7" s="4" cm="1">
        <f t="array" ref="G7">SUM(E7*E$3:E$18*C7/($C$3:$C$18+C7))/8</f>
        <v>0.45137522997114637</v>
      </c>
      <c r="H7" s="4">
        <f t="shared" si="1"/>
        <v>0.47425140761467555</v>
      </c>
      <c r="I7" s="6" cm="1">
        <f t="array" ref="I7">SUM(F7*F$3:F$18*(1-(C7/($C$3:$C$18+C7))))/8</f>
        <v>7.4373362414178051E-2</v>
      </c>
      <c r="J7" s="4" cm="1">
        <f t="array" ref="J7">SUM(G7*G$3:G$18*(3-(2*(C7/($C$3:$C$18+C7))))*(C7/($C$3:$C$18+C7))*(C7/($C$3:$C$18+C7))/4)</f>
        <v>0.2832006087617237</v>
      </c>
      <c r="K7" s="4">
        <f t="shared" si="2"/>
        <v>0.48914543507962621</v>
      </c>
      <c r="L7" s="4" cm="1">
        <f t="array" ref="L7">SUM(I7*I$3:I$18*(3-(2*(C7/($C$3:$C$18+C7))))*(C7/($C$3:$C$18+C7))*(C7/($C$3:$C$18+C7))/4) + SUM(H7*H$3:H$18*$C$3:$C$18/($C$3:$C$18+C7))/8</f>
        <v>0.21661139515681085</v>
      </c>
      <c r="M7" s="6" cm="1">
        <f t="array" ref="M7">SUM(I7*I$3:I$18*(3-(2*($C$3:$C$18/($C$3:$C$18+C7))))*($C$3:$C$18/($C$3:$C$18+C7))*($C$3:$C$18/($C$3:$C$18+C7))/4)</f>
        <v>1.1042561001839242E-2</v>
      </c>
      <c r="N7" s="4" cm="1">
        <f t="array" ref="N7">SUM(K7*K$3:K$18*(3-(2*(C7/($C$3:$C$18+C7))))*(C7/($C$3:$C$18+C7))*(C7/($C$3:$C$18+C7))/6)</f>
        <v>0.33336779729947996</v>
      </c>
      <c r="O7" s="4">
        <f t="shared" si="3"/>
        <v>0.32653763000649583</v>
      </c>
      <c r="P7" s="6" cm="1">
        <f t="array" ref="P7">SUM(L7*L$3:L$18*(3-(2*($C$3:$C$18/($C$3:$C$18+C7))))*($C$3:$C$18/($C$3:$C$18+C7))*($C$3:$C$18/($C$3:$C$18+C7))/6)</f>
        <v>4.585140293046127E-2</v>
      </c>
      <c r="Q7" s="4" cm="1">
        <f t="array" ref="Q7">SUM(O7*O$3:O$18*(3-(2*(C7/($C$3:$C$18+C7))))*(C7/($C$3:$C$18+C7))*(C7/($C$3:$C$18+C7))/6)</f>
        <v>0.23943512740067605</v>
      </c>
      <c r="R7" s="4">
        <f t="shared" si="4"/>
        <v>8.7102502605819782E-2</v>
      </c>
      <c r="S7" s="2">
        <f>AVERAGEIF($B$3:$B$18,"&lt;&gt;"&amp;B3,F$39:F$54)</f>
        <v>0.7307872772070626</v>
      </c>
    </row>
    <row r="8" spans="1:19" x14ac:dyDescent="0.2">
      <c r="A8" s="3" t="s">
        <v>35</v>
      </c>
      <c r="B8" s="3" t="s">
        <v>16</v>
      </c>
      <c r="C8" s="5">
        <v>13</v>
      </c>
      <c r="D8" s="12">
        <v>1</v>
      </c>
      <c r="E8" s="4">
        <f>S8/($S$19/8)</f>
        <v>0.68110397429260694</v>
      </c>
      <c r="F8" s="6">
        <f t="shared" si="0"/>
        <v>0.31889602570739306</v>
      </c>
      <c r="G8" s="4" cm="1">
        <f t="array" ref="G8">SUM(E8*E$3:E$18*C8/($C$3:$C$18+C8))/8</f>
        <v>0.39617195983807307</v>
      </c>
      <c r="H8" s="4">
        <f t="shared" si="1"/>
        <v>0.5072851799612843</v>
      </c>
      <c r="I8" s="6" cm="1">
        <f t="array" ref="I8">SUM(F8*F$3:F$18*(1-(C8/($C$3:$C$18+C8))))/8</f>
        <v>9.6542860200642663E-2</v>
      </c>
      <c r="J8" s="4" cm="1">
        <f t="array" ref="J8">SUM(G8*G$3:G$18*(3-(2*(C8/($C$3:$C$18+C8))))*(C8/($C$3:$C$18+C8))*(C8/($C$3:$C$18+C8))/4)</f>
        <v>0.2216405983375212</v>
      </c>
      <c r="K8" s="4">
        <f t="shared" si="2"/>
        <v>0.4962087472313868</v>
      </c>
      <c r="L8" s="4" cm="1">
        <f t="array" ref="L8">SUM(I8*I$3:I$18*(3-(2*(C8/($C$3:$C$18+C8))))*(C8/($C$3:$C$18+C8))*(C8/($C$3:$C$18+C8))/4) + SUM(H8*H$3:H$18*$C$3:$C$18/($C$3:$C$18+C8))/8</f>
        <v>0.26416576314663631</v>
      </c>
      <c r="M8" s="6" cm="1">
        <f t="array" ref="M8">SUM(I8*I$3:I$18*(3-(2*($C$3:$C$18/($C$3:$C$18+C8))))*($C$3:$C$18/($C$3:$C$18+C8))*($C$3:$C$18/($C$3:$C$18+C8))/4)</f>
        <v>1.798489128445575E-2</v>
      </c>
      <c r="N8" s="4" cm="1">
        <f t="array" ref="N8">SUM(K8*K$3:K$18*(3-(2*(C8/($C$3:$C$18+C8))))*(C8/($C$3:$C$18+C8))*(C8/($C$3:$C$18+C8))/6)</f>
        <v>0.30711860541770142</v>
      </c>
      <c r="O8" s="4">
        <f t="shared" si="3"/>
        <v>0.38449449986254242</v>
      </c>
      <c r="P8" s="6" cm="1">
        <f t="array" ref="P8">SUM(L8*L$3:L$18*(3-(2*($C$3:$C$18/($C$3:$C$18+C8))))*($C$3:$C$18/($C$3:$C$18+C8))*($C$3:$C$18/($C$3:$C$18+C8))/6)</f>
        <v>6.8761405097779282E-2</v>
      </c>
      <c r="Q8" s="4" cm="1">
        <f t="array" ref="Q8">SUM(O8*O$3:O$18*(3-(2*(C8/($C$3:$C$18+C8))))*(C8/($C$3:$C$18+C8))*(C8/($C$3:$C$18+C8))/6)</f>
        <v>0.26005285048814919</v>
      </c>
      <c r="R8" s="4">
        <f t="shared" si="4"/>
        <v>0.12444164937439323</v>
      </c>
      <c r="S8" s="2">
        <f>AVERAGEIF($B$3:$B$18,"&lt;&gt;"&amp;B4,G$39:G$54)</f>
        <v>0.6919943666705396</v>
      </c>
    </row>
    <row r="9" spans="1:19" x14ac:dyDescent="0.2">
      <c r="A9" s="3" t="s">
        <v>36</v>
      </c>
      <c r="B9" s="3" t="s">
        <v>16</v>
      </c>
      <c r="C9" s="5">
        <v>10</v>
      </c>
      <c r="D9" s="12">
        <v>1</v>
      </c>
      <c r="E9" s="4">
        <f>S9/($S$19/8)</f>
        <v>0.62927461996643763</v>
      </c>
      <c r="F9" s="6">
        <f t="shared" si="0"/>
        <v>0.37072538003356237</v>
      </c>
      <c r="G9" s="4" cm="1">
        <f t="array" ref="G9">SUM(E9*E$3:E$18*C9/($C$3:$C$18+C9))/8</f>
        <v>0.32855355502553435</v>
      </c>
      <c r="H9" s="4">
        <f t="shared" si="1"/>
        <v>0.54019167093875997</v>
      </c>
      <c r="I9" s="6" cm="1">
        <f t="array" ref="I9">SUM(F9*F$3:F$18*(1-(C9/($C$3:$C$18+C9))))/8</f>
        <v>0.13125477403570571</v>
      </c>
      <c r="J9" s="4" cm="1">
        <f t="array" ref="J9">SUM(G9*G$3:G$18*(3-(2*(C9/($C$3:$C$18+C9))))*(C9/($C$3:$C$18+C9))*(C9/($C$3:$C$18+C9))/4)</f>
        <v>0.15504823631836717</v>
      </c>
      <c r="K9" s="4">
        <f t="shared" si="2"/>
        <v>0.48549146912741092</v>
      </c>
      <c r="L9" s="4" cm="1">
        <f t="array" ref="L9">SUM(I9*I$3:I$18*(3-(2*(C9/($C$3:$C$18+C9))))*(C9/($C$3:$C$18+C9))*(C9/($C$3:$C$18+C9))/4) + SUM(H9*H$3:H$18*$C$3:$C$18/($C$3:$C$18+C9))/8</f>
        <v>0.32768606671337619</v>
      </c>
      <c r="M9" s="6" cm="1">
        <f t="array" ref="M9">SUM(I9*I$3:I$18*(3-(2*($C$3:$C$18/($C$3:$C$18+C9))))*($C$3:$C$18/($C$3:$C$18+C9))*($C$3:$C$18/($C$3:$C$18+C9))/4)</f>
        <v>3.1774227840845735E-2</v>
      </c>
      <c r="N9" s="4" cm="1">
        <f t="array" ref="N9">SUM(K9*K$3:K$18*(3-(2*(C9/($C$3:$C$18+C9))))*(C9/($C$3:$C$18+C9))*(C9/($C$3:$C$18+C9))/6)</f>
        <v>0.26016144901033805</v>
      </c>
      <c r="O9" s="4">
        <f t="shared" si="3"/>
        <v>0.4451853195790047</v>
      </c>
      <c r="P9" s="6" cm="1">
        <f t="array" ref="P9">SUM(L9*L$3:L$18*(3-(2*($C$3:$C$18/($C$3:$C$18+C9))))*($C$3:$C$18/($C$3:$C$18+C9))*($C$3:$C$18/($C$3:$C$18+C9))/6)</f>
        <v>0.10783076725144432</v>
      </c>
      <c r="Q9" s="4" cm="1">
        <f t="array" ref="Q9">SUM(O9*O$3:O$18*(3-(2*(C9/($C$3:$C$18+C9))))*(C9/($C$3:$C$18+C9))*(C9/($C$3:$C$18+C9))/6)</f>
        <v>0.26640921552451935</v>
      </c>
      <c r="R9" s="4">
        <f t="shared" si="4"/>
        <v>0.17877610405448535</v>
      </c>
      <c r="S9" s="2">
        <f>AVERAGEIF($B$3:$B$18,"&lt;&gt;"&amp;B5,H$39:H$54)</f>
        <v>0.63933629598591246</v>
      </c>
    </row>
    <row r="10" spans="1:19" x14ac:dyDescent="0.2">
      <c r="A10" s="3" t="s">
        <v>37</v>
      </c>
      <c r="B10" s="3" t="s">
        <v>16</v>
      </c>
      <c r="C10" s="5">
        <v>10</v>
      </c>
      <c r="D10" s="12">
        <v>1</v>
      </c>
      <c r="E10" s="4">
        <f>S10/($S$19/8)</f>
        <v>0.62927461996643763</v>
      </c>
      <c r="F10" s="6">
        <f t="shared" si="0"/>
        <v>0.37072538003356237</v>
      </c>
      <c r="G10" s="4" cm="1">
        <f t="array" ref="G10">SUM(E10*E$3:E$18*C10/($C$3:$C$18+C10))/8</f>
        <v>0.32855355502553435</v>
      </c>
      <c r="H10" s="4">
        <f t="shared" si="1"/>
        <v>0.54019167093875997</v>
      </c>
      <c r="I10" s="6" cm="1">
        <f t="array" ref="I10">SUM(F10*F$3:F$18*(1-(C10/($C$3:$C$18+C10))))/8</f>
        <v>0.13125477403570571</v>
      </c>
      <c r="J10" s="4" cm="1">
        <f t="array" ref="J10">SUM(G10*G$3:G$18*(3-(2*(C10/($C$3:$C$18+C10))))*(C10/($C$3:$C$18+C10))*(C10/($C$3:$C$18+C10))/4)</f>
        <v>0.15504823631836717</v>
      </c>
      <c r="K10" s="4">
        <f t="shared" si="2"/>
        <v>0.48549146912741092</v>
      </c>
      <c r="L10" s="4" cm="1">
        <f t="array" ref="L10">SUM(I10*I$3:I$18*(3-(2*(C10/($C$3:$C$18+C10))))*(C10/($C$3:$C$18+C10))*(C10/($C$3:$C$18+C10))/4) + SUM(H10*H$3:H$18*$C$3:$C$18/($C$3:$C$18+C10))/8</f>
        <v>0.32768606671337619</v>
      </c>
      <c r="M10" s="6" cm="1">
        <f t="array" ref="M10">SUM(I10*I$3:I$18*(3-(2*($C$3:$C$18/($C$3:$C$18+C10))))*($C$3:$C$18/($C$3:$C$18+C10))*($C$3:$C$18/($C$3:$C$18+C10))/4)</f>
        <v>3.1774227840845735E-2</v>
      </c>
      <c r="N10" s="4" cm="1">
        <f t="array" ref="N10">SUM(K10*K$3:K$18*(3-(2*(C10/($C$3:$C$18+C10))))*(C10/($C$3:$C$18+C10))*(C10/($C$3:$C$18+C10))/6)</f>
        <v>0.26016144901033805</v>
      </c>
      <c r="O10" s="4">
        <f t="shared" si="3"/>
        <v>0.4451853195790047</v>
      </c>
      <c r="P10" s="6" cm="1">
        <f t="array" ref="P10">SUM(L10*L$3:L$18*(3-(2*($C$3:$C$18/($C$3:$C$18+C10))))*($C$3:$C$18/($C$3:$C$18+C10))*($C$3:$C$18/($C$3:$C$18+C10))/6)</f>
        <v>0.10783076725144432</v>
      </c>
      <c r="Q10" s="4" cm="1">
        <f t="array" ref="Q10">SUM(O10*O$3:O$18*(3-(2*(C10/($C$3:$C$18+C10))))*(C10/($C$3:$C$18+C10))*(C10/($C$3:$C$18+C10))/6)</f>
        <v>0.26640921552451935</v>
      </c>
      <c r="R10" s="4">
        <f t="shared" si="4"/>
        <v>0.17877610405448535</v>
      </c>
      <c r="S10" s="2">
        <f>AVERAGEIF($B$3:$B$18,"&lt;&gt;"&amp;B6,I$39:I$54)</f>
        <v>0.63933629598591246</v>
      </c>
    </row>
    <row r="11" spans="1:19" x14ac:dyDescent="0.2">
      <c r="A11" s="3" t="s">
        <v>38</v>
      </c>
      <c r="B11" s="3" t="s">
        <v>19</v>
      </c>
      <c r="C11" s="5">
        <v>7</v>
      </c>
      <c r="D11" s="12">
        <v>1</v>
      </c>
      <c r="E11" s="4">
        <f>S11/($S$19/8)</f>
        <v>0.46066486762093112</v>
      </c>
      <c r="F11" s="6">
        <f t="shared" si="0"/>
        <v>0.53933513237906894</v>
      </c>
      <c r="G11" s="4" cm="1">
        <f t="array" ref="G11">SUM(E11*E$3:E$18*C11/($C$3:$C$18+C11))/8</f>
        <v>0.20315964071499151</v>
      </c>
      <c r="H11" s="4">
        <f t="shared" si="1"/>
        <v>0.56570752305153882</v>
      </c>
      <c r="I11" s="6" cm="1">
        <f t="array" ref="I11">SUM(F11*F$3:F$18*(1-(C11/($C$3:$C$18+C11))))/8</f>
        <v>0.23113283623346972</v>
      </c>
      <c r="J11" s="4" cm="1">
        <f t="array" ref="J11">SUM(G11*G$3:G$18*(3-(2*(C11/($C$3:$C$18+C11))))*(C11/($C$3:$C$18+C11))*(C11/($C$3:$C$18+C11))/4)</f>
        <v>7.2648500190750837E-2</v>
      </c>
      <c r="K11" s="4">
        <f t="shared" si="2"/>
        <v>0.41233600912870588</v>
      </c>
      <c r="L11" s="4" cm="1">
        <f t="array" ref="L11">SUM(I11*I$3:I$18*(3-(2*(C11/($C$3:$C$18+C11))))*(C11/($C$3:$C$18+C11))*(C11/($C$3:$C$18+C11))/4) + SUM(H11*H$3:H$18*$C$3:$C$18/($C$3:$C$18+C11))/8</f>
        <v>0.438536783805199</v>
      </c>
      <c r="M11" s="6" cm="1">
        <f t="array" ref="M11">SUM(I11*I$3:I$18*(3-(2*($C$3:$C$18/($C$3:$C$18+C11))))*($C$3:$C$18/($C$3:$C$18+C11))*($C$3:$C$18/($C$3:$C$18+C11))/4)</f>
        <v>7.6478706875344263E-2</v>
      </c>
      <c r="N11" s="4" cm="1">
        <f t="array" ref="N11">SUM(K11*K$3:K$18*(3-(2*(C11/($C$3:$C$18+C11))))*(C11/($C$3:$C$18+C11))*(C11/($C$3:$C$18+C11))/6)</f>
        <v>0.17422422871917093</v>
      </c>
      <c r="O11" s="4">
        <f t="shared" si="3"/>
        <v>0.48713793776120479</v>
      </c>
      <c r="P11" s="6" cm="1">
        <f t="array" ref="P11">SUM(L11*L$3:L$18*(3-(2*($C$3:$C$18/($C$3:$C$18+C11))))*($C$3:$C$18/($C$3:$C$18+C11))*($C$3:$C$18/($C$3:$C$18+C11))/6)</f>
        <v>0.18951062645352926</v>
      </c>
      <c r="Q11" s="4" cm="1">
        <f t="array" ref="Q11">SUM(O11*O$3:O$18*(3-(2*(C11/($C$3:$C$18+C11))))*(C11/($C$3:$C$18+C11))*(C11/($C$3:$C$18+C11))/6)</f>
        <v>0.2373011171163994</v>
      </c>
      <c r="R11" s="4">
        <f t="shared" si="4"/>
        <v>0.24983682064480539</v>
      </c>
      <c r="S11" s="2">
        <f>AVERAGEIF($B$3:$B$18,"&lt;&gt;"&amp;B11,J$39:J$54)</f>
        <v>0.4680305876173983</v>
      </c>
    </row>
    <row r="12" spans="1:19" x14ac:dyDescent="0.2">
      <c r="A12" s="3" t="s">
        <v>39</v>
      </c>
      <c r="B12" s="3" t="s">
        <v>19</v>
      </c>
      <c r="C12" s="5">
        <v>5</v>
      </c>
      <c r="D12" s="12">
        <v>1</v>
      </c>
      <c r="E12" s="4">
        <f>S12/($S$19/8)</f>
        <v>0.39058602582973989</v>
      </c>
      <c r="F12" s="6">
        <f t="shared" si="0"/>
        <v>0.60941397417026011</v>
      </c>
      <c r="G12" s="4" cm="1">
        <f t="array" ref="G12">SUM(E12*E$3:E$18*C12/($C$3:$C$18+C12))/8</f>
        <v>0.1435468276844179</v>
      </c>
      <c r="H12" s="4">
        <f t="shared" si="1"/>
        <v>0.55087084411435416</v>
      </c>
      <c r="I12" s="6" cm="1">
        <f t="array" ref="I12">SUM(F12*F$3:F$18*(1-(C12/($C$3:$C$18+C12))))/8</f>
        <v>0.30558232820122805</v>
      </c>
      <c r="J12" s="4" cm="1">
        <f t="array" ref="J12">SUM(G12*G$3:G$18*(3-(2*(C12/($C$3:$C$18+C12))))*(C12/($C$3:$C$18+C12))*(C12/($C$3:$C$18+C12))/4)</f>
        <v>3.76597977972081E-2</v>
      </c>
      <c r="K12" s="4">
        <f t="shared" si="2"/>
        <v>0.33927871588411795</v>
      </c>
      <c r="L12" s="4" cm="1">
        <f t="array" ref="L12">SUM(I12*I$3:I$18*(3-(2*(C12/($C$3:$C$18+C12))))*(C12/($C$3:$C$18+C12))*(C12/($C$3:$C$18+C12))/4) + SUM(H12*H$3:H$18*$C$3:$C$18/($C$3:$C$18+C12))/8</f>
        <v>0.4932382097235366</v>
      </c>
      <c r="M12" s="6" cm="1">
        <f t="array" ref="M12">SUM(I12*I$3:I$18*(3-(2*($C$3:$C$18/($C$3:$C$18+C12))))*($C$3:$C$18/($C$3:$C$18+C12))*($C$3:$C$18/($C$3:$C$18+C12))/4)</f>
        <v>0.12982327659513737</v>
      </c>
      <c r="N12" s="4" cm="1">
        <f t="array" ref="N12">SUM(K12*K$3:K$18*(3-(2*(C12/($C$3:$C$18+C12))))*(C12/($C$3:$C$18+C12))*(C12/($C$3:$C$18+C12))/6)</f>
        <v>0.1094991026633307</v>
      </c>
      <c r="O12" s="4">
        <f t="shared" si="3"/>
        <v>0.45973758259300612</v>
      </c>
      <c r="P12" s="6" cm="1">
        <f t="array" ref="P12">SUM(L12*L$3:L$18*(3-(2*($C$3:$C$18/($C$3:$C$18+C12))))*($C$3:$C$18/($C$3:$C$18+C12))*($C$3:$C$18/($C$3:$C$18+C12))/6)</f>
        <v>0.2632802403513177</v>
      </c>
      <c r="Q12" s="4" cm="1">
        <f t="array" ref="Q12">SUM(O12*O$3:O$18*(3-(2*(C12/($C$3:$C$18+C12))))*(C12/($C$3:$C$18+C12))*(C12/($C$3:$C$18+C12))/6)</f>
        <v>0.1764124850115999</v>
      </c>
      <c r="R12" s="4">
        <f t="shared" si="4"/>
        <v>0.28332509758140623</v>
      </c>
      <c r="S12" s="2">
        <f>AVERAGEIF($B$3:$B$18,"&lt;&gt;"&amp;B12,K$39:K$54)</f>
        <v>0.39683123249299718</v>
      </c>
    </row>
    <row r="13" spans="1:19" x14ac:dyDescent="0.2">
      <c r="A13" s="3" t="s">
        <v>40</v>
      </c>
      <c r="B13" s="3" t="s">
        <v>19</v>
      </c>
      <c r="C13" s="5">
        <v>3</v>
      </c>
      <c r="D13" s="12">
        <v>1</v>
      </c>
      <c r="E13" s="4">
        <f>S13/($S$19/8)</f>
        <v>0.29360572426739173</v>
      </c>
      <c r="F13" s="6">
        <f t="shared" si="0"/>
        <v>0.70639427573260827</v>
      </c>
      <c r="G13" s="4" cm="1">
        <f t="array" ref="G13">SUM(E13*E$3:E$18*C13/($C$3:$C$18+C13))/8</f>
        <v>7.853305501093627E-2</v>
      </c>
      <c r="H13" s="4">
        <f t="shared" si="1"/>
        <v>0.49010550020338323</v>
      </c>
      <c r="I13" s="6" cm="1">
        <f t="array" ref="I13">SUM(F13*F$3:F$18*(1-(C13/($C$3:$C$18+C13))))/8</f>
        <v>0.43136144478568056</v>
      </c>
      <c r="J13" s="4" cm="1">
        <f t="array" ref="J13">SUM(G13*G$3:G$18*(3-(2*(C13/($C$3:$C$18+C13))))*(C13/($C$3:$C$18+C13))*(C13/($C$3:$C$18+C13))/4)</f>
        <v>1.1823306755783677E-2</v>
      </c>
      <c r="K13" s="4">
        <f t="shared" si="2"/>
        <v>0.22244887533601146</v>
      </c>
      <c r="L13" s="4" cm="1">
        <f t="array" ref="L13">SUM(I13*I$3:I$18*(3-(2*(C13/($C$3:$C$18+C13))))*(C13/($C$3:$C$18+C13))*(C13/($C$3:$C$18+C13))/4) + SUM(H13*H$3:H$18*$C$3:$C$18/($C$3:$C$18+C13))/8</f>
        <v>0.51824046659159495</v>
      </c>
      <c r="M13" s="6" cm="1">
        <f t="array" ref="M13">SUM(I13*I$3:I$18*(3-(2*($C$3:$C$18/($C$3:$C$18+C13))))*($C$3:$C$18/($C$3:$C$18+C13))*($C$3:$C$18/($C$3:$C$18+C13))/4)</f>
        <v>0.2474873513166099</v>
      </c>
      <c r="N13" s="4" cm="1">
        <f t="array" ref="N13">SUM(K13*K$3:K$18*(3-(2*(C13/($C$3:$C$18+C13))))*(C13/($C$3:$C$18+C13))*(C13/($C$3:$C$18+C13))/6)</f>
        <v>4.3813418674225314E-2</v>
      </c>
      <c r="O13" s="4">
        <f t="shared" si="3"/>
        <v>0.3438625238477464</v>
      </c>
      <c r="P13" s="6" cm="1">
        <f t="array" ref="P13">SUM(L13*L$3:L$18*(3-(2*($C$3:$C$18/($C$3:$C$18+C13))))*($C$3:$C$18/($C$3:$C$18+C13))*($C$3:$C$18/($C$3:$C$18+C13))/6)</f>
        <v>0.3530133994056347</v>
      </c>
      <c r="Q13" s="4" cm="1">
        <f t="array" ref="Q13">SUM(O13*O$3:O$18*(3-(2*(C13/($C$3:$C$18+C13))))*(C13/($C$3:$C$18+C13))*(C13/($C$3:$C$18+C13))/6)</f>
        <v>8.4147818323712292E-2</v>
      </c>
      <c r="R13" s="4">
        <f t="shared" si="4"/>
        <v>0.25971470552403408</v>
      </c>
      <c r="S13" s="2">
        <f>AVERAGEIF($B$3:$B$18,"&lt;&gt;"&amp;B13,L$39:L$54)</f>
        <v>0.29830028143100229</v>
      </c>
    </row>
    <row r="14" spans="1:19" x14ac:dyDescent="0.2">
      <c r="A14" s="3" t="s">
        <v>41</v>
      </c>
      <c r="B14" s="3" t="s">
        <v>19</v>
      </c>
      <c r="C14" s="5">
        <v>3</v>
      </c>
      <c r="D14" s="12">
        <v>1</v>
      </c>
      <c r="E14" s="4">
        <f>S14/($S$19/8)</f>
        <v>0.29360572426739173</v>
      </c>
      <c r="F14" s="6">
        <f t="shared" si="0"/>
        <v>0.70639427573260827</v>
      </c>
      <c r="G14" s="4" cm="1">
        <f t="array" ref="G14">SUM(E14*E$3:E$18*C14/($C$3:$C$18+C14))/8</f>
        <v>7.853305501093627E-2</v>
      </c>
      <c r="H14" s="4">
        <f t="shared" si="1"/>
        <v>0.49010550020338323</v>
      </c>
      <c r="I14" s="6" cm="1">
        <f t="array" ref="I14">SUM(F14*F$3:F$18*(1-(C14/($C$3:$C$18+C14))))/8</f>
        <v>0.43136144478568056</v>
      </c>
      <c r="J14" s="4" cm="1">
        <f t="array" ref="J14">SUM(G14*G$3:G$18*(3-(2*(C14/($C$3:$C$18+C14))))*(C14/($C$3:$C$18+C14))*(C14/($C$3:$C$18+C14))/4)</f>
        <v>1.1823306755783677E-2</v>
      </c>
      <c r="K14" s="4">
        <f t="shared" si="2"/>
        <v>0.22244887533601146</v>
      </c>
      <c r="L14" s="4" cm="1">
        <f t="array" ref="L14">SUM(I14*I$3:I$18*(3-(2*(C14/($C$3:$C$18+C14))))*(C14/($C$3:$C$18+C14))*(C14/($C$3:$C$18+C14))/4) + SUM(H14*H$3:H$18*$C$3:$C$18/($C$3:$C$18+C14))/8</f>
        <v>0.51824046659159495</v>
      </c>
      <c r="M14" s="6" cm="1">
        <f t="array" ref="M14">SUM(I14*I$3:I$18*(3-(2*($C$3:$C$18/($C$3:$C$18+C14))))*($C$3:$C$18/($C$3:$C$18+C14))*($C$3:$C$18/($C$3:$C$18+C14))/4)</f>
        <v>0.2474873513166099</v>
      </c>
      <c r="N14" s="4" cm="1">
        <f t="array" ref="N14">SUM(K14*K$3:K$18*(3-(2*(C14/($C$3:$C$18+C14))))*(C14/($C$3:$C$18+C14))*(C14/($C$3:$C$18+C14))/6)</f>
        <v>4.3813418674225314E-2</v>
      </c>
      <c r="O14" s="4">
        <f t="shared" si="3"/>
        <v>0.3438625238477464</v>
      </c>
      <c r="P14" s="6" cm="1">
        <f t="array" ref="P14">SUM(L14*L$3:L$18*(3-(2*($C$3:$C$18/($C$3:$C$18+C14))))*($C$3:$C$18/($C$3:$C$18+C14))*($C$3:$C$18/($C$3:$C$18+C14))/6)</f>
        <v>0.3530133994056347</v>
      </c>
      <c r="Q14" s="4" cm="1">
        <f t="array" ref="Q14">SUM(O14*O$3:O$18*(3-(2*(C14/($C$3:$C$18+C14))))*(C14/($C$3:$C$18+C14))*(C14/($C$3:$C$18+C14))/6)</f>
        <v>8.4147818323712292E-2</v>
      </c>
      <c r="R14" s="4">
        <f t="shared" si="4"/>
        <v>0.25971470552403408</v>
      </c>
      <c r="S14" s="2">
        <f>AVERAGEIF($B$3:$B$18,"&lt;&gt;"&amp;B14,M$39:M$54)</f>
        <v>0.29830028143100229</v>
      </c>
    </row>
    <row r="15" spans="1:19" x14ac:dyDescent="0.2">
      <c r="A15" s="3" t="s">
        <v>42</v>
      </c>
      <c r="B15" s="3" t="s">
        <v>18</v>
      </c>
      <c r="C15" s="5">
        <v>4</v>
      </c>
      <c r="D15" s="12">
        <v>1</v>
      </c>
      <c r="E15" s="4">
        <f>S15/($S$19/8)</f>
        <v>0.35282333118715231</v>
      </c>
      <c r="F15" s="6">
        <f t="shared" si="0"/>
        <v>0.64717666881284774</v>
      </c>
      <c r="G15" s="4" cm="1">
        <f t="array" ref="G15">SUM(E15*E$3:E$18*C15/($C$3:$C$18+C15))/8</f>
        <v>0.11353138452508546</v>
      </c>
      <c r="H15" s="4">
        <f t="shared" si="1"/>
        <v>0.53065711479202626</v>
      </c>
      <c r="I15" s="6" cm="1">
        <f t="array" ref="I15">SUM(F15*F$3:F$18*(1-(C15/($C$3:$C$18+C15))))/8</f>
        <v>0.35581150068288825</v>
      </c>
      <c r="J15" s="4" cm="1">
        <f t="array" ref="J15">SUM(G15*G$3:G$18*(3-(2*(C15/($C$3:$C$18+C15))))*(C15/($C$3:$C$18+C15))*(C15/($C$3:$C$18+C15))/4)</f>
        <v>2.3658220987750583E-2</v>
      </c>
      <c r="K15" s="4">
        <f t="shared" si="2"/>
        <v>0.28936955471093317</v>
      </c>
      <c r="L15" s="4" cm="1">
        <f t="array" ref="L15">SUM(I15*I$3:I$18*(3-(2*(C15/($C$3:$C$18+C15))))*(C15/($C$3:$C$18+C15))*(C15/($C$3:$C$18+C15))/4) + SUM(H15*H$3:H$18*$C$3:$C$18/($C$3:$C$18+C15))/8</f>
        <v>0.51264371160981903</v>
      </c>
      <c r="M15" s="6" cm="1">
        <f t="array" ref="M15">SUM(I15*I$3:I$18*(3-(2*($C$3:$C$18/($C$3:$C$18+C15))))*($C$3:$C$18/($C$3:$C$18+C15))*($C$3:$C$18/($C$3:$C$18+C15))/4)</f>
        <v>0.17432851269149716</v>
      </c>
      <c r="N15" s="4" cm="1">
        <f t="array" ref="N15">SUM(K15*K$3:K$18*(3-(2*(C15/($C$3:$C$18+C15))))*(C15/($C$3:$C$18+C15))*(C15/($C$3:$C$18+C15))/6)</f>
        <v>7.622193508323627E-2</v>
      </c>
      <c r="O15" s="4">
        <f t="shared" si="3"/>
        <v>0.41809594410529938</v>
      </c>
      <c r="P15" s="6" cm="1">
        <f t="array" ref="P15">SUM(L15*L$3:L$18*(3-(2*($C$3:$C$18/($C$3:$C$18+C15))))*($C$3:$C$18/($C$3:$C$18+C15))*($C$3:$C$18/($C$3:$C$18+C15))/6)</f>
        <v>0.30769538713221656</v>
      </c>
      <c r="Q15" s="4" cm="1">
        <f t="array" ref="Q15">SUM(O15*O$3:O$18*(3-(2*(C15/($C$3:$C$18+C15))))*(C15/($C$3:$C$18+C15))*(C15/($C$3:$C$18+C15))/6)</f>
        <v>0.13356737465437951</v>
      </c>
      <c r="R15" s="4">
        <f t="shared" si="4"/>
        <v>0.28452856945091987</v>
      </c>
      <c r="S15" s="2">
        <f>AVERAGEIF($B$3:$B$18,"&lt;&gt;"&amp;B15,N$39:N$54)</f>
        <v>0.35846473787650257</v>
      </c>
    </row>
    <row r="16" spans="1:19" x14ac:dyDescent="0.2">
      <c r="A16" s="3" t="s">
        <v>43</v>
      </c>
      <c r="B16" s="3" t="s">
        <v>18</v>
      </c>
      <c r="C16" s="5">
        <v>5</v>
      </c>
      <c r="D16" s="12">
        <v>1</v>
      </c>
      <c r="E16" s="4">
        <f>S16/($S$19/8)</f>
        <v>0.39734562733918516</v>
      </c>
      <c r="F16" s="6">
        <f t="shared" si="0"/>
        <v>0.6026543726608149</v>
      </c>
      <c r="G16" s="4" cm="1">
        <f t="array" ref="G16">SUM(E16*E$3:E$18*C16/($C$3:$C$18+C16))/8</f>
        <v>0.14603109309312109</v>
      </c>
      <c r="H16" s="4">
        <f t="shared" si="1"/>
        <v>0.55177608871775918</v>
      </c>
      <c r="I16" s="6" cm="1">
        <f t="array" ref="I16">SUM(F16*F$3:F$18*(1-(C16/($C$3:$C$18+C16))))/8</f>
        <v>0.30219281818911975</v>
      </c>
      <c r="J16" s="4" cm="1">
        <f t="array" ref="J16">SUM(G16*G$3:G$18*(3-(2*(C16/($C$3:$C$18+C16))))*(C16/($C$3:$C$18+C16))*(C16/($C$3:$C$18+C16))/4)</f>
        <v>3.8311549803682551E-2</v>
      </c>
      <c r="K16" s="4">
        <f t="shared" si="2"/>
        <v>0.34149476122760963</v>
      </c>
      <c r="L16" s="4" cm="1">
        <f t="array" ref="L16">SUM(I16*I$3:I$18*(3-(2*(C16/($C$3:$C$18+C16))))*(C16/($C$3:$C$18+C16))*(C16/($C$3:$C$18+C16))/4) + SUM(H16*H$3:H$18*$C$3:$C$18/($C$3:$C$18+C16))/8</f>
        <v>0.49181040826081346</v>
      </c>
      <c r="M16" s="6" cm="1">
        <f t="array" ref="M16">SUM(I16*I$3:I$18*(3-(2*($C$3:$C$18/($C$3:$C$18+C16))))*($C$3:$C$18/($C$3:$C$18+C16))*($C$3:$C$18/($C$3:$C$18+C16))/4)</f>
        <v>0.12838328070789434</v>
      </c>
      <c r="N16" s="4" cm="1">
        <f t="array" ref="N16">SUM(K16*K$3:K$18*(3-(2*(C16/($C$3:$C$18+C16))))*(C16/($C$3:$C$18+C16))*(C16/($C$3:$C$18+C16))/6)</f>
        <v>0.11021431103100345</v>
      </c>
      <c r="O16" s="4">
        <f t="shared" si="3"/>
        <v>0.46057274866466186</v>
      </c>
      <c r="P16" s="6" cm="1">
        <f t="array" ref="P16">SUM(L16*L$3:L$18*(3-(2*($C$3:$C$18/($C$3:$C$18+C16))))*($C$3:$C$18/($C$3:$C$18+C16))*($C$3:$C$18/($C$3:$C$18+C16))/6)</f>
        <v>0.2625181097927578</v>
      </c>
      <c r="Q16" s="4" cm="1">
        <f t="array" ref="Q16">SUM(O16*O$3:O$18*(3-(2*(C16/($C$3:$C$18+C16))))*(C16/($C$3:$C$18+C16))*(C16/($C$3:$C$18+C16))/6)</f>
        <v>0.17673295853318399</v>
      </c>
      <c r="R16" s="4">
        <f t="shared" si="4"/>
        <v>0.28383979013147786</v>
      </c>
      <c r="S16" s="2">
        <f>AVERAGEIF($B$3:$B$18,"&lt;&gt;"&amp;B16,O$39:O$54)</f>
        <v>0.40369891546362136</v>
      </c>
    </row>
    <row r="17" spans="1:19" x14ac:dyDescent="0.2">
      <c r="A17" s="3" t="s">
        <v>44</v>
      </c>
      <c r="B17" s="3" t="s">
        <v>18</v>
      </c>
      <c r="C17" s="5">
        <v>3</v>
      </c>
      <c r="D17" s="12">
        <v>1</v>
      </c>
      <c r="E17" s="4">
        <f>S17/($S$19/8)</f>
        <v>0.29914244885866398</v>
      </c>
      <c r="F17" s="6">
        <f t="shared" si="0"/>
        <v>0.70085755114133597</v>
      </c>
      <c r="G17" s="4" cm="1">
        <f t="array" ref="G17">SUM(E17*E$3:E$18*C17/($C$3:$C$18+C17))/8</f>
        <v>8.0014006712377905E-2</v>
      </c>
      <c r="H17" s="4">
        <f t="shared" si="1"/>
        <v>0.49200556332768408</v>
      </c>
      <c r="I17" s="6" cm="1">
        <f t="array" ref="I17">SUM(F17*F$3:F$18*(1-(C17/($C$3:$C$18+C17))))/8</f>
        <v>0.42798042995993801</v>
      </c>
      <c r="J17" s="4" cm="1">
        <f t="array" ref="J17">SUM(G17*G$3:G$18*(3-(2*(C17/($C$3:$C$18+C17))))*(C17/($C$3:$C$18+C17))*(C17/($C$3:$C$18+C17))/4)</f>
        <v>1.2046266963484828E-2</v>
      </c>
      <c r="K17" s="4">
        <f t="shared" si="2"/>
        <v>0.2243106433069682</v>
      </c>
      <c r="L17" s="4" cm="1">
        <f t="array" ref="L17">SUM(I17*I$3:I$18*(3-(2*(C17/($C$3:$C$18+C17))))*(C17/($C$3:$C$18+C17))*(C17/($C$3:$C$18+C17))/4) + SUM(H17*H$3:H$18*$C$3:$C$18/($C$3:$C$18+C17))/8</f>
        <v>0.5180955464650937</v>
      </c>
      <c r="M17" s="6" cm="1">
        <f t="array" ref="M17">SUM(I17*I$3:I$18*(3-(2*($C$3:$C$18/($C$3:$C$18+C17))))*($C$3:$C$18/($C$3:$C$18+C17))*($C$3:$C$18/($C$3:$C$18+C17))/4)</f>
        <v>0.24554754326445322</v>
      </c>
      <c r="N17" s="4" cm="1">
        <f t="array" ref="N17">SUM(K17*K$3:K$18*(3-(2*(C17/($C$3:$C$18+C17))))*(C17/($C$3:$C$18+C17))*(C17/($C$3:$C$18+C17))/6)</f>
        <v>4.4180111557983778E-2</v>
      </c>
      <c r="O17" s="4">
        <f t="shared" si="3"/>
        <v>0.34531139504115088</v>
      </c>
      <c r="P17" s="6" cm="1">
        <f t="array" ref="P17">SUM(L17*L$3:L$18*(3-(2*($C$3:$C$18/($C$3:$C$18+C17))))*($C$3:$C$18/($C$3:$C$18+C17))*($C$3:$C$18/($C$3:$C$18+C17))/6)</f>
        <v>0.35291468317292729</v>
      </c>
      <c r="Q17" s="4" cm="1">
        <f t="array" ref="Q17">SUM(O17*O$3:O$18*(3-(2*(C17/($C$3:$C$18+C17))))*(C17/($C$3:$C$18+C17))*(C17/($C$3:$C$18+C17))/6)</f>
        <v>8.4502376734419016E-2</v>
      </c>
      <c r="R17" s="4">
        <f t="shared" si="4"/>
        <v>0.26080901830673187</v>
      </c>
      <c r="S17" s="2">
        <f>AVERAGEIF($B$3:$B$18,"&lt;&gt;"&amp;B17,P$39:P$54)</f>
        <v>0.30392553450773835</v>
      </c>
    </row>
    <row r="18" spans="1:19" x14ac:dyDescent="0.2">
      <c r="A18" s="3" t="s">
        <v>45</v>
      </c>
      <c r="B18" s="3" t="s">
        <v>2</v>
      </c>
      <c r="C18" s="5">
        <v>1</v>
      </c>
      <c r="D18" s="12">
        <v>1</v>
      </c>
      <c r="E18" s="4">
        <f>S18/($S$19/8)</f>
        <v>0.13088578216326374</v>
      </c>
      <c r="F18" s="6">
        <f t="shared" si="0"/>
        <v>0.86911421783673626</v>
      </c>
      <c r="G18" s="4" cm="1">
        <f t="array" ref="G18">SUM(E18*E$3:E$18*C18/($C$3:$C$18+C18))/8</f>
        <v>1.5302175878688606E-2</v>
      </c>
      <c r="H18" s="4">
        <f t="shared" si="1"/>
        <v>0.28499339831040305</v>
      </c>
      <c r="I18" s="6" cm="1">
        <f t="array" ref="I18">SUM(F18*F$3:F$18*(1-(C18/($C$3:$C$18+C18))))/8</f>
        <v>0.6997044258109083</v>
      </c>
      <c r="J18" s="4" cm="1">
        <f t="array" ref="J18">SUM(G18*G$3:G$18*(3-(2*(C18/($C$3:$C$18+C18))))*(C18/($C$3:$C$18+C18))*(C18/($C$3:$C$18+C18))/4)</f>
        <v>5.1149535560012123E-4</v>
      </c>
      <c r="K18" s="4">
        <f t="shared" si="2"/>
        <v>5.6542652623224554E-2</v>
      </c>
      <c r="L18" s="4" cm="1">
        <f t="array" ref="L18">SUM(I18*I$3:I$18*(3-(2*(C18/($C$3:$C$18+C18))))*(C18/($C$3:$C$18+C18))*(C18/($C$3:$C$18+C18))/4) + SUM(H18*H$3:H$18*$C$3:$C$18/($C$3:$C$18+C18))/8</f>
        <v>0.35832771028302579</v>
      </c>
      <c r="M18" s="6" cm="1">
        <f t="array" ref="M18">SUM(I18*I$3:I$18*(3-(2*($C$3:$C$18/($C$3:$C$18+C18))))*($C$3:$C$18/($C$3:$C$18+C18))*($C$3:$C$18/($C$3:$C$18+C18))/4)</f>
        <v>0.58461814173814952</v>
      </c>
      <c r="N18" s="4" cm="1">
        <f t="array" ref="N18">SUM(K18*K$3:K$18*(3-(2*(C18/($C$3:$C$18+C18))))*(C18/($C$3:$C$18+C18))*(C18/($C$3:$C$18+C18))/6)</f>
        <v>2.7644198074938584E-3</v>
      </c>
      <c r="O18" s="4">
        <f t="shared" si="3"/>
        <v>8.9873154779123943E-2</v>
      </c>
      <c r="P18" s="6" cm="1">
        <f t="array" ref="P18">SUM(L18*L$3:L$18*(3-(2*($C$3:$C$18/($C$3:$C$18+C18))))*($C$3:$C$18/($C$3:$C$18+C18))*($C$3:$C$18/($C$3:$C$18+C18))/6)</f>
        <v>0.32223278831963253</v>
      </c>
      <c r="Q18" s="4" cm="1">
        <f t="array" ref="Q18">SUM(O18*O$3:O$18*(3-(2*(C18/($C$3:$C$18+C18))))*(C18/($C$3:$C$18+C18))*(C18/($C$3:$C$18+C18))/6)</f>
        <v>5.8544241459876044E-3</v>
      </c>
      <c r="R18" s="4">
        <f t="shared" si="4"/>
        <v>8.4018730633136335E-2</v>
      </c>
      <c r="S18" s="2">
        <f>AVERAGEIF($B$3:$B$18,"&lt;&gt;"&amp;B18,Q$39:Q$54)</f>
        <v>0.13297855739032211</v>
      </c>
    </row>
    <row r="19" spans="1:19" ht="18" hidden="1" customHeight="1" x14ac:dyDescent="0.2">
      <c r="D19">
        <f>SUM(D3:D18)</f>
        <v>16</v>
      </c>
      <c r="E19">
        <f>SUM(E3:E18)</f>
        <v>8</v>
      </c>
      <c r="F19">
        <f>SUM(F3:F18)</f>
        <v>7.9999999999999991</v>
      </c>
      <c r="G19">
        <f>SUM(G3:G18)</f>
        <v>4</v>
      </c>
      <c r="H19">
        <f>SUM(H3:H18)</f>
        <v>8</v>
      </c>
      <c r="I19">
        <f>SUM(I3:I18)</f>
        <v>4.0000000000000009</v>
      </c>
      <c r="J19">
        <f>SUM(J3:J18)</f>
        <v>1.9999999999999993</v>
      </c>
      <c r="K19">
        <f>SUM(K3:K18)</f>
        <v>5.9999999999999991</v>
      </c>
      <c r="L19">
        <f>SUM(L3:L18)</f>
        <v>6</v>
      </c>
      <c r="M19">
        <f>SUM(M3:M18)</f>
        <v>2.0000000000000004</v>
      </c>
      <c r="N19">
        <f>SUM(N3:N18)</f>
        <v>2.9999999999999987</v>
      </c>
      <c r="O19">
        <f>SUM(O3:O18)</f>
        <v>5.9999999999999982</v>
      </c>
      <c r="P19">
        <f>SUM(P3:P18)</f>
        <v>3</v>
      </c>
      <c r="Q19">
        <f>SUM(Q3:Q18)</f>
        <v>2.9999999999999991</v>
      </c>
      <c r="R19">
        <f>SUM(R3:R18)</f>
        <v>3</v>
      </c>
      <c r="S19" s="2">
        <f>SUM(S3:S18)</f>
        <v>8.1279145949984315</v>
      </c>
    </row>
    <row r="20" spans="1:19" x14ac:dyDescent="0.2">
      <c r="J20" s="16"/>
    </row>
    <row r="21" spans="1:19" hidden="1" x14ac:dyDescent="0.2">
      <c r="A21" t="s">
        <v>20</v>
      </c>
      <c r="B21" t="s">
        <v>21</v>
      </c>
      <c r="C21" t="s">
        <v>22</v>
      </c>
      <c r="D21" t="s">
        <v>25</v>
      </c>
    </row>
    <row r="22" spans="1:19" hidden="1" x14ac:dyDescent="0.2">
      <c r="A22" t="s">
        <v>23</v>
      </c>
      <c r="B22">
        <f>C3/($C$3+C3)</f>
        <v>0.5</v>
      </c>
      <c r="C22">
        <f>C3/($C$4+C3)</f>
        <v>0.55555555555555558</v>
      </c>
      <c r="D22">
        <f>C3/($C$5+C3)</f>
        <v>0.625</v>
      </c>
      <c r="E22">
        <f>C3/($C$6+C3)</f>
        <v>0.66666666666666663</v>
      </c>
      <c r="F22">
        <f>C3/($C$7+C3)</f>
        <v>0.55555555555555558</v>
      </c>
      <c r="G22">
        <f>C3/($C$8+C3)</f>
        <v>0.60606060606060608</v>
      </c>
      <c r="H22">
        <f>C3/($C$9+C3)</f>
        <v>0.66666666666666663</v>
      </c>
      <c r="I22">
        <f>C3/($C$10+C3)</f>
        <v>0.66666666666666663</v>
      </c>
      <c r="J22">
        <f>C3/($C$11+C3)</f>
        <v>0.7407407407407407</v>
      </c>
      <c r="K22">
        <f>C3/($C$12+C3)</f>
        <v>0.8</v>
      </c>
      <c r="L22">
        <f>C3/($C$13+C3)</f>
        <v>0.86956521739130432</v>
      </c>
      <c r="M22">
        <f>C3/($C$14+C3)</f>
        <v>0.86956521739130432</v>
      </c>
      <c r="N22">
        <f>C3/($C$15+C3)</f>
        <v>0.83333333333333337</v>
      </c>
      <c r="O22">
        <f>C3/($C$16+C3)</f>
        <v>0.8</v>
      </c>
      <c r="P22">
        <f>C3/($C$17+C3)</f>
        <v>0.86956521739130432</v>
      </c>
      <c r="Q22">
        <f>C3/($C$18+C3)</f>
        <v>0.95238095238095233</v>
      </c>
    </row>
    <row r="23" spans="1:19" hidden="1" x14ac:dyDescent="0.2">
      <c r="A23" t="s">
        <v>24</v>
      </c>
      <c r="B23">
        <f>C4/($C$3+C4)</f>
        <v>0.44444444444444442</v>
      </c>
      <c r="C23">
        <f>C4/($C$4+C4)</f>
        <v>0.5</v>
      </c>
      <c r="D23">
        <f>C4/($C$5+C4)</f>
        <v>0.5714285714285714</v>
      </c>
      <c r="E23">
        <f>C4/($C$6+C4)</f>
        <v>0.61538461538461542</v>
      </c>
      <c r="F23">
        <f>C4/($C$7+C4)</f>
        <v>0.5</v>
      </c>
      <c r="G23">
        <f>C4/($C$8+C4)</f>
        <v>0.55172413793103448</v>
      </c>
      <c r="H23">
        <f>C4/($C$9+C4)</f>
        <v>0.61538461538461542</v>
      </c>
      <c r="I23">
        <f>C4/($C$10+C4)</f>
        <v>0.61538461538461542</v>
      </c>
      <c r="J23">
        <f>C4/($C$11+C4)</f>
        <v>0.69565217391304346</v>
      </c>
      <c r="K23">
        <f>C4/($C$12+C4)</f>
        <v>0.76190476190476186</v>
      </c>
      <c r="L23">
        <f>C4/($C$13+C4)</f>
        <v>0.84210526315789469</v>
      </c>
      <c r="M23">
        <f>C4/($C$14+C4)</f>
        <v>0.84210526315789469</v>
      </c>
      <c r="N23">
        <f>C4/($C$15+C4)</f>
        <v>0.8</v>
      </c>
      <c r="O23">
        <f>C4/($C$16+C4)</f>
        <v>0.76190476190476186</v>
      </c>
      <c r="P23">
        <f>C4/($C$17+C4)</f>
        <v>0.84210526315789469</v>
      </c>
      <c r="Q23">
        <f>C4/($C$18+C4)</f>
        <v>0.94117647058823528</v>
      </c>
    </row>
    <row r="24" spans="1:19" hidden="1" x14ac:dyDescent="0.2">
      <c r="A24" t="s">
        <v>25</v>
      </c>
      <c r="B24">
        <f>C5/($C$3+C5)</f>
        <v>0.375</v>
      </c>
      <c r="C24">
        <f>C5/($C$4+C5)</f>
        <v>0.42857142857142855</v>
      </c>
      <c r="D24">
        <f>C5/($C$5+C5)</f>
        <v>0.5</v>
      </c>
      <c r="E24">
        <f>C5/($C$6+C5)</f>
        <v>0.54545454545454541</v>
      </c>
      <c r="F24">
        <f>C5/($C$7+C5)</f>
        <v>0.42857142857142855</v>
      </c>
      <c r="G24">
        <f>C5/($C$8+C5)</f>
        <v>0.48</v>
      </c>
      <c r="H24">
        <f>C5/($C$9+C5)</f>
        <v>0.54545454545454541</v>
      </c>
      <c r="I24">
        <f>C5/($C$10+C5)</f>
        <v>0.54545454545454541</v>
      </c>
      <c r="J24">
        <f>C5/($C$11+C5)</f>
        <v>0.63157894736842102</v>
      </c>
      <c r="K24">
        <f>C5/($C$12+C5)</f>
        <v>0.70588235294117652</v>
      </c>
      <c r="L24">
        <f>C5/($C$13+C5)</f>
        <v>0.8</v>
      </c>
      <c r="M24">
        <f>C5/($C$14+C5)</f>
        <v>0.8</v>
      </c>
      <c r="N24">
        <f>C5/($C$15+C5)</f>
        <v>0.75</v>
      </c>
      <c r="O24">
        <f>C5/($C$16+C5)</f>
        <v>0.70588235294117652</v>
      </c>
      <c r="P24">
        <f>C5/($C$17+C5)</f>
        <v>0.8</v>
      </c>
      <c r="Q24">
        <f>C5/($C$18+C5)</f>
        <v>0.92307692307692313</v>
      </c>
    </row>
    <row r="25" spans="1:19" hidden="1" x14ac:dyDescent="0.2">
      <c r="B25">
        <f>C6/($C$3+C6)</f>
        <v>0.33333333333333331</v>
      </c>
      <c r="C25">
        <f>C6/($C$4+C6)</f>
        <v>0.38461538461538464</v>
      </c>
      <c r="D25">
        <f>C6/($C$5+C6)</f>
        <v>0.45454545454545453</v>
      </c>
      <c r="E25">
        <f>C6/($C$6+C6)</f>
        <v>0.5</v>
      </c>
      <c r="F25">
        <f>C6/($C$7+C6)</f>
        <v>0.38461538461538464</v>
      </c>
      <c r="G25">
        <f>C6/($C$8+C6)</f>
        <v>0.43478260869565216</v>
      </c>
      <c r="H25">
        <f>C6/($C$9+C6)</f>
        <v>0.5</v>
      </c>
      <c r="I25">
        <f>C6/($C$10+C6)</f>
        <v>0.5</v>
      </c>
      <c r="J25">
        <f>C6/($C$11+C6)</f>
        <v>0.58823529411764708</v>
      </c>
      <c r="K25">
        <f>C6/($C$12+C6)</f>
        <v>0.66666666666666663</v>
      </c>
      <c r="L25">
        <f>C6/($C$13+C6)</f>
        <v>0.76923076923076927</v>
      </c>
      <c r="M25">
        <f>C6/($C$14+C6)</f>
        <v>0.76923076923076927</v>
      </c>
      <c r="N25">
        <f>C6/($C$15+C6)</f>
        <v>0.7142857142857143</v>
      </c>
      <c r="O25">
        <f>C6/($C$16+C6)</f>
        <v>0.66666666666666663</v>
      </c>
      <c r="P25">
        <f>C6/($C$17+C6)</f>
        <v>0.76923076923076927</v>
      </c>
      <c r="Q25">
        <f>C6/($C$18+C6)</f>
        <v>0.90909090909090906</v>
      </c>
    </row>
    <row r="26" spans="1:19" hidden="1" x14ac:dyDescent="0.2">
      <c r="B26">
        <f>C7/($C$3+C7)</f>
        <v>0.44444444444444442</v>
      </c>
      <c r="C26">
        <f>C7/($C$4+C7)</f>
        <v>0.5</v>
      </c>
      <c r="D26">
        <f>C7/($C$5+C7)</f>
        <v>0.5714285714285714</v>
      </c>
      <c r="E26">
        <f>C7/($C$6+C7)</f>
        <v>0.61538461538461542</v>
      </c>
      <c r="F26">
        <f>C7/($C$7+C7)</f>
        <v>0.5</v>
      </c>
      <c r="G26">
        <f>C7/($C$8+C7)</f>
        <v>0.55172413793103448</v>
      </c>
      <c r="H26">
        <f>C7/($C$9+C7)</f>
        <v>0.61538461538461542</v>
      </c>
      <c r="I26">
        <f>C7/($C$10+C7)</f>
        <v>0.61538461538461542</v>
      </c>
      <c r="J26">
        <f>C7/($C$11+C7)</f>
        <v>0.69565217391304346</v>
      </c>
      <c r="K26">
        <f>C7/($C$12+C7)</f>
        <v>0.76190476190476186</v>
      </c>
      <c r="L26">
        <f>C7/($C$13+C7)</f>
        <v>0.84210526315789469</v>
      </c>
      <c r="M26">
        <f>C7/($C$14+C7)</f>
        <v>0.84210526315789469</v>
      </c>
      <c r="N26">
        <f>C7/($C$15+C7)</f>
        <v>0.8</v>
      </c>
      <c r="O26">
        <f>C7/($C$16+C7)</f>
        <v>0.76190476190476186</v>
      </c>
      <c r="P26">
        <f>C7/($C$17+C7)</f>
        <v>0.84210526315789469</v>
      </c>
      <c r="Q26">
        <f>C7/($C$18+C7)</f>
        <v>0.94117647058823528</v>
      </c>
    </row>
    <row r="27" spans="1:19" hidden="1" x14ac:dyDescent="0.2">
      <c r="B27">
        <f>C8/($C$3+C8)</f>
        <v>0.39393939393939392</v>
      </c>
      <c r="C27">
        <f>C8/($C$4+C8)</f>
        <v>0.44827586206896552</v>
      </c>
      <c r="D27">
        <f>C8/($C$5+C8)</f>
        <v>0.52</v>
      </c>
      <c r="E27">
        <f>C8/($C$6+C8)</f>
        <v>0.56521739130434778</v>
      </c>
      <c r="F27">
        <f>C8/($C$7+C8)</f>
        <v>0.44827586206896552</v>
      </c>
      <c r="G27">
        <f>C8/($C$8+C8)</f>
        <v>0.5</v>
      </c>
      <c r="H27">
        <f>C8/($C$9+C8)</f>
        <v>0.56521739130434778</v>
      </c>
      <c r="I27">
        <f>C8/($C$10+C8)</f>
        <v>0.56521739130434778</v>
      </c>
      <c r="J27">
        <f>C8/($C$11+C8)</f>
        <v>0.65</v>
      </c>
      <c r="K27">
        <f>C8/($C$12+C8)</f>
        <v>0.72222222222222221</v>
      </c>
      <c r="L27">
        <f>C8/($C$13+C8)</f>
        <v>0.8125</v>
      </c>
      <c r="M27">
        <f>C8/($C$14+C8)</f>
        <v>0.8125</v>
      </c>
      <c r="N27">
        <f>C8/($C$15+C8)</f>
        <v>0.76470588235294112</v>
      </c>
      <c r="O27">
        <f>C8/($C$16+C8)</f>
        <v>0.72222222222222221</v>
      </c>
      <c r="P27">
        <f>C8/($C$17+C8)</f>
        <v>0.8125</v>
      </c>
      <c r="Q27">
        <f>C8/($C$18+C8)</f>
        <v>0.9285714285714286</v>
      </c>
    </row>
    <row r="28" spans="1:19" hidden="1" x14ac:dyDescent="0.2">
      <c r="B28">
        <f>C9/($C$3+C9)</f>
        <v>0.33333333333333331</v>
      </c>
      <c r="C28">
        <f>C9/($C$4+C9)</f>
        <v>0.38461538461538464</v>
      </c>
      <c r="D28">
        <f>C9/($C$5+C9)</f>
        <v>0.45454545454545453</v>
      </c>
      <c r="E28">
        <f>C9/($C$6+C9)</f>
        <v>0.5</v>
      </c>
      <c r="F28">
        <f>C9/($C$7+C9)</f>
        <v>0.38461538461538464</v>
      </c>
      <c r="G28">
        <f>C9/($C$8+C9)</f>
        <v>0.43478260869565216</v>
      </c>
      <c r="H28">
        <f>C9/($C$9+C9)</f>
        <v>0.5</v>
      </c>
      <c r="I28">
        <f>C9/($C$10+C9)</f>
        <v>0.5</v>
      </c>
      <c r="J28">
        <f>C9/($C$11+C9)</f>
        <v>0.58823529411764708</v>
      </c>
      <c r="K28">
        <f>C9/($C$12+C9)</f>
        <v>0.66666666666666663</v>
      </c>
      <c r="L28">
        <f>C9/($C$13+C9)</f>
        <v>0.76923076923076927</v>
      </c>
      <c r="M28">
        <f>C9/($C$14+C9)</f>
        <v>0.76923076923076927</v>
      </c>
      <c r="N28">
        <f>C9/($C$15+C9)</f>
        <v>0.7142857142857143</v>
      </c>
      <c r="O28">
        <f>C9/($C$16+C9)</f>
        <v>0.66666666666666663</v>
      </c>
      <c r="P28">
        <f>C9/($C$17+C9)</f>
        <v>0.76923076923076927</v>
      </c>
      <c r="Q28">
        <f>C9/($C$18+C9)</f>
        <v>0.90909090909090906</v>
      </c>
    </row>
    <row r="29" spans="1:19" hidden="1" x14ac:dyDescent="0.2">
      <c r="B29">
        <f>C10/($C$3+C10)</f>
        <v>0.33333333333333331</v>
      </c>
      <c r="C29">
        <f>C10/($C$4+C10)</f>
        <v>0.38461538461538464</v>
      </c>
      <c r="D29">
        <f>C10/($C$5+C10)</f>
        <v>0.45454545454545453</v>
      </c>
      <c r="E29">
        <f>C10/($C$6+C10)</f>
        <v>0.5</v>
      </c>
      <c r="F29">
        <f>C10/($C$7+C10)</f>
        <v>0.38461538461538464</v>
      </c>
      <c r="G29">
        <f>C10/($C$8+C10)</f>
        <v>0.43478260869565216</v>
      </c>
      <c r="H29">
        <f>C10/($C$9+C10)</f>
        <v>0.5</v>
      </c>
      <c r="I29">
        <f>C10/($C$10+C10)</f>
        <v>0.5</v>
      </c>
      <c r="J29">
        <f>C10/($C$11+C10)</f>
        <v>0.58823529411764708</v>
      </c>
      <c r="K29">
        <f>C10/($C$12+C10)</f>
        <v>0.66666666666666663</v>
      </c>
      <c r="L29">
        <f>C10/($C$13+C10)</f>
        <v>0.76923076923076927</v>
      </c>
      <c r="M29">
        <f>C10/($C$14+C10)</f>
        <v>0.76923076923076927</v>
      </c>
      <c r="N29">
        <f>C10/($C$15+C10)</f>
        <v>0.7142857142857143</v>
      </c>
      <c r="O29">
        <f>C10/($C$16+C10)</f>
        <v>0.66666666666666663</v>
      </c>
      <c r="P29">
        <f>C10/($C$17+C10)</f>
        <v>0.76923076923076927</v>
      </c>
      <c r="Q29">
        <f>C10/($C$18+C10)</f>
        <v>0.90909090909090906</v>
      </c>
    </row>
    <row r="30" spans="1:19" hidden="1" x14ac:dyDescent="0.2">
      <c r="B30">
        <f>C11/($C$3+C11)</f>
        <v>0.25925925925925924</v>
      </c>
      <c r="C30">
        <f>C11/($C$4+C11)</f>
        <v>0.30434782608695654</v>
      </c>
      <c r="D30">
        <f>C11/($C$5+C11)</f>
        <v>0.36842105263157893</v>
      </c>
      <c r="E30">
        <f>C11/($C$6+C11)</f>
        <v>0.41176470588235292</v>
      </c>
      <c r="F30">
        <f>C11/($C$7+C11)</f>
        <v>0.30434782608695654</v>
      </c>
      <c r="G30">
        <f>C11/($C$8+C11)</f>
        <v>0.35</v>
      </c>
      <c r="H30">
        <f>C11/($C$9+C11)</f>
        <v>0.41176470588235292</v>
      </c>
      <c r="I30">
        <f>C11/($C$10+C11)</f>
        <v>0.41176470588235292</v>
      </c>
      <c r="J30">
        <f>C11/($C$11+C11)</f>
        <v>0.5</v>
      </c>
      <c r="K30">
        <f>C11/($C$12+C11)</f>
        <v>0.58333333333333337</v>
      </c>
      <c r="L30">
        <f>C11/($C$13+C11)</f>
        <v>0.7</v>
      </c>
      <c r="M30">
        <f>C11/($C$14+C11)</f>
        <v>0.7</v>
      </c>
      <c r="N30">
        <f>C11/($C$15+C11)</f>
        <v>0.63636363636363635</v>
      </c>
      <c r="O30">
        <f>C11/($C$16+C11)</f>
        <v>0.58333333333333337</v>
      </c>
      <c r="P30">
        <f>C11/($C$17+C11)</f>
        <v>0.7</v>
      </c>
      <c r="Q30">
        <f>C11/($C$18+C11)</f>
        <v>0.875</v>
      </c>
    </row>
    <row r="31" spans="1:19" hidden="1" x14ac:dyDescent="0.2">
      <c r="B31">
        <f>C12/($C$3+C12)</f>
        <v>0.2</v>
      </c>
      <c r="C31">
        <f>C12/($C$4+C12)</f>
        <v>0.23809523809523808</v>
      </c>
      <c r="D31">
        <f>C12/($C$5+C12)</f>
        <v>0.29411764705882354</v>
      </c>
      <c r="E31">
        <f>C12/($C$6+C12)</f>
        <v>0.33333333333333331</v>
      </c>
      <c r="F31">
        <f>C12/($C$7+C12)</f>
        <v>0.23809523809523808</v>
      </c>
      <c r="G31">
        <f>C12/($C$8+C12)</f>
        <v>0.27777777777777779</v>
      </c>
      <c r="H31">
        <f>C12/($C$9+C12)</f>
        <v>0.33333333333333331</v>
      </c>
      <c r="I31">
        <f>C12/($C$10+C12)</f>
        <v>0.33333333333333331</v>
      </c>
      <c r="J31">
        <f>C12/($C$11+C12)</f>
        <v>0.41666666666666669</v>
      </c>
      <c r="K31">
        <f>C12/($C$12+C12)</f>
        <v>0.5</v>
      </c>
      <c r="L31">
        <f>C12/($C$13+C12)</f>
        <v>0.625</v>
      </c>
      <c r="M31">
        <f>C12/($C$14+C12)</f>
        <v>0.625</v>
      </c>
      <c r="N31">
        <f>C12/($C$15+C12)</f>
        <v>0.55555555555555558</v>
      </c>
      <c r="O31">
        <f>C12/($C$16+C12)</f>
        <v>0.5</v>
      </c>
      <c r="P31">
        <f>C12/($C$17+C12)</f>
        <v>0.625</v>
      </c>
      <c r="Q31">
        <f>C12/($C$18+C12)</f>
        <v>0.83333333333333337</v>
      </c>
    </row>
    <row r="32" spans="1:19" hidden="1" x14ac:dyDescent="0.2">
      <c r="B32">
        <f>C13/($C$3+C13)</f>
        <v>0.13043478260869565</v>
      </c>
      <c r="C32">
        <f>C13/($C$4+C13)</f>
        <v>0.15789473684210525</v>
      </c>
      <c r="D32">
        <f>C13/($C$5+C13)</f>
        <v>0.2</v>
      </c>
      <c r="E32">
        <f>C13/($C$6+C13)</f>
        <v>0.23076923076923078</v>
      </c>
      <c r="F32">
        <f>C13/($C$7+C13)</f>
        <v>0.15789473684210525</v>
      </c>
      <c r="G32">
        <f>C13/($C$8+C13)</f>
        <v>0.1875</v>
      </c>
      <c r="H32">
        <f>C13/($C$9+C13)</f>
        <v>0.23076923076923078</v>
      </c>
      <c r="I32">
        <f>C13/($C$10+C13)</f>
        <v>0.23076923076923078</v>
      </c>
      <c r="J32">
        <f>C13/($C$11+C13)</f>
        <v>0.3</v>
      </c>
      <c r="K32">
        <f>C13/($C$12+C13)</f>
        <v>0.375</v>
      </c>
      <c r="L32">
        <f>C13/($C$13+C13)</f>
        <v>0.5</v>
      </c>
      <c r="M32">
        <f>C13/($C$14+C13)</f>
        <v>0.5</v>
      </c>
      <c r="N32">
        <f>C13/($C$15+C13)</f>
        <v>0.42857142857142855</v>
      </c>
      <c r="O32">
        <f>C13/($C$16+C13)</f>
        <v>0.375</v>
      </c>
      <c r="P32">
        <f>C13/($C$17+C13)</f>
        <v>0.5</v>
      </c>
      <c r="Q32">
        <f>C13/($C$18+C13)</f>
        <v>0.75</v>
      </c>
    </row>
    <row r="33" spans="2:17" hidden="1" x14ac:dyDescent="0.2">
      <c r="B33">
        <f>C14/($C$3+C14)</f>
        <v>0.13043478260869565</v>
      </c>
      <c r="C33">
        <f>C14/($C$4+C14)</f>
        <v>0.15789473684210525</v>
      </c>
      <c r="D33">
        <f>C14/($C$5+C14)</f>
        <v>0.2</v>
      </c>
      <c r="E33">
        <f>C14/($C$6+C14)</f>
        <v>0.23076923076923078</v>
      </c>
      <c r="F33">
        <f>C14/($C$7+C14)</f>
        <v>0.15789473684210525</v>
      </c>
      <c r="G33">
        <f>C14/($C$8+C14)</f>
        <v>0.1875</v>
      </c>
      <c r="H33">
        <f>C14/($C$9+C14)</f>
        <v>0.23076923076923078</v>
      </c>
      <c r="I33">
        <f>C14/($C$10+C14)</f>
        <v>0.23076923076923078</v>
      </c>
      <c r="J33">
        <f>C14/($C$11+C14)</f>
        <v>0.3</v>
      </c>
      <c r="K33">
        <f>C14/($C$12+C14)</f>
        <v>0.375</v>
      </c>
      <c r="L33">
        <f>C14/($C$13+C14)</f>
        <v>0.5</v>
      </c>
      <c r="M33">
        <f>C14/($C$14+C14)</f>
        <v>0.5</v>
      </c>
      <c r="N33">
        <f>C14/($C$15+C14)</f>
        <v>0.42857142857142855</v>
      </c>
      <c r="O33">
        <f>C14/($C$16+C14)</f>
        <v>0.375</v>
      </c>
      <c r="P33">
        <f>C14/($C$17+C14)</f>
        <v>0.5</v>
      </c>
      <c r="Q33">
        <f>C14/($C$18+C14)</f>
        <v>0.75</v>
      </c>
    </row>
    <row r="34" spans="2:17" hidden="1" x14ac:dyDescent="0.2">
      <c r="B34">
        <f>C15/($C$3+C15)</f>
        <v>0.16666666666666666</v>
      </c>
      <c r="C34">
        <f>C15/($C$4+C15)</f>
        <v>0.2</v>
      </c>
      <c r="D34">
        <f>C15/($C$5+C15)</f>
        <v>0.25</v>
      </c>
      <c r="E34">
        <f>C15/($C$6+C15)</f>
        <v>0.2857142857142857</v>
      </c>
      <c r="F34">
        <f>C15/($C$7+C15)</f>
        <v>0.2</v>
      </c>
      <c r="G34">
        <f>C15/($C$8+C15)</f>
        <v>0.23529411764705882</v>
      </c>
      <c r="H34">
        <f>C15/($C$9+C15)</f>
        <v>0.2857142857142857</v>
      </c>
      <c r="I34">
        <f>C15/($C$10+C15)</f>
        <v>0.2857142857142857</v>
      </c>
      <c r="J34">
        <f>C15/($C$11+C15)</f>
        <v>0.36363636363636365</v>
      </c>
      <c r="K34">
        <f>C15/($C$12+C15)</f>
        <v>0.44444444444444442</v>
      </c>
      <c r="L34">
        <f>C15/($C$13+C15)</f>
        <v>0.5714285714285714</v>
      </c>
      <c r="M34">
        <f>C15/($C$14+C15)</f>
        <v>0.5714285714285714</v>
      </c>
      <c r="N34">
        <f>C15/($C$15+C15)</f>
        <v>0.5</v>
      </c>
      <c r="O34">
        <f>C15/($C$16+C15)</f>
        <v>0.44444444444444442</v>
      </c>
      <c r="P34">
        <f>C15/($C$17+C15)</f>
        <v>0.5714285714285714</v>
      </c>
      <c r="Q34">
        <f>C15/($C$18+C15)</f>
        <v>0.8</v>
      </c>
    </row>
    <row r="35" spans="2:17" hidden="1" x14ac:dyDescent="0.2">
      <c r="B35">
        <f>C16/($C$3+C16)</f>
        <v>0.2</v>
      </c>
      <c r="C35">
        <f>C16/($C$4+C16)</f>
        <v>0.23809523809523808</v>
      </c>
      <c r="D35">
        <f>C16/($C$5+C16)</f>
        <v>0.29411764705882354</v>
      </c>
      <c r="E35">
        <f>C16/($C$6+C16)</f>
        <v>0.33333333333333331</v>
      </c>
      <c r="F35">
        <f>C16/($C$7+C16)</f>
        <v>0.23809523809523808</v>
      </c>
      <c r="G35">
        <f>C16/($C$8+C16)</f>
        <v>0.27777777777777779</v>
      </c>
      <c r="H35">
        <f>C16/($C$9+C16)</f>
        <v>0.33333333333333331</v>
      </c>
      <c r="I35">
        <f>C16/($C$10+C16)</f>
        <v>0.33333333333333331</v>
      </c>
      <c r="J35">
        <f>C16/($C$11+C16)</f>
        <v>0.41666666666666669</v>
      </c>
      <c r="K35">
        <f>C16/($C$12+C16)</f>
        <v>0.5</v>
      </c>
      <c r="L35">
        <f>C16/($C$13+C16)</f>
        <v>0.625</v>
      </c>
      <c r="M35">
        <f>C16/($C$14+C16)</f>
        <v>0.625</v>
      </c>
      <c r="N35">
        <f>C16/($C$15+C16)</f>
        <v>0.55555555555555558</v>
      </c>
      <c r="O35">
        <f>C16/($C$16+C16)</f>
        <v>0.5</v>
      </c>
      <c r="P35">
        <f>C16/($C$17+C16)</f>
        <v>0.625</v>
      </c>
      <c r="Q35">
        <f>C16/($C$18+C16)</f>
        <v>0.83333333333333337</v>
      </c>
    </row>
    <row r="36" spans="2:17" hidden="1" x14ac:dyDescent="0.2">
      <c r="B36">
        <f>C17/($C$3+C17)</f>
        <v>0.13043478260869565</v>
      </c>
      <c r="C36">
        <f>C17/($C$4+C17)</f>
        <v>0.15789473684210525</v>
      </c>
      <c r="D36">
        <f>C17/($C$5+C17)</f>
        <v>0.2</v>
      </c>
      <c r="E36">
        <f>C17/($C$6+C17)</f>
        <v>0.23076923076923078</v>
      </c>
      <c r="F36">
        <f>C17/($C$7+C17)</f>
        <v>0.15789473684210525</v>
      </c>
      <c r="G36">
        <f>C17/($C$8+C17)</f>
        <v>0.1875</v>
      </c>
      <c r="H36">
        <f>C17/($C$9+C17)</f>
        <v>0.23076923076923078</v>
      </c>
      <c r="I36">
        <f>C17/($C$10+C17)</f>
        <v>0.23076923076923078</v>
      </c>
      <c r="J36">
        <f>C17/($C$11+C17)</f>
        <v>0.3</v>
      </c>
      <c r="K36">
        <f>C17/($C$12+C17)</f>
        <v>0.375</v>
      </c>
      <c r="L36">
        <f>C17/($C$13+C17)</f>
        <v>0.5</v>
      </c>
      <c r="M36">
        <f>C17/($C$14+C17)</f>
        <v>0.5</v>
      </c>
      <c r="N36">
        <f>C17/($C$15+C17)</f>
        <v>0.42857142857142855</v>
      </c>
      <c r="O36">
        <f>C17/($C$16+C17)</f>
        <v>0.375</v>
      </c>
      <c r="P36">
        <f>C17/($C$17+C17)</f>
        <v>0.5</v>
      </c>
      <c r="Q36">
        <f>C17/($C$18+C17)</f>
        <v>0.75</v>
      </c>
    </row>
    <row r="37" spans="2:17" hidden="1" x14ac:dyDescent="0.2">
      <c r="B37">
        <f>C18/($C$3+C18)</f>
        <v>4.7619047619047616E-2</v>
      </c>
      <c r="C37">
        <f>C18/($C$4+C18)</f>
        <v>5.8823529411764705E-2</v>
      </c>
      <c r="D37">
        <f>C18/($C$5+C18)</f>
        <v>7.6923076923076927E-2</v>
      </c>
      <c r="E37">
        <f>C18/($C$6+C18)</f>
        <v>9.0909090909090912E-2</v>
      </c>
      <c r="F37">
        <f>C18/($C$7+C18)</f>
        <v>5.8823529411764705E-2</v>
      </c>
      <c r="G37">
        <f>C18/($C$8+C18)</f>
        <v>7.1428571428571425E-2</v>
      </c>
      <c r="H37">
        <f>C18/($C$9+C18)</f>
        <v>9.0909090909090912E-2</v>
      </c>
      <c r="I37">
        <f>C18/($C$10+C18)</f>
        <v>9.0909090909090912E-2</v>
      </c>
      <c r="J37">
        <f>C18/($C$11+C18)</f>
        <v>0.125</v>
      </c>
      <c r="K37">
        <f>C18/($C$12+C18)</f>
        <v>0.16666666666666666</v>
      </c>
      <c r="L37">
        <f>C18/($C$13+C18)</f>
        <v>0.25</v>
      </c>
      <c r="M37">
        <f>C18/($C$14+C18)</f>
        <v>0.25</v>
      </c>
      <c r="N37">
        <f>C18/($C$15+C18)</f>
        <v>0.2</v>
      </c>
      <c r="O37">
        <f>C18/($C$16+C18)</f>
        <v>0.16666666666666666</v>
      </c>
      <c r="P37">
        <f>C18/($C$17+C18)</f>
        <v>0.25</v>
      </c>
      <c r="Q37">
        <f>C18/($C$18+C18)</f>
        <v>0.5</v>
      </c>
    </row>
    <row r="38" spans="2:17" hidden="1" x14ac:dyDescent="0.2"/>
    <row r="39" spans="2:17" hidden="1" x14ac:dyDescent="0.2">
      <c r="B39" cm="1">
        <f t="array" ref="B39:Q54">TRANSPOSE(B22:Q37)</f>
        <v>0.5</v>
      </c>
      <c r="C39">
        <v>0.44444444444444442</v>
      </c>
      <c r="D39">
        <v>0.375</v>
      </c>
      <c r="E39">
        <v>0.33333333333333331</v>
      </c>
      <c r="F39">
        <v>0.44444444444444442</v>
      </c>
      <c r="G39">
        <v>0.39393939393939392</v>
      </c>
      <c r="H39">
        <v>0.33333333333333331</v>
      </c>
      <c r="I39">
        <v>0.33333333333333331</v>
      </c>
      <c r="J39">
        <v>0.25925925925925924</v>
      </c>
      <c r="K39">
        <v>0.2</v>
      </c>
      <c r="L39">
        <v>0.13043478260869565</v>
      </c>
      <c r="M39">
        <v>0.13043478260869565</v>
      </c>
      <c r="N39">
        <v>0.16666666666666666</v>
      </c>
      <c r="O39">
        <v>0.2</v>
      </c>
      <c r="P39">
        <v>0.13043478260869565</v>
      </c>
      <c r="Q39">
        <v>4.7619047619047616E-2</v>
      </c>
    </row>
    <row r="40" spans="2:17" hidden="1" x14ac:dyDescent="0.2">
      <c r="B40">
        <v>0.55555555555555558</v>
      </c>
      <c r="C40">
        <v>0.5</v>
      </c>
      <c r="D40">
        <v>0.42857142857142855</v>
      </c>
      <c r="E40">
        <v>0.38461538461538464</v>
      </c>
      <c r="F40">
        <v>0.5</v>
      </c>
      <c r="G40">
        <v>0.44827586206896552</v>
      </c>
      <c r="H40">
        <v>0.38461538461538464</v>
      </c>
      <c r="I40">
        <v>0.38461538461538464</v>
      </c>
      <c r="J40">
        <v>0.30434782608695654</v>
      </c>
      <c r="K40">
        <v>0.23809523809523808</v>
      </c>
      <c r="L40">
        <v>0.15789473684210525</v>
      </c>
      <c r="M40">
        <v>0.15789473684210525</v>
      </c>
      <c r="N40">
        <v>0.2</v>
      </c>
      <c r="O40">
        <v>0.23809523809523808</v>
      </c>
      <c r="P40">
        <v>0.15789473684210525</v>
      </c>
      <c r="Q40">
        <v>5.8823529411764705E-2</v>
      </c>
    </row>
    <row r="41" spans="2:17" hidden="1" x14ac:dyDescent="0.2">
      <c r="B41">
        <v>0.625</v>
      </c>
      <c r="C41">
        <v>0.5714285714285714</v>
      </c>
      <c r="D41">
        <v>0.5</v>
      </c>
      <c r="E41">
        <v>0.45454545454545453</v>
      </c>
      <c r="F41">
        <v>0.5714285714285714</v>
      </c>
      <c r="G41">
        <v>0.52</v>
      </c>
      <c r="H41">
        <v>0.45454545454545453</v>
      </c>
      <c r="I41">
        <v>0.45454545454545453</v>
      </c>
      <c r="J41">
        <v>0.36842105263157893</v>
      </c>
      <c r="K41">
        <v>0.29411764705882354</v>
      </c>
      <c r="L41">
        <v>0.2</v>
      </c>
      <c r="M41">
        <v>0.2</v>
      </c>
      <c r="N41">
        <v>0.25</v>
      </c>
      <c r="O41">
        <v>0.29411764705882354</v>
      </c>
      <c r="P41">
        <v>0.2</v>
      </c>
      <c r="Q41">
        <v>7.6923076923076927E-2</v>
      </c>
    </row>
    <row r="42" spans="2:17" hidden="1" x14ac:dyDescent="0.2">
      <c r="B42">
        <v>0.66666666666666663</v>
      </c>
      <c r="C42">
        <v>0.61538461538461542</v>
      </c>
      <c r="D42">
        <v>0.54545454545454541</v>
      </c>
      <c r="E42">
        <v>0.5</v>
      </c>
      <c r="F42">
        <v>0.61538461538461542</v>
      </c>
      <c r="G42">
        <v>0.56521739130434778</v>
      </c>
      <c r="H42">
        <v>0.5</v>
      </c>
      <c r="I42">
        <v>0.5</v>
      </c>
      <c r="J42">
        <v>0.41176470588235292</v>
      </c>
      <c r="K42">
        <v>0.33333333333333331</v>
      </c>
      <c r="L42">
        <v>0.23076923076923078</v>
      </c>
      <c r="M42">
        <v>0.23076923076923078</v>
      </c>
      <c r="N42">
        <v>0.2857142857142857</v>
      </c>
      <c r="O42">
        <v>0.33333333333333331</v>
      </c>
      <c r="P42">
        <v>0.23076923076923078</v>
      </c>
      <c r="Q42">
        <v>9.0909090909090912E-2</v>
      </c>
    </row>
    <row r="43" spans="2:17" hidden="1" x14ac:dyDescent="0.2">
      <c r="B43">
        <v>0.55555555555555558</v>
      </c>
      <c r="C43">
        <v>0.5</v>
      </c>
      <c r="D43">
        <v>0.42857142857142855</v>
      </c>
      <c r="E43">
        <v>0.38461538461538464</v>
      </c>
      <c r="F43">
        <v>0.5</v>
      </c>
      <c r="G43">
        <v>0.44827586206896552</v>
      </c>
      <c r="H43">
        <v>0.38461538461538464</v>
      </c>
      <c r="I43">
        <v>0.38461538461538464</v>
      </c>
      <c r="J43">
        <v>0.30434782608695654</v>
      </c>
      <c r="K43">
        <v>0.23809523809523808</v>
      </c>
      <c r="L43">
        <v>0.15789473684210525</v>
      </c>
      <c r="M43">
        <v>0.15789473684210525</v>
      </c>
      <c r="N43">
        <v>0.2</v>
      </c>
      <c r="O43">
        <v>0.23809523809523808</v>
      </c>
      <c r="P43">
        <v>0.15789473684210525</v>
      </c>
      <c r="Q43">
        <v>5.8823529411764705E-2</v>
      </c>
    </row>
    <row r="44" spans="2:17" hidden="1" x14ac:dyDescent="0.2">
      <c r="B44">
        <v>0.60606060606060608</v>
      </c>
      <c r="C44">
        <v>0.55172413793103448</v>
      </c>
      <c r="D44">
        <v>0.48</v>
      </c>
      <c r="E44">
        <v>0.43478260869565216</v>
      </c>
      <c r="F44">
        <v>0.55172413793103448</v>
      </c>
      <c r="G44">
        <v>0.5</v>
      </c>
      <c r="H44">
        <v>0.43478260869565216</v>
      </c>
      <c r="I44">
        <v>0.43478260869565216</v>
      </c>
      <c r="J44">
        <v>0.35</v>
      </c>
      <c r="K44">
        <v>0.27777777777777779</v>
      </c>
      <c r="L44">
        <v>0.1875</v>
      </c>
      <c r="M44">
        <v>0.1875</v>
      </c>
      <c r="N44">
        <v>0.23529411764705882</v>
      </c>
      <c r="O44">
        <v>0.27777777777777779</v>
      </c>
      <c r="P44">
        <v>0.1875</v>
      </c>
      <c r="Q44">
        <v>7.1428571428571425E-2</v>
      </c>
    </row>
    <row r="45" spans="2:17" hidden="1" x14ac:dyDescent="0.2">
      <c r="B45">
        <v>0.66666666666666663</v>
      </c>
      <c r="C45">
        <v>0.61538461538461542</v>
      </c>
      <c r="D45">
        <v>0.54545454545454541</v>
      </c>
      <c r="E45">
        <v>0.5</v>
      </c>
      <c r="F45">
        <v>0.61538461538461542</v>
      </c>
      <c r="G45">
        <v>0.56521739130434778</v>
      </c>
      <c r="H45">
        <v>0.5</v>
      </c>
      <c r="I45">
        <v>0.5</v>
      </c>
      <c r="J45">
        <v>0.41176470588235292</v>
      </c>
      <c r="K45">
        <v>0.33333333333333331</v>
      </c>
      <c r="L45">
        <v>0.23076923076923078</v>
      </c>
      <c r="M45">
        <v>0.23076923076923078</v>
      </c>
      <c r="N45">
        <v>0.2857142857142857</v>
      </c>
      <c r="O45">
        <v>0.33333333333333331</v>
      </c>
      <c r="P45">
        <v>0.23076923076923078</v>
      </c>
      <c r="Q45">
        <v>9.0909090909090912E-2</v>
      </c>
    </row>
    <row r="46" spans="2:17" hidden="1" x14ac:dyDescent="0.2">
      <c r="B46">
        <v>0.66666666666666663</v>
      </c>
      <c r="C46">
        <v>0.61538461538461542</v>
      </c>
      <c r="D46">
        <v>0.54545454545454541</v>
      </c>
      <c r="E46">
        <v>0.5</v>
      </c>
      <c r="F46">
        <v>0.61538461538461542</v>
      </c>
      <c r="G46">
        <v>0.56521739130434778</v>
      </c>
      <c r="H46">
        <v>0.5</v>
      </c>
      <c r="I46">
        <v>0.5</v>
      </c>
      <c r="J46">
        <v>0.41176470588235292</v>
      </c>
      <c r="K46">
        <v>0.33333333333333331</v>
      </c>
      <c r="L46">
        <v>0.23076923076923078</v>
      </c>
      <c r="M46">
        <v>0.23076923076923078</v>
      </c>
      <c r="N46">
        <v>0.2857142857142857</v>
      </c>
      <c r="O46">
        <v>0.33333333333333331</v>
      </c>
      <c r="P46">
        <v>0.23076923076923078</v>
      </c>
      <c r="Q46">
        <v>9.0909090909090912E-2</v>
      </c>
    </row>
    <row r="47" spans="2:17" hidden="1" x14ac:dyDescent="0.2">
      <c r="B47">
        <v>0.7407407407407407</v>
      </c>
      <c r="C47">
        <v>0.69565217391304346</v>
      </c>
      <c r="D47">
        <v>0.63157894736842102</v>
      </c>
      <c r="E47">
        <v>0.58823529411764708</v>
      </c>
      <c r="F47">
        <v>0.69565217391304346</v>
      </c>
      <c r="G47">
        <v>0.65</v>
      </c>
      <c r="H47">
        <v>0.58823529411764708</v>
      </c>
      <c r="I47">
        <v>0.58823529411764708</v>
      </c>
      <c r="J47">
        <v>0.5</v>
      </c>
      <c r="K47">
        <v>0.41666666666666669</v>
      </c>
      <c r="L47">
        <v>0.3</v>
      </c>
      <c r="M47">
        <v>0.3</v>
      </c>
      <c r="N47">
        <v>0.36363636363636365</v>
      </c>
      <c r="O47">
        <v>0.41666666666666669</v>
      </c>
      <c r="P47">
        <v>0.3</v>
      </c>
      <c r="Q47">
        <v>0.125</v>
      </c>
    </row>
    <row r="48" spans="2:17" hidden="1" x14ac:dyDescent="0.2">
      <c r="B48">
        <v>0.8</v>
      </c>
      <c r="C48">
        <v>0.76190476190476186</v>
      </c>
      <c r="D48">
        <v>0.70588235294117652</v>
      </c>
      <c r="E48">
        <v>0.66666666666666663</v>
      </c>
      <c r="F48">
        <v>0.76190476190476186</v>
      </c>
      <c r="G48">
        <v>0.72222222222222221</v>
      </c>
      <c r="H48">
        <v>0.66666666666666663</v>
      </c>
      <c r="I48">
        <v>0.66666666666666663</v>
      </c>
      <c r="J48">
        <v>0.58333333333333337</v>
      </c>
      <c r="K48">
        <v>0.5</v>
      </c>
      <c r="L48">
        <v>0.375</v>
      </c>
      <c r="M48">
        <v>0.375</v>
      </c>
      <c r="N48">
        <v>0.44444444444444442</v>
      </c>
      <c r="O48">
        <v>0.5</v>
      </c>
      <c r="P48">
        <v>0.375</v>
      </c>
      <c r="Q48">
        <v>0.16666666666666666</v>
      </c>
    </row>
    <row r="49" spans="1:19" hidden="1" x14ac:dyDescent="0.2">
      <c r="B49">
        <v>0.86956521739130432</v>
      </c>
      <c r="C49">
        <v>0.84210526315789469</v>
      </c>
      <c r="D49">
        <v>0.8</v>
      </c>
      <c r="E49">
        <v>0.76923076923076927</v>
      </c>
      <c r="F49">
        <v>0.84210526315789469</v>
      </c>
      <c r="G49">
        <v>0.8125</v>
      </c>
      <c r="H49">
        <v>0.76923076923076927</v>
      </c>
      <c r="I49">
        <v>0.76923076923076927</v>
      </c>
      <c r="J49">
        <v>0.7</v>
      </c>
      <c r="K49">
        <v>0.625</v>
      </c>
      <c r="L49">
        <v>0.5</v>
      </c>
      <c r="M49">
        <v>0.5</v>
      </c>
      <c r="N49">
        <v>0.5714285714285714</v>
      </c>
      <c r="O49">
        <v>0.625</v>
      </c>
      <c r="P49">
        <v>0.5</v>
      </c>
      <c r="Q49">
        <v>0.25</v>
      </c>
    </row>
    <row r="50" spans="1:19" hidden="1" x14ac:dyDescent="0.2">
      <c r="B50">
        <v>0.86956521739130432</v>
      </c>
      <c r="C50">
        <v>0.84210526315789469</v>
      </c>
      <c r="D50">
        <v>0.8</v>
      </c>
      <c r="E50">
        <v>0.76923076923076927</v>
      </c>
      <c r="F50">
        <v>0.84210526315789469</v>
      </c>
      <c r="G50">
        <v>0.8125</v>
      </c>
      <c r="H50">
        <v>0.76923076923076927</v>
      </c>
      <c r="I50">
        <v>0.76923076923076927</v>
      </c>
      <c r="J50">
        <v>0.7</v>
      </c>
      <c r="K50">
        <v>0.625</v>
      </c>
      <c r="L50">
        <v>0.5</v>
      </c>
      <c r="M50">
        <v>0.5</v>
      </c>
      <c r="N50">
        <v>0.5714285714285714</v>
      </c>
      <c r="O50">
        <v>0.625</v>
      </c>
      <c r="P50">
        <v>0.5</v>
      </c>
      <c r="Q50">
        <v>0.25</v>
      </c>
    </row>
    <row r="51" spans="1:19" hidden="1" x14ac:dyDescent="0.2">
      <c r="B51">
        <v>0.83333333333333337</v>
      </c>
      <c r="C51">
        <v>0.8</v>
      </c>
      <c r="D51">
        <v>0.75</v>
      </c>
      <c r="E51">
        <v>0.7142857142857143</v>
      </c>
      <c r="F51">
        <v>0.8</v>
      </c>
      <c r="G51">
        <v>0.76470588235294112</v>
      </c>
      <c r="H51">
        <v>0.7142857142857143</v>
      </c>
      <c r="I51">
        <v>0.7142857142857143</v>
      </c>
      <c r="J51">
        <v>0.63636363636363635</v>
      </c>
      <c r="K51">
        <v>0.55555555555555558</v>
      </c>
      <c r="L51">
        <v>0.42857142857142855</v>
      </c>
      <c r="M51">
        <v>0.42857142857142855</v>
      </c>
      <c r="N51">
        <v>0.5</v>
      </c>
      <c r="O51">
        <v>0.55555555555555558</v>
      </c>
      <c r="P51">
        <v>0.42857142857142855</v>
      </c>
      <c r="Q51">
        <v>0.2</v>
      </c>
    </row>
    <row r="52" spans="1:19" hidden="1" x14ac:dyDescent="0.2">
      <c r="B52">
        <v>0.8</v>
      </c>
      <c r="C52">
        <v>0.76190476190476186</v>
      </c>
      <c r="D52">
        <v>0.70588235294117652</v>
      </c>
      <c r="E52">
        <v>0.66666666666666663</v>
      </c>
      <c r="F52">
        <v>0.76190476190476186</v>
      </c>
      <c r="G52">
        <v>0.72222222222222221</v>
      </c>
      <c r="H52">
        <v>0.66666666666666663</v>
      </c>
      <c r="I52">
        <v>0.66666666666666663</v>
      </c>
      <c r="J52">
        <v>0.58333333333333337</v>
      </c>
      <c r="K52">
        <v>0.5</v>
      </c>
      <c r="L52">
        <v>0.375</v>
      </c>
      <c r="M52">
        <v>0.375</v>
      </c>
      <c r="N52">
        <v>0.44444444444444442</v>
      </c>
      <c r="O52">
        <v>0.5</v>
      </c>
      <c r="P52">
        <v>0.375</v>
      </c>
      <c r="Q52">
        <v>0.16666666666666666</v>
      </c>
    </row>
    <row r="53" spans="1:19" hidden="1" x14ac:dyDescent="0.2">
      <c r="B53">
        <v>0.86956521739130432</v>
      </c>
      <c r="C53">
        <v>0.84210526315789469</v>
      </c>
      <c r="D53">
        <v>0.8</v>
      </c>
      <c r="E53">
        <v>0.76923076923076927</v>
      </c>
      <c r="F53">
        <v>0.84210526315789469</v>
      </c>
      <c r="G53">
        <v>0.8125</v>
      </c>
      <c r="H53">
        <v>0.76923076923076927</v>
      </c>
      <c r="I53">
        <v>0.76923076923076927</v>
      </c>
      <c r="J53">
        <v>0.7</v>
      </c>
      <c r="K53">
        <v>0.625</v>
      </c>
      <c r="L53">
        <v>0.5</v>
      </c>
      <c r="M53">
        <v>0.5</v>
      </c>
      <c r="N53">
        <v>0.5714285714285714</v>
      </c>
      <c r="O53">
        <v>0.625</v>
      </c>
      <c r="P53">
        <v>0.5</v>
      </c>
      <c r="Q53">
        <v>0.25</v>
      </c>
    </row>
    <row r="54" spans="1:19" hidden="1" x14ac:dyDescent="0.2">
      <c r="B54">
        <v>0.95238095238095233</v>
      </c>
      <c r="C54">
        <v>0.94117647058823528</v>
      </c>
      <c r="D54">
        <v>0.92307692307692313</v>
      </c>
      <c r="E54">
        <v>0.90909090909090906</v>
      </c>
      <c r="F54">
        <v>0.94117647058823528</v>
      </c>
      <c r="G54">
        <v>0.9285714285714286</v>
      </c>
      <c r="H54">
        <v>0.90909090909090906</v>
      </c>
      <c r="I54">
        <v>0.90909090909090906</v>
      </c>
      <c r="J54">
        <v>0.875</v>
      </c>
      <c r="K54">
        <v>0.83333333333333337</v>
      </c>
      <c r="L54">
        <v>0.75</v>
      </c>
      <c r="M54">
        <v>0.75</v>
      </c>
      <c r="N54">
        <v>0.8</v>
      </c>
      <c r="O54">
        <v>0.83333333333333337</v>
      </c>
      <c r="P54">
        <v>0.75</v>
      </c>
      <c r="Q54">
        <v>0.5</v>
      </c>
    </row>
    <row r="55" spans="1:19" x14ac:dyDescent="0.2">
      <c r="A55" t="s">
        <v>48</v>
      </c>
      <c r="S55" s="2">
        <f>SUM(S3:S18)</f>
        <v>8.1279145949984315</v>
      </c>
    </row>
    <row r="56" spans="1:19" x14ac:dyDescent="0.2">
      <c r="S56" s="2"/>
    </row>
    <row r="57" spans="1:19" ht="17" thickBot="1" x14ac:dyDescent="0.25">
      <c r="A57" s="7" t="s">
        <v>27</v>
      </c>
      <c r="B57" s="7" t="s">
        <v>28</v>
      </c>
      <c r="C57" s="8" t="s">
        <v>29</v>
      </c>
      <c r="D57" s="17" t="s">
        <v>8</v>
      </c>
      <c r="E57" s="18" t="s">
        <v>11</v>
      </c>
      <c r="F57" s="18" t="s">
        <v>14</v>
      </c>
      <c r="G57" s="18" t="s">
        <v>15</v>
      </c>
      <c r="H57" s="18" t="s">
        <v>13</v>
      </c>
      <c r="I57" s="18" t="s">
        <v>4</v>
      </c>
      <c r="K57" s="18" t="s">
        <v>46</v>
      </c>
      <c r="L57" s="18" t="s">
        <v>47</v>
      </c>
    </row>
    <row r="58" spans="1:19" x14ac:dyDescent="0.2">
      <c r="A58" s="3" t="str">
        <f>A3</f>
        <v>GEN</v>
      </c>
      <c r="B58" s="3" t="str">
        <f t="shared" ref="B58:C58" si="5">B3</f>
        <v>KR</v>
      </c>
      <c r="C58" s="3">
        <f t="shared" si="5"/>
        <v>20</v>
      </c>
      <c r="D58" s="19">
        <f>J3</f>
        <v>0.35000100891251246</v>
      </c>
      <c r="E58" s="19">
        <f>N3</f>
        <v>0.34865589535221031</v>
      </c>
      <c r="F58" s="19">
        <f>Q3</f>
        <v>0.20947260284759187</v>
      </c>
      <c r="G58" s="19">
        <f>R3</f>
        <v>5.629644210512505E-2</v>
      </c>
      <c r="H58" s="19">
        <f>P3</f>
        <v>2.8951721947585784E-2</v>
      </c>
      <c r="I58" s="19">
        <f>M3</f>
        <v>6.6223288349744848E-3</v>
      </c>
      <c r="K58" s="19">
        <f>SUM(D58:F58)</f>
        <v>0.90812950711231466</v>
      </c>
      <c r="L58" s="19">
        <f>1-K58</f>
        <v>9.187049288768534E-2</v>
      </c>
    </row>
    <row r="59" spans="1:19" x14ac:dyDescent="0.2">
      <c r="A59" s="3" t="str">
        <f t="shared" ref="A59:C59" si="6">A4</f>
        <v>T1</v>
      </c>
      <c r="B59" s="3" t="str">
        <f t="shared" si="6"/>
        <v>KR</v>
      </c>
      <c r="C59" s="3">
        <f t="shared" si="6"/>
        <v>16</v>
      </c>
      <c r="D59" s="19">
        <f t="shared" ref="D59:D73" si="7">J4</f>
        <v>0.27831660053227358</v>
      </c>
      <c r="E59" s="19">
        <f t="shared" ref="E59:E72" si="8">N4</f>
        <v>0.33346578166420687</v>
      </c>
      <c r="F59" s="19">
        <f t="shared" ref="F59:F73" si="9">Q4</f>
        <v>0.24192669184193327</v>
      </c>
      <c r="G59" s="19">
        <f t="shared" ref="G59:G73" si="10">R4</f>
        <v>8.8008892159404439E-2</v>
      </c>
      <c r="H59" s="19">
        <f t="shared" ref="H59:H73" si="11">P4</f>
        <v>4.6751505914833139E-2</v>
      </c>
      <c r="I59" s="19">
        <f t="shared" ref="I59:I73" si="12">M4</f>
        <v>1.1530527887348716E-2</v>
      </c>
      <c r="K59" s="19">
        <f t="shared" ref="K59:K73" si="13">SUM(D59:F59)</f>
        <v>0.85370907403841378</v>
      </c>
      <c r="L59" s="19">
        <f t="shared" ref="L59:L73" si="14">1-K59</f>
        <v>0.14629092596158622</v>
      </c>
    </row>
    <row r="60" spans="1:19" x14ac:dyDescent="0.2">
      <c r="A60" s="3" t="str">
        <f t="shared" ref="A60:C60" si="15">A5</f>
        <v>KT</v>
      </c>
      <c r="B60" s="3" t="str">
        <f t="shared" si="15"/>
        <v>KR</v>
      </c>
      <c r="C60" s="3">
        <f t="shared" si="15"/>
        <v>12</v>
      </c>
      <c r="D60" s="19">
        <f t="shared" si="7"/>
        <v>0.19618288713505813</v>
      </c>
      <c r="E60" s="19">
        <f t="shared" si="8"/>
        <v>0.29333019460007781</v>
      </c>
      <c r="F60" s="19">
        <f t="shared" si="9"/>
        <v>0.26617493787265722</v>
      </c>
      <c r="G60" s="19">
        <f t="shared" si="10"/>
        <v>0.14133433322881572</v>
      </c>
      <c r="H60" s="19">
        <f t="shared" si="11"/>
        <v>8.0667530857029879E-2</v>
      </c>
      <c r="I60" s="19">
        <f t="shared" si="12"/>
        <v>2.2310116306361212E-2</v>
      </c>
      <c r="K60" s="19">
        <f t="shared" si="13"/>
        <v>0.75568801960779319</v>
      </c>
      <c r="L60" s="19">
        <f t="shared" si="14"/>
        <v>0.24431198039220681</v>
      </c>
    </row>
    <row r="61" spans="1:19" x14ac:dyDescent="0.2">
      <c r="A61" s="3" t="str">
        <f t="shared" ref="A61:C61" si="16">A6</f>
        <v>DK</v>
      </c>
      <c r="B61" s="3" t="str">
        <f t="shared" si="16"/>
        <v>KR</v>
      </c>
      <c r="C61" s="3">
        <f t="shared" si="16"/>
        <v>10</v>
      </c>
      <c r="D61" s="19">
        <f t="shared" si="7"/>
        <v>0.15207937907413185</v>
      </c>
      <c r="E61" s="19">
        <f t="shared" si="8"/>
        <v>0.2590078814349776</v>
      </c>
      <c r="F61" s="19">
        <f t="shared" si="9"/>
        <v>0.26745298565656001</v>
      </c>
      <c r="G61" s="19">
        <f t="shared" si="10"/>
        <v>0.17947653462092528</v>
      </c>
      <c r="H61" s="19">
        <f t="shared" si="11"/>
        <v>0.10917626471577159</v>
      </c>
      <c r="I61" s="19">
        <f t="shared" si="12"/>
        <v>3.2806954497633788E-2</v>
      </c>
      <c r="K61" s="19">
        <f t="shared" si="13"/>
        <v>0.67854024616566955</v>
      </c>
      <c r="L61" s="19">
        <f t="shared" si="14"/>
        <v>0.32145975383433045</v>
      </c>
    </row>
    <row r="62" spans="1:19" x14ac:dyDescent="0.2">
      <c r="A62" s="3" t="str">
        <f t="shared" ref="A62:C62" si="17">A7</f>
        <v>JDG</v>
      </c>
      <c r="B62" s="3" t="str">
        <f t="shared" si="17"/>
        <v>CN</v>
      </c>
      <c r="C62" s="3">
        <f t="shared" si="17"/>
        <v>16</v>
      </c>
      <c r="D62" s="19">
        <f t="shared" si="7"/>
        <v>0.2832006087617237</v>
      </c>
      <c r="E62" s="19">
        <f t="shared" si="8"/>
        <v>0.33336779729947996</v>
      </c>
      <c r="F62" s="19">
        <f t="shared" si="9"/>
        <v>0.23943512740067605</v>
      </c>
      <c r="G62" s="19">
        <f t="shared" si="10"/>
        <v>8.7102502605819782E-2</v>
      </c>
      <c r="H62" s="19">
        <f t="shared" si="11"/>
        <v>4.585140293046127E-2</v>
      </c>
      <c r="I62" s="19">
        <f t="shared" si="12"/>
        <v>1.1042561001839242E-2</v>
      </c>
      <c r="K62" s="19">
        <f t="shared" si="13"/>
        <v>0.85600353346187974</v>
      </c>
      <c r="L62" s="19">
        <f t="shared" si="14"/>
        <v>0.14399646653812026</v>
      </c>
    </row>
    <row r="63" spans="1:19" x14ac:dyDescent="0.2">
      <c r="A63" s="3" t="str">
        <f t="shared" ref="A63:C63" si="18">A8</f>
        <v>BLG</v>
      </c>
      <c r="B63" s="3" t="str">
        <f t="shared" si="18"/>
        <v>CN</v>
      </c>
      <c r="C63" s="3">
        <f t="shared" si="18"/>
        <v>13</v>
      </c>
      <c r="D63" s="19">
        <f t="shared" si="7"/>
        <v>0.2216405983375212</v>
      </c>
      <c r="E63" s="19">
        <f t="shared" si="8"/>
        <v>0.30711860541770142</v>
      </c>
      <c r="F63" s="19">
        <f t="shared" si="9"/>
        <v>0.26005285048814919</v>
      </c>
      <c r="G63" s="19">
        <f t="shared" si="10"/>
        <v>0.12444164937439323</v>
      </c>
      <c r="H63" s="19">
        <f t="shared" si="11"/>
        <v>6.8761405097779282E-2</v>
      </c>
      <c r="I63" s="19">
        <f t="shared" si="12"/>
        <v>1.798489128445575E-2</v>
      </c>
      <c r="K63" s="19">
        <f t="shared" si="13"/>
        <v>0.78881205424337186</v>
      </c>
      <c r="L63" s="19">
        <f t="shared" si="14"/>
        <v>0.21118794575662814</v>
      </c>
    </row>
    <row r="64" spans="1:19" x14ac:dyDescent="0.2">
      <c r="A64" s="3" t="str">
        <f t="shared" ref="A64:C64" si="19">A9</f>
        <v>LNG</v>
      </c>
      <c r="B64" s="3" t="str">
        <f t="shared" si="19"/>
        <v>CN</v>
      </c>
      <c r="C64" s="3">
        <f t="shared" si="19"/>
        <v>10</v>
      </c>
      <c r="D64" s="19">
        <f t="shared" si="7"/>
        <v>0.15504823631836717</v>
      </c>
      <c r="E64" s="19">
        <f t="shared" si="8"/>
        <v>0.26016144901033805</v>
      </c>
      <c r="F64" s="19">
        <f t="shared" si="9"/>
        <v>0.26640921552451935</v>
      </c>
      <c r="G64" s="19">
        <f t="shared" si="10"/>
        <v>0.17877610405448535</v>
      </c>
      <c r="H64" s="19">
        <f t="shared" si="11"/>
        <v>0.10783076725144432</v>
      </c>
      <c r="I64" s="19">
        <f t="shared" si="12"/>
        <v>3.1774227840845735E-2</v>
      </c>
      <c r="K64" s="19">
        <f t="shared" si="13"/>
        <v>0.68161890085322452</v>
      </c>
      <c r="L64" s="19">
        <f t="shared" si="14"/>
        <v>0.31838109914677548</v>
      </c>
    </row>
    <row r="65" spans="1:12" x14ac:dyDescent="0.2">
      <c r="A65" s="3" t="str">
        <f t="shared" ref="A65:C65" si="20">A10</f>
        <v>WBG</v>
      </c>
      <c r="B65" s="3" t="str">
        <f t="shared" si="20"/>
        <v>CN</v>
      </c>
      <c r="C65" s="3">
        <f t="shared" si="20"/>
        <v>10</v>
      </c>
      <c r="D65" s="19">
        <f t="shared" si="7"/>
        <v>0.15504823631836717</v>
      </c>
      <c r="E65" s="19">
        <f t="shared" si="8"/>
        <v>0.26016144901033805</v>
      </c>
      <c r="F65" s="19">
        <f t="shared" si="9"/>
        <v>0.26640921552451935</v>
      </c>
      <c r="G65" s="19">
        <f t="shared" si="10"/>
        <v>0.17877610405448535</v>
      </c>
      <c r="H65" s="19">
        <f t="shared" si="11"/>
        <v>0.10783076725144432</v>
      </c>
      <c r="I65" s="19">
        <f t="shared" si="12"/>
        <v>3.1774227840845735E-2</v>
      </c>
      <c r="K65" s="19">
        <f t="shared" si="13"/>
        <v>0.68161890085322452</v>
      </c>
      <c r="L65" s="19">
        <f t="shared" si="14"/>
        <v>0.31838109914677548</v>
      </c>
    </row>
    <row r="66" spans="1:12" x14ac:dyDescent="0.2">
      <c r="A66" s="3" t="str">
        <f t="shared" ref="A66:C66" si="21">A11</f>
        <v>G2</v>
      </c>
      <c r="B66" s="3" t="str">
        <f t="shared" si="21"/>
        <v>EU</v>
      </c>
      <c r="C66" s="3">
        <f t="shared" si="21"/>
        <v>7</v>
      </c>
      <c r="D66" s="19">
        <f t="shared" si="7"/>
        <v>7.2648500190750837E-2</v>
      </c>
      <c r="E66" s="19">
        <f t="shared" si="8"/>
        <v>0.17422422871917093</v>
      </c>
      <c r="F66" s="19">
        <f t="shared" si="9"/>
        <v>0.2373011171163994</v>
      </c>
      <c r="G66" s="19">
        <f t="shared" si="10"/>
        <v>0.24983682064480539</v>
      </c>
      <c r="H66" s="19">
        <f t="shared" si="11"/>
        <v>0.18951062645352926</v>
      </c>
      <c r="I66" s="19">
        <f t="shared" si="12"/>
        <v>7.6478706875344263E-2</v>
      </c>
      <c r="K66" s="19">
        <f t="shared" si="13"/>
        <v>0.48417384602632119</v>
      </c>
      <c r="L66" s="19">
        <f t="shared" si="14"/>
        <v>0.51582615397367881</v>
      </c>
    </row>
    <row r="67" spans="1:12" x14ac:dyDescent="0.2">
      <c r="A67" s="3" t="str">
        <f t="shared" ref="A67:C67" si="22">A12</f>
        <v>FNC</v>
      </c>
      <c r="B67" s="3" t="str">
        <f t="shared" si="22"/>
        <v>EU</v>
      </c>
      <c r="C67" s="3">
        <f t="shared" si="22"/>
        <v>5</v>
      </c>
      <c r="D67" s="19">
        <f t="shared" si="7"/>
        <v>3.76597977972081E-2</v>
      </c>
      <c r="E67" s="19">
        <f t="shared" si="8"/>
        <v>0.1094991026633307</v>
      </c>
      <c r="F67" s="19">
        <f t="shared" si="9"/>
        <v>0.1764124850115999</v>
      </c>
      <c r="G67" s="19">
        <f t="shared" si="10"/>
        <v>0.28332509758140623</v>
      </c>
      <c r="H67" s="19">
        <f t="shared" si="11"/>
        <v>0.2632802403513177</v>
      </c>
      <c r="I67" s="19">
        <f t="shared" si="12"/>
        <v>0.12982327659513737</v>
      </c>
      <c r="K67" s="19">
        <f t="shared" si="13"/>
        <v>0.32357138547213871</v>
      </c>
      <c r="L67" s="19">
        <f t="shared" si="14"/>
        <v>0.67642861452786129</v>
      </c>
    </row>
    <row r="68" spans="1:12" x14ac:dyDescent="0.2">
      <c r="A68" s="3" t="str">
        <f t="shared" ref="A68:C68" si="23">A13</f>
        <v>MAD</v>
      </c>
      <c r="B68" s="3" t="str">
        <f t="shared" si="23"/>
        <v>EU</v>
      </c>
      <c r="C68" s="3">
        <f t="shared" si="23"/>
        <v>3</v>
      </c>
      <c r="D68" s="19">
        <f t="shared" si="7"/>
        <v>1.1823306755783677E-2</v>
      </c>
      <c r="E68" s="19">
        <f t="shared" si="8"/>
        <v>4.3813418674225314E-2</v>
      </c>
      <c r="F68" s="19">
        <f t="shared" si="9"/>
        <v>8.4147818323712292E-2</v>
      </c>
      <c r="G68" s="19">
        <f t="shared" si="10"/>
        <v>0.25971470552403408</v>
      </c>
      <c r="H68" s="19">
        <f t="shared" si="11"/>
        <v>0.3530133994056347</v>
      </c>
      <c r="I68" s="19">
        <f t="shared" si="12"/>
        <v>0.2474873513166099</v>
      </c>
      <c r="K68" s="19">
        <f t="shared" si="13"/>
        <v>0.13978454375372129</v>
      </c>
      <c r="L68" s="19">
        <f t="shared" si="14"/>
        <v>0.86021545624627871</v>
      </c>
    </row>
    <row r="69" spans="1:12" x14ac:dyDescent="0.2">
      <c r="A69" s="3" t="str">
        <f t="shared" ref="A69:C69" si="24">A14</f>
        <v>BDS / GG</v>
      </c>
      <c r="B69" s="3" t="str">
        <f t="shared" si="24"/>
        <v>EU</v>
      </c>
      <c r="C69" s="3">
        <f t="shared" si="24"/>
        <v>3</v>
      </c>
      <c r="D69" s="19">
        <f t="shared" si="7"/>
        <v>1.1823306755783677E-2</v>
      </c>
      <c r="E69" s="19">
        <f t="shared" si="8"/>
        <v>4.3813418674225314E-2</v>
      </c>
      <c r="F69" s="19">
        <f t="shared" si="9"/>
        <v>8.4147818323712292E-2</v>
      </c>
      <c r="G69" s="19">
        <f t="shared" si="10"/>
        <v>0.25971470552403408</v>
      </c>
      <c r="H69" s="19">
        <f t="shared" si="11"/>
        <v>0.3530133994056347</v>
      </c>
      <c r="I69" s="19">
        <f t="shared" si="12"/>
        <v>0.2474873513166099</v>
      </c>
      <c r="K69" s="19">
        <f t="shared" si="13"/>
        <v>0.13978454375372129</v>
      </c>
      <c r="L69" s="19">
        <f t="shared" si="14"/>
        <v>0.86021545624627871</v>
      </c>
    </row>
    <row r="70" spans="1:12" x14ac:dyDescent="0.2">
      <c r="A70" s="3" t="str">
        <f t="shared" ref="A70:C70" si="25">A15</f>
        <v>NRG</v>
      </c>
      <c r="B70" s="3" t="str">
        <f t="shared" si="25"/>
        <v>NA</v>
      </c>
      <c r="C70" s="3">
        <f t="shared" si="25"/>
        <v>4</v>
      </c>
      <c r="D70" s="19">
        <f t="shared" si="7"/>
        <v>2.3658220987750583E-2</v>
      </c>
      <c r="E70" s="19">
        <f t="shared" si="8"/>
        <v>7.622193508323627E-2</v>
      </c>
      <c r="F70" s="19">
        <f t="shared" si="9"/>
        <v>0.13356737465437951</v>
      </c>
      <c r="G70" s="19">
        <f t="shared" si="10"/>
        <v>0.28452856945091987</v>
      </c>
      <c r="H70" s="19">
        <f t="shared" si="11"/>
        <v>0.30769538713221656</v>
      </c>
      <c r="I70" s="19">
        <f t="shared" si="12"/>
        <v>0.17432851269149716</v>
      </c>
      <c r="K70" s="19">
        <f t="shared" si="13"/>
        <v>0.23344753072536636</v>
      </c>
      <c r="L70" s="19">
        <f t="shared" si="14"/>
        <v>0.76655246927463361</v>
      </c>
    </row>
    <row r="71" spans="1:12" x14ac:dyDescent="0.2">
      <c r="A71" s="3" t="str">
        <f t="shared" ref="A71:C71" si="26">A16</f>
        <v>C9</v>
      </c>
      <c r="B71" s="3" t="str">
        <f t="shared" si="26"/>
        <v>NA</v>
      </c>
      <c r="C71" s="3">
        <f t="shared" si="26"/>
        <v>5</v>
      </c>
      <c r="D71" s="19">
        <f t="shared" si="7"/>
        <v>3.8311549803682551E-2</v>
      </c>
      <c r="E71" s="19">
        <f t="shared" si="8"/>
        <v>0.11021431103100345</v>
      </c>
      <c r="F71" s="19">
        <f t="shared" si="9"/>
        <v>0.17673295853318399</v>
      </c>
      <c r="G71" s="19">
        <f t="shared" si="10"/>
        <v>0.28383979013147786</v>
      </c>
      <c r="H71" s="19">
        <f t="shared" si="11"/>
        <v>0.2625181097927578</v>
      </c>
      <c r="I71" s="19">
        <f t="shared" si="12"/>
        <v>0.12838328070789434</v>
      </c>
      <c r="K71" s="19">
        <f t="shared" si="13"/>
        <v>0.32525881936786999</v>
      </c>
      <c r="L71" s="19">
        <f t="shared" si="14"/>
        <v>0.67474118063212996</v>
      </c>
    </row>
    <row r="72" spans="1:12" x14ac:dyDescent="0.2">
      <c r="A72" s="3" t="str">
        <f t="shared" ref="A72:C72" si="27">A17</f>
        <v>TL</v>
      </c>
      <c r="B72" s="3" t="str">
        <f t="shared" si="27"/>
        <v>NA</v>
      </c>
      <c r="C72" s="3">
        <f t="shared" si="27"/>
        <v>3</v>
      </c>
      <c r="D72" s="19">
        <f t="shared" si="7"/>
        <v>1.2046266963484828E-2</v>
      </c>
      <c r="E72" s="19">
        <f t="shared" si="8"/>
        <v>4.4180111557983778E-2</v>
      </c>
      <c r="F72" s="19">
        <f t="shared" si="9"/>
        <v>8.4502376734419016E-2</v>
      </c>
      <c r="G72" s="19">
        <f t="shared" si="10"/>
        <v>0.26080901830673187</v>
      </c>
      <c r="H72" s="19">
        <f t="shared" si="11"/>
        <v>0.35291468317292729</v>
      </c>
      <c r="I72" s="19">
        <f t="shared" si="12"/>
        <v>0.24554754326445322</v>
      </c>
      <c r="K72" s="19">
        <f t="shared" si="13"/>
        <v>0.14072875525588763</v>
      </c>
      <c r="L72" s="19">
        <f t="shared" si="14"/>
        <v>0.85927124474411243</v>
      </c>
    </row>
    <row r="73" spans="1:12" x14ac:dyDescent="0.2">
      <c r="A73" s="3" t="str">
        <f t="shared" ref="A73:C73" si="28">A18</f>
        <v>Wildcard</v>
      </c>
      <c r="B73" s="3" t="str">
        <f t="shared" si="28"/>
        <v>WC</v>
      </c>
      <c r="C73" s="3">
        <f t="shared" si="28"/>
        <v>1</v>
      </c>
      <c r="D73" s="19">
        <f t="shared" si="7"/>
        <v>5.1149535560012123E-4</v>
      </c>
      <c r="E73" s="19">
        <f>N18</f>
        <v>2.7644198074938584E-3</v>
      </c>
      <c r="F73" s="19">
        <f t="shared" si="9"/>
        <v>5.8544241459876044E-3</v>
      </c>
      <c r="G73" s="19">
        <f t="shared" si="10"/>
        <v>8.4018730633136335E-2</v>
      </c>
      <c r="H73" s="19">
        <f t="shared" si="11"/>
        <v>0.32223278831963253</v>
      </c>
      <c r="I73" s="19">
        <f t="shared" si="12"/>
        <v>0.58461814173814952</v>
      </c>
      <c r="K73" s="19">
        <f t="shared" si="13"/>
        <v>9.1303393090815844E-3</v>
      </c>
      <c r="L73" s="19">
        <f t="shared" si="14"/>
        <v>0.99086966069091842</v>
      </c>
    </row>
  </sheetData>
  <phoneticPr fontId="3" type="noConversion"/>
  <conditionalFormatting sqref="D3:R18">
    <cfRule type="colorScale" priority="6">
      <colorScale>
        <cfvo type="min"/>
        <cfvo type="max"/>
        <color theme="0"/>
        <color theme="8" tint="-0.249977111117893"/>
      </colorScale>
    </cfRule>
  </conditionalFormatting>
  <conditionalFormatting sqref="D58:F73">
    <cfRule type="colorScale" priority="5">
      <colorScale>
        <cfvo type="min"/>
        <cfvo type="max"/>
        <color rgb="FFFCFCFF"/>
        <color rgb="FF63BE7B"/>
      </colorScale>
    </cfRule>
  </conditionalFormatting>
  <conditionalFormatting sqref="G58:I73">
    <cfRule type="colorScale" priority="4">
      <colorScale>
        <cfvo type="min"/>
        <cfvo type="max"/>
        <color theme="0"/>
        <color rgb="FFFF0000"/>
      </colorScale>
    </cfRule>
  </conditionalFormatting>
  <conditionalFormatting sqref="K58:K73">
    <cfRule type="colorScale" priority="3">
      <colorScale>
        <cfvo type="min"/>
        <cfvo type="max"/>
        <color rgb="FFFCFCFF"/>
        <color rgb="FF63BE7B"/>
      </colorScale>
    </cfRule>
  </conditionalFormatting>
  <conditionalFormatting sqref="L58:L7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2023-10-07T15:57:44Z</dcterms:created>
  <dcterms:modified xsi:type="dcterms:W3CDTF">2023-10-07T18:43:26Z</dcterms:modified>
</cp:coreProperties>
</file>