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orrence/Library/Mobile Documents/com~apple~CloudDocs/Documents/Documents - MacBook Pro (4)/"/>
    </mc:Choice>
  </mc:AlternateContent>
  <xr:revisionPtr revIDLastSave="0" documentId="13_ncr:1_{C2455F00-265B-7240-81A2-78EF769531AB}" xr6:coauthVersionLast="47" xr6:coauthVersionMax="47" xr10:uidLastSave="{00000000-0000-0000-0000-000000000000}"/>
  <bookViews>
    <workbookView xWindow="760" yWindow="2320" windowWidth="30000" windowHeight="19960" xr2:uid="{2353ADA6-E8DC-854F-BE96-C03D197BB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7" i="1"/>
  <c r="E8" i="1" l="1"/>
  <c r="E12" i="1"/>
  <c r="E15" i="1"/>
  <c r="F15" i="1" s="1"/>
  <c r="E10" i="1" s="1"/>
  <c r="E11" i="1"/>
  <c r="E7" i="1"/>
  <c r="E4" i="1"/>
  <c r="E3" i="1"/>
  <c r="B73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C73" i="1"/>
  <c r="B58" i="1"/>
  <c r="C58" i="1"/>
  <c r="A58" i="1"/>
  <c r="B23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D19" i="1"/>
  <c r="B39" i="1" l="1" a="1"/>
  <c r="S13" i="1" l="1"/>
  <c r="S18" i="1"/>
  <c r="S4" i="1"/>
  <c r="S14" i="1"/>
  <c r="S5" i="1"/>
  <c r="S15" i="1"/>
  <c r="S16" i="1"/>
  <c r="S17" i="1"/>
  <c r="S6" i="1"/>
  <c r="S11" i="1"/>
  <c r="S7" i="1"/>
  <c r="S8" i="1"/>
  <c r="S9" i="1"/>
  <c r="S10" i="1"/>
  <c r="S12" i="1"/>
  <c r="B39" i="1"/>
  <c r="S3" i="1" s="1"/>
  <c r="S55" i="1" l="1"/>
  <c r="S19" i="1"/>
  <c r="F11" i="1" l="1"/>
  <c r="E6" i="1" s="1"/>
  <c r="F16" i="1"/>
  <c r="F4" i="1"/>
  <c r="F17" i="1" s="1"/>
  <c r="F10" i="1"/>
  <c r="E13" i="1" l="1"/>
  <c r="F13" i="1" s="1"/>
  <c r="F12" i="1"/>
  <c r="E9" i="1" s="1"/>
  <c r="F9" i="1" s="1"/>
  <c r="F7" i="1"/>
  <c r="E14" i="1" s="1"/>
  <c r="F14" i="1" s="1"/>
  <c r="F8" i="1"/>
  <c r="E5" i="1" s="1"/>
  <c r="F5" i="1" s="1"/>
  <c r="F6" i="1"/>
  <c r="F3" i="1"/>
  <c r="E18" i="1" s="1"/>
  <c r="F18" i="1" s="1"/>
  <c r="G15" i="1" a="1"/>
  <c r="G15" i="1" s="1"/>
  <c r="G14" i="1" l="1" a="1"/>
  <c r="G14" i="1" s="1"/>
  <c r="G3" i="1" a="1"/>
  <c r="G3" i="1" s="1"/>
  <c r="G5" i="1" a="1"/>
  <c r="G5" i="1" s="1"/>
  <c r="G16" i="1" a="1"/>
  <c r="G16" i="1" s="1"/>
  <c r="G7" i="1" a="1"/>
  <c r="G7" i="1" s="1"/>
  <c r="E19" i="1"/>
  <c r="G13" i="1" a="1"/>
  <c r="G13" i="1" s="1"/>
  <c r="G12" i="1" a="1"/>
  <c r="G12" i="1" s="1"/>
  <c r="G6" i="1" a="1"/>
  <c r="G6" i="1" s="1"/>
  <c r="G17" i="1" a="1"/>
  <c r="G17" i="1" s="1"/>
  <c r="G10" i="1" a="1"/>
  <c r="G10" i="1" s="1"/>
  <c r="G11" i="1" a="1"/>
  <c r="G11" i="1" s="1"/>
  <c r="G18" i="1" a="1"/>
  <c r="G18" i="1" s="1"/>
  <c r="G4" i="1" a="1"/>
  <c r="G4" i="1" s="1"/>
  <c r="G8" i="1" a="1"/>
  <c r="G8" i="1" s="1"/>
  <c r="G9" i="1" a="1"/>
  <c r="G9" i="1" s="1"/>
  <c r="I11" i="1" a="1"/>
  <c r="I11" i="1" s="1"/>
  <c r="I5" i="1" a="1"/>
  <c r="I5" i="1" s="1"/>
  <c r="I12" i="1" a="1"/>
  <c r="I12" i="1" s="1"/>
  <c r="I13" i="1" a="1"/>
  <c r="I13" i="1" s="1"/>
  <c r="I8" i="1" a="1"/>
  <c r="I8" i="1" s="1"/>
  <c r="I6" i="1" a="1"/>
  <c r="I6" i="1" s="1"/>
  <c r="I10" i="1" a="1"/>
  <c r="I10" i="1" s="1"/>
  <c r="I9" i="1" a="1"/>
  <c r="I9" i="1" s="1"/>
  <c r="F19" i="1"/>
  <c r="I18" i="1" a="1"/>
  <c r="I18" i="1" s="1"/>
  <c r="I3" i="1" a="1"/>
  <c r="I3" i="1" s="1"/>
  <c r="I15" i="1" a="1"/>
  <c r="I15" i="1" s="1"/>
  <c r="I16" i="1" a="1"/>
  <c r="I16" i="1" s="1"/>
  <c r="I4" i="1" a="1"/>
  <c r="I4" i="1" s="1"/>
  <c r="I17" i="1" a="1"/>
  <c r="I17" i="1" s="1"/>
  <c r="I7" i="1" a="1"/>
  <c r="I7" i="1" s="1"/>
  <c r="I14" i="1" a="1"/>
  <c r="I14" i="1" s="1"/>
  <c r="J6" i="1" l="1" a="1"/>
  <c r="J6" i="1" s="1"/>
  <c r="D61" i="1" s="1"/>
  <c r="J10" i="1" a="1"/>
  <c r="J10" i="1" s="1"/>
  <c r="D65" i="1" s="1"/>
  <c r="J18" i="1" a="1"/>
  <c r="J18" i="1" s="1"/>
  <c r="D73" i="1" s="1"/>
  <c r="J9" i="1" a="1"/>
  <c r="J9" i="1" s="1"/>
  <c r="D64" i="1" s="1"/>
  <c r="J3" i="1" a="1"/>
  <c r="J3" i="1" s="1"/>
  <c r="D58" i="1" s="1"/>
  <c r="J11" i="1" a="1"/>
  <c r="J11" i="1" s="1"/>
  <c r="D66" i="1" s="1"/>
  <c r="J8" i="1" a="1"/>
  <c r="J8" i="1" s="1"/>
  <c r="D63" i="1" s="1"/>
  <c r="J13" i="1" a="1"/>
  <c r="J13" i="1" s="1"/>
  <c r="D68" i="1" s="1"/>
  <c r="J5" i="1" a="1"/>
  <c r="J5" i="1" s="1"/>
  <c r="D60" i="1" s="1"/>
  <c r="J15" i="1" a="1"/>
  <c r="J15" i="1" s="1"/>
  <c r="D70" i="1" s="1"/>
  <c r="J14" i="1" a="1"/>
  <c r="J14" i="1" s="1"/>
  <c r="D69" i="1" s="1"/>
  <c r="J4" i="1" a="1"/>
  <c r="J4" i="1" s="1"/>
  <c r="D59" i="1" s="1"/>
  <c r="J16" i="1" a="1"/>
  <c r="J16" i="1" s="1"/>
  <c r="D71" i="1" s="1"/>
  <c r="G19" i="1"/>
  <c r="J7" i="1" a="1"/>
  <c r="J7" i="1" s="1"/>
  <c r="D62" i="1" s="1"/>
  <c r="J17" i="1" a="1"/>
  <c r="J17" i="1" s="1"/>
  <c r="D72" i="1" s="1"/>
  <c r="J12" i="1" a="1"/>
  <c r="J12" i="1" s="1"/>
  <c r="D67" i="1" s="1"/>
  <c r="H15" i="1"/>
  <c r="M15" i="1" a="1"/>
  <c r="M15" i="1" s="1"/>
  <c r="I70" i="1" s="1"/>
  <c r="H5" i="1"/>
  <c r="M5" i="1" a="1"/>
  <c r="M5" i="1" s="1"/>
  <c r="I60" i="1" s="1"/>
  <c r="M3" i="1" a="1"/>
  <c r="M3" i="1" s="1"/>
  <c r="I58" i="1" s="1"/>
  <c r="M14" i="1" a="1"/>
  <c r="M14" i="1" s="1"/>
  <c r="I69" i="1" s="1"/>
  <c r="M10" i="1" a="1"/>
  <c r="M10" i="1" s="1"/>
  <c r="I65" i="1" s="1"/>
  <c r="H8" i="1"/>
  <c r="M8" i="1" a="1"/>
  <c r="M8" i="1" s="1"/>
  <c r="I63" i="1" s="1"/>
  <c r="H11" i="1"/>
  <c r="M11" i="1" a="1"/>
  <c r="M11" i="1" s="1"/>
  <c r="I66" i="1" s="1"/>
  <c r="M18" i="1" a="1"/>
  <c r="M18" i="1" s="1"/>
  <c r="I73" i="1" s="1"/>
  <c r="H7" i="1"/>
  <c r="M7" i="1" a="1"/>
  <c r="M7" i="1" s="1"/>
  <c r="I62" i="1" s="1"/>
  <c r="M17" i="1" a="1"/>
  <c r="M17" i="1" s="1"/>
  <c r="I72" i="1" s="1"/>
  <c r="M9" i="1" a="1"/>
  <c r="M9" i="1" s="1"/>
  <c r="I64" i="1" s="1"/>
  <c r="H6" i="1"/>
  <c r="M6" i="1" a="1"/>
  <c r="M6" i="1" s="1"/>
  <c r="I61" i="1" s="1"/>
  <c r="M4" i="1" a="1"/>
  <c r="M4" i="1" s="1"/>
  <c r="I59" i="1" s="1"/>
  <c r="H13" i="1"/>
  <c r="M13" i="1" a="1"/>
  <c r="M13" i="1" s="1"/>
  <c r="I68" i="1" s="1"/>
  <c r="M16" i="1" a="1"/>
  <c r="M16" i="1" s="1"/>
  <c r="I71" i="1" s="1"/>
  <c r="H12" i="1"/>
  <c r="M12" i="1" a="1"/>
  <c r="M12" i="1" s="1"/>
  <c r="I67" i="1" s="1"/>
  <c r="H14" i="1"/>
  <c r="H18" i="1"/>
  <c r="H17" i="1"/>
  <c r="H9" i="1"/>
  <c r="H10" i="1"/>
  <c r="H16" i="1"/>
  <c r="H4" i="1"/>
  <c r="H3" i="1"/>
  <c r="I19" i="1"/>
  <c r="J19" i="1" l="1"/>
  <c r="L14" i="1" a="1"/>
  <c r="L14" i="1" s="1"/>
  <c r="K14" i="1" s="1"/>
  <c r="L12" i="1" a="1"/>
  <c r="L12" i="1" s="1"/>
  <c r="K12" i="1" s="1"/>
  <c r="L9" i="1" a="1"/>
  <c r="L9" i="1" s="1"/>
  <c r="K9" i="1" s="1"/>
  <c r="L17" i="1" a="1"/>
  <c r="L17" i="1" s="1"/>
  <c r="K17" i="1" s="1"/>
  <c r="L10" i="1" a="1"/>
  <c r="L10" i="1" s="1"/>
  <c r="L13" i="1" a="1"/>
  <c r="L13" i="1" s="1"/>
  <c r="L4" i="1" a="1"/>
  <c r="L4" i="1" s="1"/>
  <c r="L18" i="1" a="1"/>
  <c r="L18" i="1" s="1"/>
  <c r="L11" i="1" a="1"/>
  <c r="L11" i="1" s="1"/>
  <c r="L5" i="1" a="1"/>
  <c r="L5" i="1" s="1"/>
  <c r="L3" i="1" a="1"/>
  <c r="L3" i="1" s="1"/>
  <c r="L7" i="1" a="1"/>
  <c r="L7" i="1" s="1"/>
  <c r="L8" i="1" a="1"/>
  <c r="L8" i="1" s="1"/>
  <c r="L6" i="1" a="1"/>
  <c r="L6" i="1" s="1"/>
  <c r="L15" i="1" a="1"/>
  <c r="L15" i="1" s="1"/>
  <c r="L16" i="1" a="1"/>
  <c r="L16" i="1" s="1"/>
  <c r="H19" i="1"/>
  <c r="M19" i="1"/>
  <c r="P12" i="1" l="1" a="1"/>
  <c r="P12" i="1" s="1"/>
  <c r="K16" i="1"/>
  <c r="P16" i="1" a="1"/>
  <c r="P16" i="1" s="1"/>
  <c r="P9" i="1" a="1"/>
  <c r="P9" i="1" s="1"/>
  <c r="K8" i="1"/>
  <c r="P8" i="1" a="1"/>
  <c r="P8" i="1" s="1"/>
  <c r="K13" i="1"/>
  <c r="P13" i="1" a="1"/>
  <c r="P13" i="1" s="1"/>
  <c r="K6" i="1"/>
  <c r="P6" i="1" a="1"/>
  <c r="P6" i="1" s="1"/>
  <c r="K3" i="1"/>
  <c r="P3" i="1" a="1"/>
  <c r="P3" i="1" s="1"/>
  <c r="K10" i="1"/>
  <c r="P10" i="1" a="1"/>
  <c r="P10" i="1" s="1"/>
  <c r="K5" i="1"/>
  <c r="P5" i="1" a="1"/>
  <c r="P5" i="1" s="1"/>
  <c r="P17" i="1" a="1"/>
  <c r="P17" i="1" s="1"/>
  <c r="K11" i="1"/>
  <c r="P11" i="1" a="1"/>
  <c r="P11" i="1" s="1"/>
  <c r="K15" i="1"/>
  <c r="P15" i="1" a="1"/>
  <c r="P15" i="1" s="1"/>
  <c r="K18" i="1"/>
  <c r="P18" i="1" a="1"/>
  <c r="P18" i="1" s="1"/>
  <c r="P14" i="1" a="1"/>
  <c r="P14" i="1" s="1"/>
  <c r="K7" i="1"/>
  <c r="P7" i="1" a="1"/>
  <c r="P7" i="1" s="1"/>
  <c r="K4" i="1"/>
  <c r="P4" i="1" a="1"/>
  <c r="P4" i="1" s="1"/>
  <c r="N11" i="1" l="1" a="1"/>
  <c r="N11" i="1" s="1"/>
  <c r="E66" i="1" s="1"/>
  <c r="N4" i="1" a="1"/>
  <c r="N4" i="1" s="1"/>
  <c r="E59" i="1" s="1"/>
  <c r="N6" i="1" a="1"/>
  <c r="N6" i="1" s="1"/>
  <c r="E61" i="1" s="1"/>
  <c r="N13" i="1" a="1"/>
  <c r="N13" i="1" s="1"/>
  <c r="E68" i="1" s="1"/>
  <c r="N12" i="1" a="1"/>
  <c r="N12" i="1" s="1"/>
  <c r="E67" i="1" s="1"/>
  <c r="N9" i="1" a="1"/>
  <c r="N9" i="1" s="1"/>
  <c r="E64" i="1" s="1"/>
  <c r="N5" i="1" a="1"/>
  <c r="N5" i="1" s="1"/>
  <c r="E60" i="1" s="1"/>
  <c r="N18" i="1" a="1"/>
  <c r="N18" i="1" s="1"/>
  <c r="E73" i="1" s="1"/>
  <c r="N8" i="1" a="1"/>
  <c r="N8" i="1" s="1"/>
  <c r="E63" i="1" s="1"/>
  <c r="N10" i="1" a="1"/>
  <c r="N10" i="1" s="1"/>
  <c r="E65" i="1" s="1"/>
  <c r="N7" i="1" a="1"/>
  <c r="N7" i="1" s="1"/>
  <c r="E62" i="1" s="1"/>
  <c r="N15" i="1" a="1"/>
  <c r="N15" i="1" s="1"/>
  <c r="E70" i="1" s="1"/>
  <c r="K19" i="1"/>
  <c r="N14" i="1" a="1"/>
  <c r="N14" i="1" s="1"/>
  <c r="E69" i="1" s="1"/>
  <c r="N17" i="1" a="1"/>
  <c r="N17" i="1" s="1"/>
  <c r="E72" i="1" s="1"/>
  <c r="N3" i="1" a="1"/>
  <c r="N3" i="1" s="1"/>
  <c r="E58" i="1" s="1"/>
  <c r="N16" i="1" a="1"/>
  <c r="N16" i="1" s="1"/>
  <c r="E71" i="1" s="1"/>
  <c r="L19" i="1"/>
  <c r="H58" i="1"/>
  <c r="N19" i="1" l="1"/>
  <c r="O11" i="1"/>
  <c r="H66" i="1"/>
  <c r="O7" i="1"/>
  <c r="H62" i="1"/>
  <c r="O8" i="1"/>
  <c r="H63" i="1"/>
  <c r="O14" i="1"/>
  <c r="H69" i="1"/>
  <c r="O6" i="1"/>
  <c r="H61" i="1"/>
  <c r="O5" i="1"/>
  <c r="H60" i="1"/>
  <c r="O10" i="1"/>
  <c r="H65" i="1"/>
  <c r="O12" i="1"/>
  <c r="H67" i="1"/>
  <c r="O17" i="1"/>
  <c r="H72" i="1"/>
  <c r="O9" i="1"/>
  <c r="H64" i="1"/>
  <c r="O15" i="1"/>
  <c r="H70" i="1"/>
  <c r="O16" i="1"/>
  <c r="H71" i="1"/>
  <c r="O18" i="1"/>
  <c r="H73" i="1"/>
  <c r="O4" i="1"/>
  <c r="H59" i="1"/>
  <c r="O13" i="1"/>
  <c r="H68" i="1"/>
  <c r="O3" i="1"/>
  <c r="P19" i="1"/>
  <c r="Q13" i="1" l="1" a="1"/>
  <c r="Q13" i="1" s="1"/>
  <c r="Q9" i="1" a="1"/>
  <c r="Q9" i="1" s="1"/>
  <c r="Q6" i="1" a="1"/>
  <c r="Q6" i="1" s="1"/>
  <c r="Q14" i="1" a="1"/>
  <c r="Q14" i="1" s="1"/>
  <c r="Q12" i="1" a="1"/>
  <c r="Q12" i="1" s="1"/>
  <c r="Q18" i="1" a="1"/>
  <c r="Q18" i="1" s="1"/>
  <c r="Q8" i="1" a="1"/>
  <c r="Q8" i="1" s="1"/>
  <c r="Q16" i="1" a="1"/>
  <c r="Q16" i="1" s="1"/>
  <c r="Q7" i="1" a="1"/>
  <c r="Q7" i="1" s="1"/>
  <c r="Q4" i="1" a="1"/>
  <c r="Q4" i="1" s="1"/>
  <c r="Q10" i="1" a="1"/>
  <c r="Q10" i="1" s="1"/>
  <c r="Q15" i="1" a="1"/>
  <c r="Q15" i="1" s="1"/>
  <c r="Q11" i="1" a="1"/>
  <c r="Q11" i="1" s="1"/>
  <c r="Q17" i="1" a="1"/>
  <c r="Q17" i="1" s="1"/>
  <c r="Q3" i="1" a="1"/>
  <c r="Q3" i="1" s="1"/>
  <c r="R3" i="1" s="1"/>
  <c r="Q5" i="1" a="1"/>
  <c r="Q5" i="1" s="1"/>
  <c r="O19" i="1"/>
  <c r="R7" i="1" l="1"/>
  <c r="G62" i="1" s="1"/>
  <c r="F62" i="1"/>
  <c r="K62" i="1" s="1"/>
  <c r="O62" i="1" s="1"/>
  <c r="P62" i="1" s="1"/>
  <c r="R6" i="1"/>
  <c r="G61" i="1" s="1"/>
  <c r="F61" i="1"/>
  <c r="K61" i="1" s="1"/>
  <c r="R10" i="1"/>
  <c r="G65" i="1" s="1"/>
  <c r="F65" i="1"/>
  <c r="K65" i="1" s="1"/>
  <c r="R4" i="1"/>
  <c r="G59" i="1" s="1"/>
  <c r="F59" i="1"/>
  <c r="K59" i="1" s="1"/>
  <c r="R8" i="1"/>
  <c r="G63" i="1" s="1"/>
  <c r="F63" i="1"/>
  <c r="K63" i="1" s="1"/>
  <c r="R9" i="1"/>
  <c r="G64" i="1" s="1"/>
  <c r="F64" i="1"/>
  <c r="K64" i="1" s="1"/>
  <c r="R17" i="1"/>
  <c r="G72" i="1" s="1"/>
  <c r="F72" i="1"/>
  <c r="K72" i="1" s="1"/>
  <c r="R5" i="1"/>
  <c r="G60" i="1" s="1"/>
  <c r="F60" i="1"/>
  <c r="K60" i="1" s="1"/>
  <c r="R16" i="1"/>
  <c r="G71" i="1" s="1"/>
  <c r="F71" i="1"/>
  <c r="K71" i="1" s="1"/>
  <c r="R11" i="1"/>
  <c r="G66" i="1" s="1"/>
  <c r="F66" i="1"/>
  <c r="K66" i="1" s="1"/>
  <c r="O66" i="1" s="1"/>
  <c r="P66" i="1" s="1"/>
  <c r="R13" i="1"/>
  <c r="G68" i="1" s="1"/>
  <c r="F68" i="1"/>
  <c r="K68" i="1" s="1"/>
  <c r="R15" i="1"/>
  <c r="G70" i="1" s="1"/>
  <c r="F70" i="1"/>
  <c r="G58" i="1"/>
  <c r="F58" i="1"/>
  <c r="K58" i="1" s="1"/>
  <c r="O58" i="1" s="1"/>
  <c r="P58" i="1" s="1"/>
  <c r="R18" i="1"/>
  <c r="G73" i="1" s="1"/>
  <c r="F73" i="1"/>
  <c r="K73" i="1" s="1"/>
  <c r="O73" i="1" s="1"/>
  <c r="P73" i="1" s="1"/>
  <c r="R12" i="1"/>
  <c r="G67" i="1" s="1"/>
  <c r="F67" i="1"/>
  <c r="K67" i="1" s="1"/>
  <c r="R14" i="1"/>
  <c r="G69" i="1" s="1"/>
  <c r="F69" i="1"/>
  <c r="K69" i="1" s="1"/>
  <c r="Q19" i="1"/>
  <c r="L63" i="1" l="1"/>
  <c r="O63" i="1"/>
  <c r="P63" i="1" s="1"/>
  <c r="L71" i="1"/>
  <c r="O71" i="1"/>
  <c r="P71" i="1" s="1"/>
  <c r="L60" i="1"/>
  <c r="O60" i="1"/>
  <c r="P60" i="1" s="1"/>
  <c r="L72" i="1"/>
  <c r="O72" i="1"/>
  <c r="P72" i="1" s="1"/>
  <c r="L61" i="1"/>
  <c r="O61" i="1"/>
  <c r="P61" i="1" s="1"/>
  <c r="L67" i="1"/>
  <c r="O67" i="1"/>
  <c r="P67" i="1" s="1"/>
  <c r="L59" i="1"/>
  <c r="O59" i="1"/>
  <c r="P59" i="1" s="1"/>
  <c r="L65" i="1"/>
  <c r="O65" i="1"/>
  <c r="P65" i="1" s="1"/>
  <c r="L69" i="1"/>
  <c r="O69" i="1"/>
  <c r="P69" i="1" s="1"/>
  <c r="L68" i="1"/>
  <c r="O68" i="1"/>
  <c r="P68" i="1" s="1"/>
  <c r="L64" i="1"/>
  <c r="O64" i="1"/>
  <c r="P64" i="1" s="1"/>
  <c r="L73" i="1"/>
  <c r="U62" i="1"/>
  <c r="X62" i="1" s="1"/>
  <c r="L58" i="1"/>
  <c r="U58" i="1"/>
  <c r="K70" i="1"/>
  <c r="L66" i="1"/>
  <c r="U60" i="1"/>
  <c r="X60" i="1" s="1"/>
  <c r="L62" i="1"/>
  <c r="U59" i="1"/>
  <c r="X59" i="1" s="1"/>
  <c r="R19" i="1"/>
  <c r="U61" i="1" l="1"/>
  <c r="X61" i="1" s="1"/>
  <c r="O70" i="1"/>
  <c r="P70" i="1" s="1"/>
  <c r="L70" i="1"/>
  <c r="X5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<sst xmlns="http://schemas.openxmlformats.org/spreadsheetml/2006/main" count="97" uniqueCount="55">
  <si>
    <t>0-0</t>
  </si>
  <si>
    <t>0-1</t>
  </si>
  <si>
    <t>0-2</t>
  </si>
  <si>
    <t>0-3</t>
  </si>
  <si>
    <t>1-0</t>
  </si>
  <si>
    <t>1-1</t>
  </si>
  <si>
    <t>2-0</t>
  </si>
  <si>
    <t>3-0</t>
  </si>
  <si>
    <t>2-1</t>
  </si>
  <si>
    <t>1-2</t>
  </si>
  <si>
    <t>3-1</t>
  </si>
  <si>
    <t>2-2</t>
  </si>
  <si>
    <t>1-3</t>
  </si>
  <si>
    <t>3-2</t>
  </si>
  <si>
    <t>2-3</t>
  </si>
  <si>
    <t>CN</t>
  </si>
  <si>
    <t>KR</t>
  </si>
  <si>
    <t>NA</t>
  </si>
  <si>
    <t>EU</t>
  </si>
  <si>
    <t>Round 1 table:</t>
  </si>
  <si>
    <t>vs. row 2</t>
  </si>
  <si>
    <t>vs. row 3</t>
  </si>
  <si>
    <t>row 2</t>
  </si>
  <si>
    <t>row 3</t>
  </si>
  <si>
    <t>…</t>
  </si>
  <si>
    <t>1-0 (computed)</t>
  </si>
  <si>
    <t>Team</t>
  </si>
  <si>
    <t>Region</t>
  </si>
  <si>
    <t>Power</t>
  </si>
  <si>
    <t>GEN</t>
  </si>
  <si>
    <t>T1</t>
  </si>
  <si>
    <t>KT</t>
  </si>
  <si>
    <t>DK</t>
  </si>
  <si>
    <t>JDG</t>
  </si>
  <si>
    <t>BLG</t>
  </si>
  <si>
    <t>LNG</t>
  </si>
  <si>
    <t>WBG</t>
  </si>
  <si>
    <t>G2</t>
  </si>
  <si>
    <t>FNC</t>
  </si>
  <si>
    <t>MAD</t>
  </si>
  <si>
    <t>NRG</t>
  </si>
  <si>
    <t>C9</t>
  </si>
  <si>
    <t>TL</t>
  </si>
  <si>
    <t>Advance</t>
  </si>
  <si>
    <t>Eliminated</t>
  </si>
  <si>
    <t>Feel free to edit the power scores above! The table below will mirror the one above.</t>
  </si>
  <si>
    <t>BDS</t>
  </si>
  <si>
    <t>GAM</t>
  </si>
  <si>
    <t>VN</t>
  </si>
  <si>
    <t>Expected Teams per Region</t>
  </si>
  <si>
    <t>Predraw:</t>
  </si>
  <si>
    <t>Difference:</t>
  </si>
  <si>
    <t>Advance (predraw)</t>
  </si>
  <si>
    <t>Difference</t>
  </si>
  <si>
    <t>Relative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</si>
</sst>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rgb="FF000000"/>
      </patternFill>
    </fill>
    <fill>
      <patternFill patternType="solid">
        <fgColor rgb="FF6DC284"/>
        <bgColor rgb="FF000000"/>
      </patternFill>
    </fill>
    <fill>
      <patternFill patternType="solid">
        <fgColor rgb="FF7FC993"/>
        <bgColor rgb="FF000000"/>
      </patternFill>
    </fill>
    <fill>
      <patternFill patternType="solid">
        <fgColor rgb="FF8CCF9F"/>
        <bgColor rgb="FF000000"/>
      </patternFill>
    </fill>
    <fill>
      <patternFill patternType="solid">
        <fgColor rgb="FF6DC283"/>
        <bgColor rgb="FF000000"/>
      </patternFill>
    </fill>
    <fill>
      <patternFill patternType="solid">
        <fgColor rgb="FF79C78E"/>
        <bgColor rgb="FF000000"/>
      </patternFill>
    </fill>
    <fill>
      <patternFill patternType="solid">
        <fgColor rgb="FF8CCF9E"/>
        <bgColor rgb="FF000000"/>
      </patternFill>
    </fill>
    <fill>
      <patternFill patternType="solid">
        <fgColor rgb="FFAEDDBC"/>
        <bgColor rgb="FF000000"/>
      </patternFill>
    </fill>
    <fill>
      <patternFill patternType="solid">
        <fgColor rgb="FFCAE8D4"/>
        <bgColor rgb="FF000000"/>
      </patternFill>
    </fill>
    <fill>
      <patternFill patternType="solid">
        <fgColor rgb="FFDAEFE2"/>
        <bgColor rgb="FF000000"/>
      </patternFill>
    </fill>
    <fill>
      <patternFill patternType="solid">
        <fgColor rgb="FFEAF5F0"/>
        <bgColor rgb="FF000000"/>
      </patternFill>
    </fill>
    <fill>
      <patternFill patternType="solid">
        <fgColor rgb="FFFCFCFF"/>
        <bgColor rgb="FF000000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5" xfId="1" applyNumberFormat="1" applyFont="1" applyBorder="1" applyAlignment="1">
      <alignment horizontal="center"/>
    </xf>
    <xf numFmtId="165" fontId="0" fillId="0" borderId="3" xfId="1" applyNumberFormat="1" applyFont="1" applyBorder="1" applyAlignment="1">
      <alignment horizontal="center"/>
    </xf>
    <xf numFmtId="165" fontId="0" fillId="0" borderId="4" xfId="1" applyNumberFormat="1" applyFon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165" fontId="0" fillId="2" borderId="3" xfId="1" applyNumberFormat="1" applyFont="1" applyFill="1" applyBorder="1" applyAlignment="1">
      <alignment horizontal="center"/>
    </xf>
    <xf numFmtId="165" fontId="0" fillId="3" borderId="4" xfId="1" applyNumberFormat="1" applyFont="1" applyFill="1" applyBorder="1" applyAlignment="1">
      <alignment horizontal="center"/>
    </xf>
    <xf numFmtId="165" fontId="0" fillId="3" borderId="3" xfId="1" applyNumberFormat="1" applyFont="1" applyFill="1" applyBorder="1" applyAlignment="1">
      <alignment horizontal="center"/>
    </xf>
    <xf numFmtId="165" fontId="0" fillId="0" borderId="0" xfId="0" applyNumberFormat="1"/>
    <xf numFmtId="49" fontId="0" fillId="0" borderId="6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4" fillId="0" borderId="0" xfId="0" applyNumberFormat="1" applyFont="1"/>
    <xf numFmtId="49" fontId="0" fillId="0" borderId="7" xfId="0" applyNumberFormat="1" applyFill="1" applyBorder="1" applyAlignment="1">
      <alignment horizontal="left"/>
    </xf>
    <xf numFmtId="0" fontId="0" fillId="0" borderId="7" xfId="0" applyBorder="1"/>
    <xf numFmtId="49" fontId="0" fillId="0" borderId="3" xfId="0" applyNumberFormat="1" applyBorder="1"/>
    <xf numFmtId="0" fontId="0" fillId="0" borderId="3" xfId="0" applyBorder="1"/>
    <xf numFmtId="10" fontId="0" fillId="0" borderId="0" xfId="0" applyNumberFormat="1"/>
    <xf numFmtId="165" fontId="4" fillId="4" borderId="0" xfId="0" applyNumberFormat="1" applyFont="1" applyFill="1" applyAlignment="1">
      <alignment horizontal="center"/>
    </xf>
    <xf numFmtId="165" fontId="4" fillId="5" borderId="0" xfId="0" applyNumberFormat="1" applyFont="1" applyFill="1" applyAlignment="1">
      <alignment horizontal="center"/>
    </xf>
    <xf numFmtId="165" fontId="4" fillId="6" borderId="0" xfId="0" applyNumberFormat="1" applyFont="1" applyFill="1" applyAlignment="1">
      <alignment horizontal="center"/>
    </xf>
    <xf numFmtId="165" fontId="4" fillId="7" borderId="0" xfId="0" applyNumberFormat="1" applyFont="1" applyFill="1" applyAlignment="1">
      <alignment horizontal="center"/>
    </xf>
    <xf numFmtId="165" fontId="4" fillId="8" borderId="0" xfId="0" applyNumberFormat="1" applyFont="1" applyFill="1" applyAlignment="1">
      <alignment horizontal="center"/>
    </xf>
    <xf numFmtId="165" fontId="4" fillId="9" borderId="0" xfId="0" applyNumberFormat="1" applyFont="1" applyFill="1" applyAlignment="1">
      <alignment horizontal="center"/>
    </xf>
    <xf numFmtId="165" fontId="4" fillId="10" borderId="0" xfId="0" applyNumberFormat="1" applyFont="1" applyFill="1" applyAlignment="1">
      <alignment horizontal="center"/>
    </xf>
    <xf numFmtId="165" fontId="4" fillId="11" borderId="0" xfId="0" applyNumberFormat="1" applyFont="1" applyFill="1" applyAlignment="1">
      <alignment horizontal="center"/>
    </xf>
    <xf numFmtId="165" fontId="4" fillId="12" borderId="0" xfId="0" applyNumberFormat="1" applyFont="1" applyFill="1" applyAlignment="1">
      <alignment horizontal="center"/>
    </xf>
    <xf numFmtId="165" fontId="4" fillId="13" borderId="0" xfId="0" applyNumberFormat="1" applyFont="1" applyFill="1" applyAlignment="1">
      <alignment horizontal="center"/>
    </xf>
    <xf numFmtId="165" fontId="4" fillId="14" borderId="0" xfId="0" applyNumberFormat="1" applyFont="1" applyFill="1" applyAlignment="1">
      <alignment horizontal="center"/>
    </xf>
    <xf numFmtId="165" fontId="4" fillId="15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B7BF-1490-9D46-A545-15C1728408B0}">
  <sheetPr codeName="Sheet1"/>
  <dimension ref="A1:X75"/>
  <sheetViews>
    <sheetView tabSelected="1" workbookViewId="0">
      <selection activeCell="V11" sqref="V11"/>
    </sheetView>
  </sheetViews>
  <sheetFormatPr baseColWidth="10" defaultRowHeight="16" x14ac:dyDescent="0.2"/>
  <cols>
    <col min="3" max="3" width="9.83203125" customWidth="1"/>
    <col min="4" max="18" width="9.6640625" customWidth="1"/>
    <col min="19" max="19" width="10.83203125" hidden="1" customWidth="1"/>
  </cols>
  <sheetData>
    <row r="1" spans="1:19" x14ac:dyDescent="0.2">
      <c r="A1" s="3"/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" t="s">
        <v>25</v>
      </c>
    </row>
    <row r="2" spans="1:19" ht="17" thickBot="1" x14ac:dyDescent="0.25">
      <c r="A2" s="7" t="s">
        <v>26</v>
      </c>
      <c r="B2" s="7" t="s">
        <v>27</v>
      </c>
      <c r="C2" s="8" t="s">
        <v>28</v>
      </c>
      <c r="D2" s="9" t="s">
        <v>0</v>
      </c>
      <c r="E2" s="10" t="s">
        <v>4</v>
      </c>
      <c r="F2" s="11" t="s">
        <v>1</v>
      </c>
      <c r="G2" s="10" t="s">
        <v>6</v>
      </c>
      <c r="H2" s="10" t="s">
        <v>5</v>
      </c>
      <c r="I2" s="11" t="s">
        <v>2</v>
      </c>
      <c r="J2" s="13" t="s">
        <v>7</v>
      </c>
      <c r="K2" s="10" t="s">
        <v>8</v>
      </c>
      <c r="L2" s="10" t="s">
        <v>9</v>
      </c>
      <c r="M2" s="14" t="s">
        <v>3</v>
      </c>
      <c r="N2" s="13" t="s">
        <v>10</v>
      </c>
      <c r="O2" s="10" t="s">
        <v>11</v>
      </c>
      <c r="P2" s="14" t="s">
        <v>12</v>
      </c>
      <c r="Q2" s="13" t="s">
        <v>13</v>
      </c>
      <c r="R2" s="15" t="s">
        <v>14</v>
      </c>
    </row>
    <row r="3" spans="1:19" x14ac:dyDescent="0.2">
      <c r="A3" s="3" t="s">
        <v>29</v>
      </c>
      <c r="B3" s="3" t="s">
        <v>16</v>
      </c>
      <c r="C3" s="5">
        <v>20</v>
      </c>
      <c r="D3" s="12">
        <v>1</v>
      </c>
      <c r="E3" s="4">
        <f>C3/(C3+C18)</f>
        <v>0.93023255813953487</v>
      </c>
      <c r="F3" s="6">
        <f>1-E3</f>
        <v>6.9767441860465129E-2</v>
      </c>
      <c r="G3" s="4" cm="1">
        <f t="array" ref="G3">SUM(E3*E$3:E$18*C3/($C$3:$C$18+C3))/8</f>
        <v>0.61544409224359298</v>
      </c>
      <c r="H3" s="4">
        <f>1-G3-I3</f>
        <v>0.36908604953727653</v>
      </c>
      <c r="I3" s="6" cm="1">
        <f t="array" ref="I3">SUM(F3*F$3:F$18*(1-(C3/($C$3:$C$18+C3))))/8</f>
        <v>1.5469858219130503E-2</v>
      </c>
      <c r="J3" s="4" cm="1">
        <f t="array" ref="J3">SUM(G3*G$3:G$18*(3-(2*(C3/($C$3:$C$18+C3))))*(C3/($C$3:$C$18+C3))*(C3/($C$3:$C$18+C3))/4)</f>
        <v>0.42114460208756371</v>
      </c>
      <c r="K3" s="4">
        <f>1-J3-L3-M3</f>
        <v>0.45938687822747587</v>
      </c>
      <c r="L3" s="4" cm="1">
        <f t="array" ref="L3">SUM(I3*I$3:I$18*(3-(2*(C3/($C$3:$C$18+C3))))*(C3/($C$3:$C$18+C3))*(C3/($C$3:$C$18+C3))/4) + SUM(H3*H$3:H$18*$C$3:$C$18/($C$3:$C$18+C3))/8</f>
        <v>0.11774699122541393</v>
      </c>
      <c r="M3" s="6" cm="1">
        <f t="array" ref="M3">SUM(I3*I$3:I$18*(3-(2*($C$3:$C$18/($C$3:$C$18+C3))))*($C$3:$C$18/($C$3:$C$18+C3))*($C$3:$C$18/($C$3:$C$18+C3))/4)</f>
        <v>1.7215284595464156E-3</v>
      </c>
      <c r="N3" s="4" cm="1">
        <f t="array" ref="N3">SUM(K3*K$3:K$18*(3-(2*(C3/($C$3:$C$18+C3))))*(C3/($C$3:$C$18+C3))*(C3/($C$3:$C$18+C3))/6)</f>
        <v>0.34079335218094686</v>
      </c>
      <c r="O3" s="4">
        <f>1-J3-N3-P3-M3</f>
        <v>0.21691497441537827</v>
      </c>
      <c r="P3" s="6" cm="1">
        <f t="array" ref="P3">SUM(L3*L$3:L$18*(3-(2*($C$3:$C$18/($C$3:$C$18+C3))))*($C$3:$C$18/($C$3:$C$18+C3))*($C$3:$C$18/($C$3:$C$18+C3))/6)</f>
        <v>1.9425542856564681E-2</v>
      </c>
      <c r="Q3" s="4" cm="1">
        <f t="array" ref="Q3">SUM(O3*O$3:O$18*(3-(2*(C3/($C$3:$C$18+C3))))*(C3/($C$3:$C$18+C3))*(C3/($C$3:$C$18+C3))/6)</f>
        <v>0.17115481280208392</v>
      </c>
      <c r="R3" s="4">
        <f>O3-Q3</f>
        <v>4.5760161613294353E-2</v>
      </c>
      <c r="S3" s="2">
        <f>AVERAGEIF($B$3:$B$18,"&lt;&gt;"&amp;$B7,$B$39:$B$54)</f>
        <v>0.75199938521264764</v>
      </c>
    </row>
    <row r="4" spans="1:19" x14ac:dyDescent="0.2">
      <c r="A4" s="3" t="s">
        <v>30</v>
      </c>
      <c r="B4" s="3" t="s">
        <v>16</v>
      </c>
      <c r="C4" s="5">
        <v>16</v>
      </c>
      <c r="D4" s="12">
        <v>1</v>
      </c>
      <c r="E4" s="4">
        <f>C4/(C4+C17)</f>
        <v>0.84210526315789469</v>
      </c>
      <c r="F4" s="6">
        <f t="shared" ref="F4:F18" si="0">1-E4</f>
        <v>0.15789473684210531</v>
      </c>
      <c r="G4" s="4" cm="1">
        <f t="array" ref="G4">SUM(E4*E$3:E$18*C4/($C$3:$C$18+C4))/8</f>
        <v>0.51642821569845299</v>
      </c>
      <c r="H4" s="4">
        <f t="shared" ref="H4:H18" si="1">1-G4-I4</f>
        <v>0.44263048606102062</v>
      </c>
      <c r="I4" s="6" cm="1">
        <f t="array" ref="I4">SUM(F4*F$3:F$18*(1-(C4/($C$3:$C$18+C4))))/8</f>
        <v>4.0941298240526378E-2</v>
      </c>
      <c r="J4" s="4" cm="1">
        <f t="array" ref="J4">SUM(G4*G$3:G$18*(3-(2*(C4/($C$3:$C$18+C4))))*(C4/($C$3:$C$18+C4))*(C4/($C$3:$C$18+C4))/4)</f>
        <v>0.31711068979509022</v>
      </c>
      <c r="K4" s="4">
        <f t="shared" ref="K4:K18" si="2">1-J4-L4-M4</f>
        <v>0.49789837754184157</v>
      </c>
      <c r="L4" s="4" cm="1">
        <f t="array" ref="L4">SUM(I4*I$3:I$18*(3-(2*(C4/($C$3:$C$18+C4))))*(C4/($C$3:$C$18+C4))*(C4/($C$3:$C$18+C4))/4) + SUM(H4*H$3:H$18*$C$3:$C$18/($C$3:$C$18+C4))/8</f>
        <v>0.17900582941134124</v>
      </c>
      <c r="M4" s="6" cm="1">
        <f t="array" ref="M4">SUM(I4*I$3:I$18*(3-(2*($C$3:$C$18/($C$3:$C$18+C4))))*($C$3:$C$18/($C$3:$C$18+C4))*($C$3:$C$18/($C$3:$C$18+C4))/4)</f>
        <v>5.9851032517270041E-3</v>
      </c>
      <c r="N4" s="4" cm="1">
        <f t="array" ref="N4">SUM(K4*K$3:K$18*(3-(2*(C4/($C$3:$C$18+C4))))*(C4/($C$3:$C$18+C4))*(C4/($C$3:$C$18+C4))/6)</f>
        <v>0.33818654302108758</v>
      </c>
      <c r="O4" s="4">
        <f t="shared" ref="O4:O18" si="3">1-J4-N4-P4-M4</f>
        <v>0.30087581616176201</v>
      </c>
      <c r="P4" s="6" cm="1">
        <f t="array" ref="P4">SUM(L4*L$3:L$18*(3-(2*($C$3:$C$18/($C$3:$C$18+C4))))*($C$3:$C$18/($C$3:$C$18+C4))*($C$3:$C$18/($C$3:$C$18+C4))/6)</f>
        <v>3.7841847770333212E-2</v>
      </c>
      <c r="Q4" s="4" cm="1">
        <f t="array" ref="Q4">SUM(O4*O$3:O$18*(3-(2*(C4/($C$3:$C$18+C4))))*(C4/($C$3:$C$18+C4))*(C4/($C$3:$C$18+C4))/6)</f>
        <v>0.22073448819139682</v>
      </c>
      <c r="R4" s="4">
        <f t="shared" ref="R4:R18" si="4">O4-Q4</f>
        <v>8.0141327970365189E-2</v>
      </c>
      <c r="S4" s="2">
        <f>AVERAGEIF($B$3:$B$18,"&lt;&gt;"&amp;B8,C$39:C$54)</f>
        <v>0.71243463079847513</v>
      </c>
    </row>
    <row r="5" spans="1:19" x14ac:dyDescent="0.2">
      <c r="A5" s="3" t="s">
        <v>31</v>
      </c>
      <c r="B5" s="3" t="s">
        <v>16</v>
      </c>
      <c r="C5" s="5">
        <v>12</v>
      </c>
      <c r="D5" s="12">
        <v>1</v>
      </c>
      <c r="E5" s="4">
        <f>F8</f>
        <v>0.48</v>
      </c>
      <c r="F5" s="6">
        <f t="shared" si="0"/>
        <v>0.52</v>
      </c>
      <c r="G5" s="4" cm="1">
        <f t="array" ref="G5">SUM(E5*E$3:E$18*C5/($C$3:$C$18+C5))/8</f>
        <v>0.26304738714838333</v>
      </c>
      <c r="H5" s="4">
        <f t="shared" si="1"/>
        <v>0.57423264742453484</v>
      </c>
      <c r="I5" s="6" cm="1">
        <f t="array" ref="I5">SUM(F5*F$3:F$18*(1-(C5/($C$3:$C$18+C5))))/8</f>
        <v>0.16271996542708178</v>
      </c>
      <c r="J5" s="4" cm="1">
        <f t="array" ref="J5">SUM(G5*G$3:G$18*(3-(2*(C5/($C$3:$C$18+C5))))*(C5/($C$3:$C$18+C5))*(C5/($C$3:$C$18+C5))/4)</f>
        <v>0.13632981569377789</v>
      </c>
      <c r="K5" s="4">
        <f t="shared" si="2"/>
        <v>0.47932106869690466</v>
      </c>
      <c r="L5" s="4" cm="1">
        <f t="array" ref="L5">SUM(I5*I$3:I$18*(3-(2*(C5/($C$3:$C$18+C5))))*(C5/($C$3:$C$18+C5))*(C5/($C$3:$C$18+C5))/4) + SUM(H5*H$3:H$18*$C$3:$C$18/($C$3:$C$18+C5))/8</f>
        <v>0.35153492138595943</v>
      </c>
      <c r="M5" s="6" cm="1">
        <f t="array" ref="M5">SUM(I5*I$3:I$18*(3-(2*($C$3:$C$18/($C$3:$C$18+C5))))*($C$3:$C$18/($C$3:$C$18+C5))*($C$3:$C$18/($C$3:$C$18+C5))/4)</f>
        <v>3.2814194223358031E-2</v>
      </c>
      <c r="N5" s="4" cm="1">
        <f t="array" ref="N5">SUM(K5*K$3:K$18*(3-(2*(C5/($C$3:$C$18+C5))))*(C5/($C$3:$C$18+C5))*(C5/($C$3:$C$18+C5))/6)</f>
        <v>0.28312185010243879</v>
      </c>
      <c r="O5" s="4">
        <f t="shared" si="3"/>
        <v>0.44872634356742491</v>
      </c>
      <c r="P5" s="6" cm="1">
        <f t="array" ref="P5">SUM(L5*L$3:L$18*(3-(2*($C$3:$C$18/($C$3:$C$18+C5))))*($C$3:$C$18/($C$3:$C$18+C5))*($C$3:$C$18/($C$3:$C$18+C5))/6)</f>
        <v>9.9007796413000435E-2</v>
      </c>
      <c r="Q5" s="4" cm="1">
        <f t="array" ref="Q5">SUM(O5*O$3:O$18*(3-(2*(C5/($C$3:$C$18+C5))))*(C5/($C$3:$C$18+C5))*(C5/($C$3:$C$18+C5))/6)</f>
        <v>0.29282317266866414</v>
      </c>
      <c r="R5" s="4">
        <f t="shared" si="4"/>
        <v>0.15590317089876077</v>
      </c>
      <c r="S5" s="2">
        <f>AVERAGEIF($B$3:$B$18,"&lt;&gt;"&amp;B9,D$39:D$54)</f>
        <v>0.65677154301380314</v>
      </c>
    </row>
    <row r="6" spans="1:19" x14ac:dyDescent="0.2">
      <c r="A6" s="3" t="s">
        <v>32</v>
      </c>
      <c r="B6" s="3" t="s">
        <v>16</v>
      </c>
      <c r="C6" s="5">
        <v>10</v>
      </c>
      <c r="D6" s="12">
        <v>1</v>
      </c>
      <c r="E6" s="4">
        <f>F11</f>
        <v>0.58823529411764708</v>
      </c>
      <c r="F6" s="6">
        <f t="shared" si="0"/>
        <v>0.41176470588235292</v>
      </c>
      <c r="G6" s="4" cm="1">
        <f t="array" ref="G6">SUM(E6*E$3:E$18*C6/($C$3:$C$18+C6))/8</f>
        <v>0.29754741228337511</v>
      </c>
      <c r="H6" s="4">
        <f t="shared" si="1"/>
        <v>0.55851067002828603</v>
      </c>
      <c r="I6" s="6" cm="1">
        <f t="array" ref="I6">SUM(F6*F$3:F$18*(1-(C6/($C$3:$C$18+C6))))/8</f>
        <v>0.14394191768833889</v>
      </c>
      <c r="J6" s="4" cm="1">
        <f t="array" ref="J6">SUM(G6*G$3:G$18*(3-(2*(C6/($C$3:$C$18+C6))))*(C6/($C$3:$C$18+C6))*(C6/($C$3:$C$18+C6))/4)</f>
        <v>0.13600165258961314</v>
      </c>
      <c r="K6" s="4">
        <f t="shared" si="2"/>
        <v>0.48206250204498685</v>
      </c>
      <c r="L6" s="4" cm="1">
        <f t="array" ref="L6">SUM(I6*I$3:I$18*(3-(2*(C6/($C$3:$C$18+C6))))*(C6/($C$3:$C$18+C6))*(C6/($C$3:$C$18+C6))/4) + SUM(H6*H$3:H$18*$C$3:$C$18/($C$3:$C$18+C6))/8</f>
        <v>0.34696692621430497</v>
      </c>
      <c r="M6" s="6" cm="1">
        <f t="array" ref="M6">SUM(I6*I$3:I$18*(3-(2*($C$3:$C$18/($C$3:$C$18+C6))))*($C$3:$C$18/($C$3:$C$18+C6))*($C$3:$C$18/($C$3:$C$18+C6))/4)</f>
        <v>3.4968919151094936E-2</v>
      </c>
      <c r="N6" s="4" cm="1">
        <f t="array" ref="N6">SUM(K6*K$3:K$18*(3-(2*(C6/($C$3:$C$18+C6))))*(C6/($C$3:$C$18+C6))*(C6/($C$3:$C$18+C6))/6)</f>
        <v>0.25644546059262124</v>
      </c>
      <c r="O6" s="4">
        <f t="shared" si="3"/>
        <v>0.45757536358242762</v>
      </c>
      <c r="P6" s="6" cm="1">
        <f t="array" ref="P6">SUM(L6*L$3:L$18*(3-(2*($C$3:$C$18/($C$3:$C$18+C6))))*($C$3:$C$18/($C$3:$C$18+C6))*($C$3:$C$18/($C$3:$C$18+C6))/6)</f>
        <v>0.11500860408424296</v>
      </c>
      <c r="Q6" s="4" cm="1">
        <f t="array" ref="Q6">SUM(O6*O$3:O$18*(3-(2*(C6/($C$3:$C$18+C6))))*(C6/($C$3:$C$18+C6))*(C6/($C$3:$C$18+C6))/6)</f>
        <v>0.27316558873976154</v>
      </c>
      <c r="R6" s="4">
        <f t="shared" si="4"/>
        <v>0.18440977484266607</v>
      </c>
      <c r="S6" s="2">
        <f>AVERAGEIF($B$3:$B$18,"&lt;&gt;"&amp;B10,E$39:E$54)</f>
        <v>0.61922174869745206</v>
      </c>
    </row>
    <row r="7" spans="1:19" x14ac:dyDescent="0.2">
      <c r="A7" s="3" t="s">
        <v>33</v>
      </c>
      <c r="B7" s="3" t="s">
        <v>15</v>
      </c>
      <c r="C7" s="5">
        <v>16</v>
      </c>
      <c r="D7" s="12">
        <v>1</v>
      </c>
      <c r="E7" s="4">
        <f>C7/(C7+C14)</f>
        <v>0.84210526315789469</v>
      </c>
      <c r="F7" s="6">
        <f t="shared" si="0"/>
        <v>0.15789473684210531</v>
      </c>
      <c r="G7" s="4" cm="1">
        <f t="array" ref="G7">SUM(E7*E$3:E$18*C7/($C$3:$C$18+C7))/8</f>
        <v>0.51642821569845299</v>
      </c>
      <c r="H7" s="4">
        <f t="shared" si="1"/>
        <v>0.44263048606102062</v>
      </c>
      <c r="I7" s="6" cm="1">
        <f t="array" ref="I7">SUM(F7*F$3:F$18*(1-(C7/($C$3:$C$18+C7))))/8</f>
        <v>4.0941298240526378E-2</v>
      </c>
      <c r="J7" s="4" cm="1">
        <f t="array" ref="J7">SUM(G7*G$3:G$18*(3-(2*(C7/($C$3:$C$18+C7))))*(C7/($C$3:$C$18+C7))*(C7/($C$3:$C$18+C7))/4)</f>
        <v>0.31711068979509022</v>
      </c>
      <c r="K7" s="4">
        <f t="shared" si="2"/>
        <v>0.49789837754184157</v>
      </c>
      <c r="L7" s="4" cm="1">
        <f t="array" ref="L7">SUM(I7*I$3:I$18*(3-(2*(C7/($C$3:$C$18+C7))))*(C7/($C$3:$C$18+C7))*(C7/($C$3:$C$18+C7))/4) + SUM(H7*H$3:H$18*$C$3:$C$18/($C$3:$C$18+C7))/8</f>
        <v>0.17900582941134124</v>
      </c>
      <c r="M7" s="6" cm="1">
        <f t="array" ref="M7">SUM(I7*I$3:I$18*(3-(2*($C$3:$C$18/($C$3:$C$18+C7))))*($C$3:$C$18/($C$3:$C$18+C7))*($C$3:$C$18/($C$3:$C$18+C7))/4)</f>
        <v>5.9851032517270041E-3</v>
      </c>
      <c r="N7" s="4" cm="1">
        <f t="array" ref="N7">SUM(K7*K$3:K$18*(3-(2*(C7/($C$3:$C$18+C7))))*(C7/($C$3:$C$18+C7))*(C7/($C$3:$C$18+C7))/6)</f>
        <v>0.33818654302108758</v>
      </c>
      <c r="O7" s="4">
        <f t="shared" si="3"/>
        <v>0.30087581616176201</v>
      </c>
      <c r="P7" s="6" cm="1">
        <f t="array" ref="P7">SUM(L7*L$3:L$18*(3-(2*($C$3:$C$18/($C$3:$C$18+C7))))*($C$3:$C$18/($C$3:$C$18+C7))*($C$3:$C$18/($C$3:$C$18+C7))/6)</f>
        <v>3.7841847770333212E-2</v>
      </c>
      <c r="Q7" s="4" cm="1">
        <f t="array" ref="Q7">SUM(O7*O$3:O$18*(3-(2*(C7/($C$3:$C$18+C7))))*(C7/($C$3:$C$18+C7))*(C7/($C$3:$C$18+C7))/6)</f>
        <v>0.22073448819139682</v>
      </c>
      <c r="R7" s="4">
        <f t="shared" si="4"/>
        <v>8.0141327970365189E-2</v>
      </c>
      <c r="S7" s="2">
        <f>AVERAGEIF($B$3:$B$18,"&lt;&gt;"&amp;B3,F$39:F$54)</f>
        <v>0.72503760891869462</v>
      </c>
    </row>
    <row r="8" spans="1:19" x14ac:dyDescent="0.2">
      <c r="A8" s="3" t="s">
        <v>34</v>
      </c>
      <c r="B8" s="3" t="s">
        <v>15</v>
      </c>
      <c r="C8" s="5">
        <v>13</v>
      </c>
      <c r="D8" s="12">
        <v>1</v>
      </c>
      <c r="E8" s="4">
        <f>C8/(C8+C5)</f>
        <v>0.52</v>
      </c>
      <c r="F8" s="6">
        <f t="shared" si="0"/>
        <v>0.48</v>
      </c>
      <c r="G8" s="4" cm="1">
        <f t="array" ref="G8">SUM(E8*E$3:E$18*C8/($C$3:$C$18+C8))/8</f>
        <v>0.29452627149296817</v>
      </c>
      <c r="H8" s="4">
        <f t="shared" si="1"/>
        <v>0.56269639756870182</v>
      </c>
      <c r="I8" s="6" cm="1">
        <f t="array" ref="I8">SUM(F8*F$3:F$18*(1-(C8/($C$3:$C$18+C8))))/8</f>
        <v>0.14277733093832995</v>
      </c>
      <c r="J8" s="4" cm="1">
        <f t="array" ref="J8">SUM(G8*G$3:G$18*(3-(2*(C8/($C$3:$C$18+C8))))*(C8/($C$3:$C$18+C8))*(C8/($C$3:$C$18+C8))/4)</f>
        <v>0.16057772878571011</v>
      </c>
      <c r="K8" s="4">
        <f t="shared" si="2"/>
        <v>0.48917006980490202</v>
      </c>
      <c r="L8" s="4" cm="1">
        <f t="array" ref="L8">SUM(I8*I$3:I$18*(3-(2*(C8/($C$3:$C$18+C8))))*(C8/($C$3:$C$18+C8))*(C8/($C$3:$C$18+C8))/4) + SUM(H8*H$3:H$18*$C$3:$C$18/($C$3:$C$18+C8))/8</f>
        <v>0.32383456972337682</v>
      </c>
      <c r="M8" s="6" cm="1">
        <f t="array" ref="M8">SUM(I8*I$3:I$18*(3-(2*($C$3:$C$18/($C$3:$C$18+C8))))*($C$3:$C$18/($C$3:$C$18+C8))*($C$3:$C$18/($C$3:$C$18+C8))/4)</f>
        <v>2.6417631686011151E-2</v>
      </c>
      <c r="N8" s="4" cm="1">
        <f t="array" ref="N8">SUM(K8*K$3:K$18*(3-(2*(C8/($C$3:$C$18+C8))))*(C8/($C$3:$C$18+C8))*(C8/($C$3:$C$18+C8))/6)</f>
        <v>0.30131377719908736</v>
      </c>
      <c r="O8" s="4">
        <f t="shared" si="3"/>
        <v>0.42717025166871964</v>
      </c>
      <c r="P8" s="6" cm="1">
        <f t="array" ref="P8">SUM(L8*L$3:L$18*(3-(2*($C$3:$C$18/($C$3:$C$18+C8))))*($C$3:$C$18/($C$3:$C$18+C8))*($C$3:$C$18/($C$3:$C$18+C8))/6)</f>
        <v>8.4520610660471812E-2</v>
      </c>
      <c r="Q8" s="4" cm="1">
        <f t="array" ref="Q8">SUM(O8*O$3:O$18*(3-(2*(C8/($C$3:$C$18+C8))))*(C8/($C$3:$C$18+C8))*(C8/($C$3:$C$18+C8))/6)</f>
        <v>0.28879201565743934</v>
      </c>
      <c r="R8" s="4">
        <f t="shared" si="4"/>
        <v>0.1383782360112803</v>
      </c>
      <c r="S8" s="2">
        <f>AVERAGEIF($B$3:$B$18,"&lt;&gt;"&amp;B4,G$39:G$54)</f>
        <v>0.68534321483049332</v>
      </c>
    </row>
    <row r="9" spans="1:19" x14ac:dyDescent="0.2">
      <c r="A9" s="3" t="s">
        <v>35</v>
      </c>
      <c r="B9" s="3" t="s">
        <v>15</v>
      </c>
      <c r="C9" s="5">
        <v>10</v>
      </c>
      <c r="D9" s="12">
        <v>1</v>
      </c>
      <c r="E9" s="4">
        <f>F12</f>
        <v>0.66666666666666674</v>
      </c>
      <c r="F9" s="6">
        <f t="shared" si="0"/>
        <v>0.33333333333333326</v>
      </c>
      <c r="G9" s="4" cm="1">
        <f t="array" ref="G9">SUM(E9*E$3:E$18*C9/($C$3:$C$18+C9))/8</f>
        <v>0.33722040058782526</v>
      </c>
      <c r="H9" s="4">
        <f t="shared" si="1"/>
        <v>0.54625518985494814</v>
      </c>
      <c r="I9" s="6" cm="1">
        <f t="array" ref="I9">SUM(F9*F$3:F$18*(1-(C9/($C$3:$C$18+C9))))/8</f>
        <v>0.11652440955722668</v>
      </c>
      <c r="J9" s="4" cm="1">
        <f t="array" ref="J9">SUM(G9*G$3:G$18*(3-(2*(C9/($C$3:$C$18+C9))))*(C9/($C$3:$C$18+C9))*(C9/($C$3:$C$18+C9))/4)</f>
        <v>0.15413520626822827</v>
      </c>
      <c r="K9" s="4">
        <f t="shared" si="2"/>
        <v>0.49656879157278938</v>
      </c>
      <c r="L9" s="4" cm="1">
        <f t="array" ref="L9">SUM(I9*I$3:I$18*(3-(2*(C9/($C$3:$C$18+C9))))*(C9/($C$3:$C$18+C9))*(C9/($C$3:$C$18+C9))/4) + SUM(H9*H$3:H$18*$C$3:$C$18/($C$3:$C$18+C9))/8</f>
        <v>0.32098782951285787</v>
      </c>
      <c r="M9" s="6" cm="1">
        <f t="array" ref="M9">SUM(I9*I$3:I$18*(3-(2*($C$3:$C$18/($C$3:$C$18+C9))))*($C$3:$C$18/($C$3:$C$18+C9))*($C$3:$C$18/($C$3:$C$18+C9))/4)</f>
        <v>2.8308172646124462E-2</v>
      </c>
      <c r="N9" s="4" cm="1">
        <f t="array" ref="N9">SUM(K9*K$3:K$18*(3-(2*(C9/($C$3:$C$18+C9))))*(C9/($C$3:$C$18+C9))*(C9/($C$3:$C$18+C9))/6)</f>
        <v>0.26416245182024445</v>
      </c>
      <c r="O9" s="4">
        <f t="shared" si="3"/>
        <v>0.44699681720913431</v>
      </c>
      <c r="P9" s="6" cm="1">
        <f t="array" ref="P9">SUM(L9*L$3:L$18*(3-(2*($C$3:$C$18/($C$3:$C$18+C9))))*($C$3:$C$18/($C$3:$C$18+C9))*($C$3:$C$18/($C$3:$C$18+C9))/6)</f>
        <v>0.1063973520562685</v>
      </c>
      <c r="Q9" s="4" cm="1">
        <f t="array" ref="Q9">SUM(O9*O$3:O$18*(3-(2*(C9/($C$3:$C$18+C9))))*(C9/($C$3:$C$18+C9))*(C9/($C$3:$C$18+C9))/6)</f>
        <v>0.26685035615064739</v>
      </c>
      <c r="R9" s="4">
        <f t="shared" si="4"/>
        <v>0.18014646105848692</v>
      </c>
      <c r="S9" s="2">
        <f>AVERAGEIF($B$3:$B$18,"&lt;&gt;"&amp;B5,H$39:H$54)</f>
        <v>0.63146373376552412</v>
      </c>
    </row>
    <row r="10" spans="1:19" x14ac:dyDescent="0.2">
      <c r="A10" s="3" t="s">
        <v>36</v>
      </c>
      <c r="B10" s="3" t="s">
        <v>15</v>
      </c>
      <c r="C10" s="5">
        <v>10</v>
      </c>
      <c r="D10" s="12">
        <v>1</v>
      </c>
      <c r="E10" s="4">
        <f>F15</f>
        <v>0.7142857142857143</v>
      </c>
      <c r="F10" s="6">
        <f t="shared" si="0"/>
        <v>0.2857142857142857</v>
      </c>
      <c r="G10" s="4" cm="1">
        <f t="array" ref="G10">SUM(E10*E$3:E$18*C10/($C$3:$C$18+C10))/8</f>
        <v>0.36130757205838415</v>
      </c>
      <c r="H10" s="4">
        <f t="shared" si="1"/>
        <v>0.53881436260685012</v>
      </c>
      <c r="I10" s="6" cm="1">
        <f t="array" ref="I10">SUM(F10*F$3:F$18*(1-(C10/($C$3:$C$18+C10))))/8</f>
        <v>9.9878065334765745E-2</v>
      </c>
      <c r="J10" s="4" cm="1">
        <f t="array" ref="J10">SUM(G10*G$3:G$18*(3-(2*(C10/($C$3:$C$18+C10))))*(C10/($C$3:$C$18+C10))*(C10/($C$3:$C$18+C10))/4)</f>
        <v>0.16514486385881599</v>
      </c>
      <c r="K10" s="4">
        <f t="shared" si="2"/>
        <v>0.50537618164324094</v>
      </c>
      <c r="L10" s="4" cm="1">
        <f t="array" ref="L10">SUM(I10*I$3:I$18*(3-(2*(C10/($C$3:$C$18+C10))))*(C10/($C$3:$C$18+C10))*(C10/($C$3:$C$18+C10))/4) + SUM(H10*H$3:H$18*$C$3:$C$18/($C$3:$C$18+C10))/8</f>
        <v>0.30521480651555066</v>
      </c>
      <c r="M10" s="6" cm="1">
        <f t="array" ref="M10">SUM(I10*I$3:I$18*(3-(2*($C$3:$C$18/($C$3:$C$18+C10))))*($C$3:$C$18/($C$3:$C$18+C10))*($C$3:$C$18/($C$3:$C$18+C10))/4)</f>
        <v>2.42641479823924E-2</v>
      </c>
      <c r="N10" s="4" cm="1">
        <f t="array" ref="N10">SUM(K10*K$3:K$18*(3-(2*(C10/($C$3:$C$18+C10))))*(C10/($C$3:$C$18+C10))*(C10/($C$3:$C$18+C10))/6)</f>
        <v>0.26884776792272985</v>
      </c>
      <c r="O10" s="4">
        <f t="shared" si="3"/>
        <v>0.44057412833963483</v>
      </c>
      <c r="P10" s="6" cm="1">
        <f t="array" ref="P10">SUM(L10*L$3:L$18*(3-(2*($C$3:$C$18/($C$3:$C$18+C10))))*($C$3:$C$18/($C$3:$C$18+C10))*($C$3:$C$18/($C$3:$C$18+C10))/6)</f>
        <v>0.10116909189642689</v>
      </c>
      <c r="Q10" s="4" cm="1">
        <f t="array" ref="Q10">SUM(O10*O$3:O$18*(3-(2*(C10/($C$3:$C$18+C10))))*(C10/($C$3:$C$18+C10))*(C10/($C$3:$C$18+C10))/6)</f>
        <v>0.26301610779297091</v>
      </c>
      <c r="R10" s="4">
        <f t="shared" si="4"/>
        <v>0.17755802054666392</v>
      </c>
      <c r="S10" s="2">
        <f>AVERAGEIF($B$3:$B$18,"&lt;&gt;"&amp;B6,I$39:I$54)</f>
        <v>0.63146373376552412</v>
      </c>
    </row>
    <row r="11" spans="1:19" x14ac:dyDescent="0.2">
      <c r="A11" s="3" t="s">
        <v>37</v>
      </c>
      <c r="B11" s="3" t="s">
        <v>18</v>
      </c>
      <c r="C11" s="5">
        <v>7</v>
      </c>
      <c r="D11" s="12">
        <v>1</v>
      </c>
      <c r="E11" s="4">
        <f>C11/(C11+C6)</f>
        <v>0.41176470588235292</v>
      </c>
      <c r="F11" s="6">
        <f t="shared" si="0"/>
        <v>0.58823529411764708</v>
      </c>
      <c r="G11" s="4" cm="1">
        <f t="array" ref="G11">SUM(E11*E$3:E$18*C11/($C$3:$C$18+C11))/8</f>
        <v>0.17453660069358615</v>
      </c>
      <c r="H11" s="4">
        <f t="shared" si="1"/>
        <v>0.57499256249722763</v>
      </c>
      <c r="I11" s="6" cm="1">
        <f t="array" ref="I11">SUM(F11*F$3:F$18*(1-(C11/($C$3:$C$18+C11))))/8</f>
        <v>0.25047083680918619</v>
      </c>
      <c r="J11" s="4" cm="1">
        <f t="array" ref="J11">SUM(G11*G$3:G$18*(3-(2*(C11/($C$3:$C$18+C11))))*(C11/($C$3:$C$18+C11))*(C11/($C$3:$C$18+C11))/4)</f>
        <v>5.9849250668126831E-2</v>
      </c>
      <c r="K11" s="4">
        <f t="shared" si="2"/>
        <v>0.39833510280610646</v>
      </c>
      <c r="L11" s="4" cm="1">
        <f t="array" ref="L11">SUM(I11*I$3:I$18*(3-(2*(C11/($C$3:$C$18+C11))))*(C11/($C$3:$C$18+C11))*(C11/($C$3:$C$18+C11))/4) + SUM(H11*H$3:H$18*$C$3:$C$18/($C$3:$C$18+C11))/8</f>
        <v>0.45761138134017854</v>
      </c>
      <c r="M11" s="6" cm="1">
        <f t="array" ref="M11">SUM(I11*I$3:I$18*(3-(2*($C$3:$C$18/($C$3:$C$18+C11))))*($C$3:$C$18/($C$3:$C$18+C11))*($C$3:$C$18/($C$3:$C$18+C11))/4)</f>
        <v>8.4204265185588156E-2</v>
      </c>
      <c r="N11" s="4" cm="1">
        <f t="array" ref="N11">SUM(K11*K$3:K$18*(3-(2*(C11/($C$3:$C$18+C11))))*(C11/($C$3:$C$18+C11))*(C11/($C$3:$C$18+C11))/6)</f>
        <v>0.16623595354372986</v>
      </c>
      <c r="O11" s="4">
        <f t="shared" si="3"/>
        <v>0.48951137437631814</v>
      </c>
      <c r="P11" s="6" cm="1">
        <f t="array" ref="P11">SUM(L11*L$3:L$18*(3-(2*($C$3:$C$18/($C$3:$C$18+C11))))*($C$3:$C$18/($C$3:$C$18+C11))*($C$3:$C$18/($C$3:$C$18+C11))/6)</f>
        <v>0.20019915622623699</v>
      </c>
      <c r="Q11" s="4" cm="1">
        <f t="array" ref="Q11">SUM(O11*O$3:O$18*(3-(2*(C11/($C$3:$C$18+C11))))*(C11/($C$3:$C$18+C11))*(C11/($C$3:$C$18+C11))/6)</f>
        <v>0.2368364845781594</v>
      </c>
      <c r="R11" s="4">
        <f t="shared" si="4"/>
        <v>0.25267488979815877</v>
      </c>
      <c r="S11" s="2">
        <f>AVERAGEIF($B$3:$B$18,"&lt;&gt;"&amp;B11,J$39:J$54)</f>
        <v>0.4637413719311238</v>
      </c>
    </row>
    <row r="12" spans="1:19" x14ac:dyDescent="0.2">
      <c r="A12" s="3" t="s">
        <v>38</v>
      </c>
      <c r="B12" s="3" t="s">
        <v>18</v>
      </c>
      <c r="C12" s="5">
        <v>5</v>
      </c>
      <c r="D12" s="12">
        <v>1</v>
      </c>
      <c r="E12" s="4">
        <f>C12/(C12+C9)</f>
        <v>0.33333333333333331</v>
      </c>
      <c r="F12" s="6">
        <f t="shared" si="0"/>
        <v>0.66666666666666674</v>
      </c>
      <c r="G12" s="4" cm="1">
        <f t="array" ref="G12">SUM(E12*E$3:E$18*C12/($C$3:$C$18+C12))/8</f>
        <v>0.11673992997962407</v>
      </c>
      <c r="H12" s="4">
        <f t="shared" si="1"/>
        <v>0.5493714140640964</v>
      </c>
      <c r="I12" s="6" cm="1">
        <f t="array" ref="I12">SUM(F12*F$3:F$18*(1-(C12/($C$3:$C$18+C12))))/8</f>
        <v>0.33388865595627948</v>
      </c>
      <c r="J12" s="4" cm="1">
        <f t="array" ref="J12">SUM(G12*G$3:G$18*(3-(2*(C12/($C$3:$C$18+C12))))*(C12/($C$3:$C$18+C12))*(C12/($C$3:$C$18+C12))/4)</f>
        <v>2.9029689420646109E-2</v>
      </c>
      <c r="K12" s="4">
        <f t="shared" si="2"/>
        <v>0.31720349628969247</v>
      </c>
      <c r="L12" s="4" cm="1">
        <f t="array" ref="L12">SUM(I12*I$3:I$18*(3-(2*(C12/($C$3:$C$18+C12))))*(C12/($C$3:$C$18+C12))*(C12/($C$3:$C$18+C12))/4) + SUM(H12*H$3:H$18*$C$3:$C$18/($C$3:$C$18+C12))/8</f>
        <v>0.50827839334034985</v>
      </c>
      <c r="M12" s="6" cm="1">
        <f t="array" ref="M12">SUM(I12*I$3:I$18*(3-(2*($C$3:$C$18/($C$3:$C$18+C12))))*($C$3:$C$18/($C$3:$C$18+C12))*($C$3:$C$18/($C$3:$C$18+C12))/4)</f>
        <v>0.14548842094931158</v>
      </c>
      <c r="N12" s="4" cm="1">
        <f t="array" ref="N12">SUM(K12*K$3:K$18*(3-(2*(C12/($C$3:$C$18+C12))))*(C12/($C$3:$C$18+C12))*(C12/($C$3:$C$18+C12))/6)</f>
        <v>0.10040622498343803</v>
      </c>
      <c r="O12" s="4">
        <f t="shared" si="3"/>
        <v>0.4495284760986783</v>
      </c>
      <c r="P12" s="6" cm="1">
        <f t="array" ref="P12">SUM(L12*L$3:L$18*(3-(2*($C$3:$C$18/($C$3:$C$18+C12))))*($C$3:$C$18/($C$3:$C$18+C12))*($C$3:$C$18/($C$3:$C$18+C12))/6)</f>
        <v>0.27554718854792609</v>
      </c>
      <c r="Q12" s="4" cm="1">
        <f t="array" ref="Q12">SUM(O12*O$3:O$18*(3-(2*(C12/($C$3:$C$18+C12))))*(C12/($C$3:$C$18+C12))*(C12/($C$3:$C$18+C12))/6)</f>
        <v>0.17024514949360034</v>
      </c>
      <c r="R12" s="4">
        <f t="shared" si="4"/>
        <v>0.27928332660507793</v>
      </c>
      <c r="S12" s="2">
        <f>AVERAGEIF($B$3:$B$18,"&lt;&gt;"&amp;B12,K$39:K$54)</f>
        <v>0.39148935215111685</v>
      </c>
    </row>
    <row r="13" spans="1:19" x14ac:dyDescent="0.2">
      <c r="A13" s="3" t="s">
        <v>39</v>
      </c>
      <c r="B13" s="3" t="s">
        <v>18</v>
      </c>
      <c r="C13" s="5">
        <v>4</v>
      </c>
      <c r="D13" s="12">
        <v>1</v>
      </c>
      <c r="E13" s="4">
        <f>F16</f>
        <v>0.44444444444444442</v>
      </c>
      <c r="F13" s="6">
        <f t="shared" si="0"/>
        <v>0.55555555555555558</v>
      </c>
      <c r="G13" s="4" cm="1">
        <f t="array" ref="G13">SUM(E13*E$3:E$18*C13/($C$3:$C$18+C13))/8</f>
        <v>0.13544020308228288</v>
      </c>
      <c r="H13" s="4">
        <f t="shared" si="1"/>
        <v>0.55857612390595412</v>
      </c>
      <c r="I13" s="6" cm="1">
        <f t="array" ref="I13">SUM(F13*F$3:F$18*(1-(C13/($C$3:$C$18+C13))))/8</f>
        <v>0.30598367301176294</v>
      </c>
      <c r="J13" s="4" cm="1">
        <f t="array" ref="J13">SUM(G13*G$3:G$18*(3-(2*(C13/($C$3:$C$18+C13))))*(C13/($C$3:$C$18+C13))*(C13/($C$3:$C$18+C13))/4)</f>
        <v>2.6510175073025284E-2</v>
      </c>
      <c r="K13" s="4">
        <f t="shared" si="2"/>
        <v>0.31527349831023105</v>
      </c>
      <c r="L13" s="4" cm="1">
        <f t="array" ref="L13">SUM(I13*I$3:I$18*(3-(2*(C13/($C$3:$C$18+C13))))*(C13/($C$3:$C$18+C13))*(C13/($C$3:$C$18+C13))/4) + SUM(H13*H$3:H$18*$C$3:$C$18/($C$3:$C$18+C13))/8</f>
        <v>0.50369263529348829</v>
      </c>
      <c r="M13" s="6" cm="1">
        <f t="array" ref="M13">SUM(I13*I$3:I$18*(3-(2*($C$3:$C$18/($C$3:$C$18+C13))))*($C$3:$C$18/($C$3:$C$18+C13))*($C$3:$C$18/($C$3:$C$18+C13))/4)</f>
        <v>0.15452369132325533</v>
      </c>
      <c r="N13" s="4" cm="1">
        <f t="array" ref="N13">SUM(K13*K$3:K$18*(3-(2*(C13/($C$3:$C$18+C13))))*(C13/($C$3:$C$18+C13))*(C13/($C$3:$C$18+C13))/6)</f>
        <v>8.0961693226221917E-2</v>
      </c>
      <c r="O13" s="4">
        <f t="shared" si="3"/>
        <v>0.4305655789316904</v>
      </c>
      <c r="P13" s="6" cm="1">
        <f t="array" ref="P13">SUM(L13*L$3:L$18*(3-(2*($C$3:$C$18/($C$3:$C$18+C13))))*($C$3:$C$18/($C$3:$C$18+C13))*($C$3:$C$18/($C$3:$C$18+C13))/6)</f>
        <v>0.30743886144580707</v>
      </c>
      <c r="Q13" s="4" cm="1">
        <f t="array" ref="Q13">SUM(O13*O$3:O$18*(3-(2*(C13/($C$3:$C$18+C13))))*(C13/($C$3:$C$18+C13))*(C13/($C$3:$C$18+C13))/6)</f>
        <v>0.13502495251114444</v>
      </c>
      <c r="R13" s="4">
        <f t="shared" si="4"/>
        <v>0.29554062642054596</v>
      </c>
      <c r="S13" s="2">
        <f>AVERAGEIF($B$3:$B$18,"&lt;&gt;"&amp;B13,L$39:L$54)</f>
        <v>0.34602078205019376</v>
      </c>
    </row>
    <row r="14" spans="1:19" x14ac:dyDescent="0.2">
      <c r="A14" s="3" t="s">
        <v>46</v>
      </c>
      <c r="B14" s="3" t="s">
        <v>18</v>
      </c>
      <c r="C14" s="5">
        <v>3</v>
      </c>
      <c r="D14" s="12">
        <v>1</v>
      </c>
      <c r="E14" s="4">
        <f>F7</f>
        <v>0.15789473684210531</v>
      </c>
      <c r="F14" s="6">
        <f t="shared" si="0"/>
        <v>0.84210526315789469</v>
      </c>
      <c r="G14" s="4" cm="1">
        <f t="array" ref="G14">SUM(E14*E$3:E$18*C14/($C$3:$C$18+C14))/8</f>
        <v>3.9658911794745504E-2</v>
      </c>
      <c r="H14" s="4">
        <f t="shared" si="1"/>
        <v>0.44354704695715119</v>
      </c>
      <c r="I14" s="6" cm="1">
        <f t="array" ref="I14">SUM(F14*F$3:F$18*(1-(C14/($C$3:$C$18+C14))))/8</f>
        <v>0.51679404124810335</v>
      </c>
      <c r="J14" s="4" cm="1">
        <f t="array" ref="J14">SUM(G14*G$3:G$18*(3-(2*(C14/($C$3:$C$18+C14))))*(C14/($C$3:$C$18+C14))*(C14/($C$3:$C$18+C14))/4)</f>
        <v>5.53354555347882E-3</v>
      </c>
      <c r="K14" s="4">
        <f t="shared" si="2"/>
        <v>0.17192379117987661</v>
      </c>
      <c r="L14" s="4" cm="1">
        <f t="array" ref="L14">SUM(I14*I$3:I$18*(3-(2*(C14/($C$3:$C$18+C14))))*(C14/($C$3:$C$18+C14))*(C14/($C$3:$C$18+C14))/4) + SUM(H14*H$3:H$18*$C$3:$C$18/($C$3:$C$18+C14))/8</f>
        <v>0.51549676052112203</v>
      </c>
      <c r="M14" s="6" cm="1">
        <f t="array" ref="M14">SUM(I14*I$3:I$18*(3-(2*($C$3:$C$18/($C$3:$C$18+C14))))*($C$3:$C$18/($C$3:$C$18+C14))*($C$3:$C$18/($C$3:$C$18+C14))/4)</f>
        <v>0.30704590274552251</v>
      </c>
      <c r="N14" s="4" cm="1">
        <f t="array" ref="N14">SUM(K14*K$3:K$18*(3-(2*(C14/($C$3:$C$18+C14))))*(C14/($C$3:$C$18+C14))*(C14/($C$3:$C$18+C14))/6)</f>
        <v>3.2705290695043757E-2</v>
      </c>
      <c r="O14" s="4">
        <f t="shared" si="3"/>
        <v>0.29737587405571314</v>
      </c>
      <c r="P14" s="6" cm="1">
        <f t="array" ref="P14">SUM(L14*L$3:L$18*(3-(2*($C$3:$C$18/($C$3:$C$18+C14))))*($C$3:$C$18/($C$3:$C$18+C14))*($C$3:$C$18/($C$3:$C$18+C14))/6)</f>
        <v>0.3573393869502417</v>
      </c>
      <c r="Q14" s="4" cm="1">
        <f t="array" ref="Q14">SUM(O14*O$3:O$18*(3-(2*(C14/($C$3:$C$18+C14))))*(C14/($C$3:$C$18+C14))*(C14/($C$3:$C$18+C14))/6)</f>
        <v>7.0837998877337882E-2</v>
      </c>
      <c r="R14" s="4">
        <f t="shared" si="4"/>
        <v>0.22653787517837526</v>
      </c>
      <c r="S14" s="2">
        <f>AVERAGEIF($B$3:$B$18,"&lt;&gt;"&amp;B14,M$39:M$54)</f>
        <v>0.29135583698655781</v>
      </c>
    </row>
    <row r="15" spans="1:19" x14ac:dyDescent="0.2">
      <c r="A15" s="3" t="s">
        <v>40</v>
      </c>
      <c r="B15" s="3" t="s">
        <v>17</v>
      </c>
      <c r="C15" s="5">
        <v>4</v>
      </c>
      <c r="D15" s="12">
        <v>1</v>
      </c>
      <c r="E15" s="4">
        <f>C15/(C15+C10)</f>
        <v>0.2857142857142857</v>
      </c>
      <c r="F15" s="6">
        <f>1-E15</f>
        <v>0.7142857142857143</v>
      </c>
      <c r="G15" s="4" cm="1">
        <f t="array" ref="G15">SUM(E15*E$3:E$18*C15/($C$3:$C$18+C15))/8</f>
        <v>8.70687019814676E-2</v>
      </c>
      <c r="H15" s="4">
        <f t="shared" si="1"/>
        <v>0.51952371843197998</v>
      </c>
      <c r="I15" s="6" cm="1">
        <f t="array" ref="I15">SUM(F15*F$3:F$18*(1-(C15/($C$3:$C$18+C15))))/8</f>
        <v>0.39340757958655248</v>
      </c>
      <c r="J15" s="4" cm="1">
        <f t="array" ref="J15">SUM(G15*G$3:G$18*(3-(2*(C15/($C$3:$C$18+C15))))*(C15/($C$3:$C$18+C15))*(C15/($C$3:$C$18+C15))/4)</f>
        <v>1.7042255404087686E-2</v>
      </c>
      <c r="K15" s="4">
        <f t="shared" si="2"/>
        <v>0.26194357725475492</v>
      </c>
      <c r="L15" s="4" cm="1">
        <f t="array" ref="L15">SUM(I15*I$3:I$18*(3-(2*(C15/($C$3:$C$18+C15))))*(C15/($C$3:$C$18+C15))*(C15/($C$3:$C$18+C15))/4) + SUM(H15*H$3:H$18*$C$3:$C$18/($C$3:$C$18+C15))/8</f>
        <v>0.52234084992554342</v>
      </c>
      <c r="M15" s="6" cm="1">
        <f t="array" ref="M15">SUM(I15*I$3:I$18*(3-(2*($C$3:$C$18/($C$3:$C$18+C15))))*($C$3:$C$18/($C$3:$C$18+C15))*($C$3:$C$18/($C$3:$C$18+C15))/4)</f>
        <v>0.198673317415614</v>
      </c>
      <c r="N15" s="4" cm="1">
        <f t="array" ref="N15">SUM(K15*K$3:K$18*(3-(2*(C15/($C$3:$C$18+C15))))*(C15/($C$3:$C$18+C15))*(C15/($C$3:$C$18+C15))/6)</f>
        <v>6.726666103539862E-2</v>
      </c>
      <c r="O15" s="4">
        <f t="shared" si="3"/>
        <v>0.39819659439166588</v>
      </c>
      <c r="P15" s="6" cm="1">
        <f t="array" ref="P15">SUM(L15*L$3:L$18*(3-(2*($C$3:$C$18/($C$3:$C$18+C15))))*($C$3:$C$18/($C$3:$C$18+C15))*($C$3:$C$18/($C$3:$C$18+C15))/6)</f>
        <v>0.31882117175323388</v>
      </c>
      <c r="Q15" s="4" cm="1">
        <f t="array" ref="Q15">SUM(O15*O$3:O$18*(3-(2*(C15/($C$3:$C$18+C15))))*(C15/($C$3:$C$18+C15))*(C15/($C$3:$C$18+C15))/6)</f>
        <v>0.12487407001098018</v>
      </c>
      <c r="R15" s="4">
        <f t="shared" si="4"/>
        <v>0.27332252438068572</v>
      </c>
      <c r="S15" s="2">
        <f>AVERAGEIF($B$3:$B$18,"&lt;&gt;"&amp;B15,N$39:N$54)</f>
        <v>0.34737582678759149</v>
      </c>
    </row>
    <row r="16" spans="1:19" x14ac:dyDescent="0.2">
      <c r="A16" s="3" t="s">
        <v>41</v>
      </c>
      <c r="B16" s="3" t="s">
        <v>17</v>
      </c>
      <c r="C16" s="5">
        <v>5</v>
      </c>
      <c r="D16" s="12">
        <v>1</v>
      </c>
      <c r="E16" s="4">
        <f>C16/(C16+C13)</f>
        <v>0.55555555555555558</v>
      </c>
      <c r="F16" s="6">
        <f t="shared" si="0"/>
        <v>0.44444444444444442</v>
      </c>
      <c r="G16" s="4" cm="1">
        <f t="array" ref="G16">SUM(E16*E$3:E$18*C16/($C$3:$C$18+C16))/8</f>
        <v>0.19456654996604009</v>
      </c>
      <c r="H16" s="4">
        <f t="shared" si="1"/>
        <v>0.58284101272977362</v>
      </c>
      <c r="I16" s="6" cm="1">
        <f t="array" ref="I16">SUM(F16*F$3:F$18*(1-(C16/($C$3:$C$18+C16))))/8</f>
        <v>0.22259243730418626</v>
      </c>
      <c r="J16" s="4" cm="1">
        <f t="array" ref="J16">SUM(G16*G$3:G$18*(3-(2*(C16/($C$3:$C$18+C16))))*(C16/($C$3:$C$18+C16))*(C16/($C$3:$C$18+C16))/4)</f>
        <v>4.8382815701076831E-2</v>
      </c>
      <c r="K16" s="4">
        <f t="shared" si="2"/>
        <v>0.38965850954538339</v>
      </c>
      <c r="L16" s="4" cm="1">
        <f t="array" ref="L16">SUM(I16*I$3:I$18*(3-(2*(C16/($C$3:$C$18+C16))))*(C16/($C$3:$C$18+C16))*(C16/($C$3:$C$18+C16))/4) + SUM(H16*H$3:H$18*$C$3:$C$18/($C$3:$C$18+C16))/8</f>
        <v>0.46496639412066543</v>
      </c>
      <c r="M16" s="6" cm="1">
        <f t="array" ref="M16">SUM(I16*I$3:I$18*(3-(2*($C$3:$C$18/($C$3:$C$18+C16))))*($C$3:$C$18/($C$3:$C$18+C16))*($C$3:$C$18/($C$3:$C$18+C16))/4)</f>
        <v>9.6992280632874364E-2</v>
      </c>
      <c r="N16" s="4" cm="1">
        <f t="array" ref="N16">SUM(K16*K$3:K$18*(3-(2*(C16/($C$3:$C$18+C16))))*(C16/($C$3:$C$18+C16))*(C16/($C$3:$C$18+C16))/6)</f>
        <v>0.12334082200781919</v>
      </c>
      <c r="O16" s="4">
        <f t="shared" si="3"/>
        <v>0.47921713498511909</v>
      </c>
      <c r="P16" s="6" cm="1">
        <f t="array" ref="P16">SUM(L16*L$3:L$18*(3-(2*($C$3:$C$18/($C$3:$C$18+C16))))*($C$3:$C$18/($C$3:$C$18+C16))*($C$3:$C$18/($C$3:$C$18+C16))/6)</f>
        <v>0.25206694667311058</v>
      </c>
      <c r="Q16" s="4" cm="1">
        <f t="array" ref="Q16">SUM(O16*O$3:O$18*(3-(2*(C16/($C$3:$C$18+C16))))*(C16/($C$3:$C$18+C16))*(C16/($C$3:$C$18+C16))/6)</f>
        <v>0.18148882022665774</v>
      </c>
      <c r="R16" s="4">
        <f t="shared" si="4"/>
        <v>0.29772831475846134</v>
      </c>
      <c r="S16" s="2">
        <f>AVERAGEIF($B$3:$B$18,"&lt;&gt;"&amp;B16,O$39:O$54)</f>
        <v>0.393426068652313</v>
      </c>
    </row>
    <row r="17" spans="1:19" x14ac:dyDescent="0.2">
      <c r="A17" s="3" t="s">
        <v>42</v>
      </c>
      <c r="B17" s="3" t="s">
        <v>17</v>
      </c>
      <c r="C17" s="5">
        <v>3</v>
      </c>
      <c r="D17" s="12">
        <v>1</v>
      </c>
      <c r="E17" s="4">
        <f>F4</f>
        <v>0.15789473684210531</v>
      </c>
      <c r="F17" s="6">
        <f t="shared" si="0"/>
        <v>0.84210526315789469</v>
      </c>
      <c r="G17" s="4" cm="1">
        <f t="array" ref="G17">SUM(E17*E$3:E$18*C17/($C$3:$C$18+C17))/8</f>
        <v>3.9658911794745504E-2</v>
      </c>
      <c r="H17" s="4">
        <f t="shared" si="1"/>
        <v>0.44354704695715119</v>
      </c>
      <c r="I17" s="6" cm="1">
        <f t="array" ref="I17">SUM(F17*F$3:F$18*(1-(C17/($C$3:$C$18+C17))))/8</f>
        <v>0.51679404124810335</v>
      </c>
      <c r="J17" s="4" cm="1">
        <f t="array" ref="J17">SUM(G17*G$3:G$18*(3-(2*(C17/($C$3:$C$18+C17))))*(C17/($C$3:$C$18+C17))*(C17/($C$3:$C$18+C17))/4)</f>
        <v>5.53354555347882E-3</v>
      </c>
      <c r="K17" s="4">
        <f t="shared" si="2"/>
        <v>0.17192379117987661</v>
      </c>
      <c r="L17" s="4" cm="1">
        <f t="array" ref="L17">SUM(I17*I$3:I$18*(3-(2*(C17/($C$3:$C$18+C17))))*(C17/($C$3:$C$18+C17))*(C17/($C$3:$C$18+C17))/4) + SUM(H17*H$3:H$18*$C$3:$C$18/($C$3:$C$18+C17))/8</f>
        <v>0.51549676052112203</v>
      </c>
      <c r="M17" s="6" cm="1">
        <f t="array" ref="M17">SUM(I17*I$3:I$18*(3-(2*($C$3:$C$18/($C$3:$C$18+C17))))*($C$3:$C$18/($C$3:$C$18+C17))*($C$3:$C$18/($C$3:$C$18+C17))/4)</f>
        <v>0.30704590274552251</v>
      </c>
      <c r="N17" s="4" cm="1">
        <f t="array" ref="N17">SUM(K17*K$3:K$18*(3-(2*(C17/($C$3:$C$18+C17))))*(C17/($C$3:$C$18+C17))*(C17/($C$3:$C$18+C17))/6)</f>
        <v>3.2705290695043757E-2</v>
      </c>
      <c r="O17" s="4">
        <f t="shared" si="3"/>
        <v>0.29737587405571314</v>
      </c>
      <c r="P17" s="6" cm="1">
        <f t="array" ref="P17">SUM(L17*L$3:L$18*(3-(2*($C$3:$C$18/($C$3:$C$18+C17))))*($C$3:$C$18/($C$3:$C$18+C17))*($C$3:$C$18/($C$3:$C$18+C17))/6)</f>
        <v>0.3573393869502417</v>
      </c>
      <c r="Q17" s="4" cm="1">
        <f t="array" ref="Q17">SUM(O17*O$3:O$18*(3-(2*(C17/($C$3:$C$18+C17))))*(C17/($C$3:$C$18+C17))*(C17/($C$3:$C$18+C17))/6)</f>
        <v>7.0837998877337882E-2</v>
      </c>
      <c r="R17" s="4">
        <f t="shared" si="4"/>
        <v>0.22653787517837526</v>
      </c>
      <c r="S17" s="2">
        <f>AVERAGEIF($B$3:$B$18,"&lt;&gt;"&amp;B17,P$39:P$54)</f>
        <v>0.29202077260297643</v>
      </c>
    </row>
    <row r="18" spans="1:19" x14ac:dyDescent="0.2">
      <c r="A18" s="3" t="s">
        <v>47</v>
      </c>
      <c r="B18" s="3" t="s">
        <v>48</v>
      </c>
      <c r="C18" s="5">
        <v>1.5</v>
      </c>
      <c r="D18" s="12">
        <v>1</v>
      </c>
      <c r="E18" s="4">
        <f>F3</f>
        <v>6.9767441860465129E-2</v>
      </c>
      <c r="F18" s="6">
        <f t="shared" si="0"/>
        <v>0.93023255813953487</v>
      </c>
      <c r="G18" s="4" cm="1">
        <f t="array" ref="G18">SUM(E18*E$3:E$18*C18/($C$3:$C$18+C18))/8</f>
        <v>1.0380623496073322E-2</v>
      </c>
      <c r="H18" s="4">
        <f t="shared" si="1"/>
        <v>0.29274478531402726</v>
      </c>
      <c r="I18" s="6" cm="1">
        <f t="array" ref="I18">SUM(F18*F$3:F$18*(1-(C18/($C$3:$C$18+C18))))/8</f>
        <v>0.69687459118989947</v>
      </c>
      <c r="J18" s="4" cm="1">
        <f t="array" ref="J18">SUM(G18*G$3:G$18*(3-(2*(C18/($C$3:$C$18+C18))))*(C18/($C$3:$C$18+C18))*(C18/($C$3:$C$18+C18))/4)</f>
        <v>5.6347375218995094E-4</v>
      </c>
      <c r="K18" s="4">
        <f t="shared" si="2"/>
        <v>6.6055986360095686E-2</v>
      </c>
      <c r="L18" s="4" cm="1">
        <f t="array" ref="L18">SUM(I18*I$3:I$18*(3-(2*(C18/($C$3:$C$18+C18))))*(C18/($C$3:$C$18+C18))*(C18/($C$3:$C$18+C18))/4) + SUM(H18*H$3:H$18*$C$3:$C$18/($C$3:$C$18+C18))/8</f>
        <v>0.3878191215373844</v>
      </c>
      <c r="M18" s="6" cm="1">
        <f t="array" ref="M18">SUM(I18*I$3:I$18*(3-(2*($C$3:$C$18/($C$3:$C$18+C18))))*($C$3:$C$18/($C$3:$C$18+C18))*($C$3:$C$18/($C$3:$C$18+C18))/4)</f>
        <v>0.54556141835033001</v>
      </c>
      <c r="N18" s="4" cm="1">
        <f t="array" ref="N18">SUM(K18*K$3:K$18*(3-(2*(C18/($C$3:$C$18+C18))))*(C18/($C$3:$C$18+C18))*(C18/($C$3:$C$18+C18))/6)</f>
        <v>5.3203179530611757E-3</v>
      </c>
      <c r="O18" s="4">
        <f t="shared" si="3"/>
        <v>0.11851958199885859</v>
      </c>
      <c r="P18" s="6" cm="1">
        <f t="array" ref="P18">SUM(L18*L$3:L$18*(3-(2*($C$3:$C$18/($C$3:$C$18+C18))))*($C$3:$C$18/($C$3:$C$18+C18))*($C$3:$C$18/($C$3:$C$18+C18))/6)</f>
        <v>0.33003520794556035</v>
      </c>
      <c r="Q18" s="4" cm="1">
        <f t="array" ref="Q18">SUM(O18*O$3:O$18*(3-(2*(C18/($C$3:$C$18+C18))))*(C18/($C$3:$C$18+C18))*(C18/($C$3:$C$18+C18))/6)</f>
        <v>1.2583495230421522E-2</v>
      </c>
      <c r="R18" s="4">
        <f t="shared" si="4"/>
        <v>0.10593608676843708</v>
      </c>
      <c r="S18" s="2">
        <f>AVERAGEIF($B$3:$B$18,"&lt;&gt;"&amp;B18,Q$39:Q$54)</f>
        <v>0.1798126673322181</v>
      </c>
    </row>
    <row r="19" spans="1:19" ht="18" hidden="1" customHeight="1" x14ac:dyDescent="0.2">
      <c r="D19">
        <f t="shared" ref="D19:S19" si="5">SUM(D3:D18)</f>
        <v>16</v>
      </c>
      <c r="E19">
        <f t="shared" si="5"/>
        <v>8</v>
      </c>
      <c r="F19">
        <f t="shared" si="5"/>
        <v>8</v>
      </c>
      <c r="G19">
        <f t="shared" si="5"/>
        <v>4.0000000000000009</v>
      </c>
      <c r="H19">
        <f t="shared" si="5"/>
        <v>8.0000000000000018</v>
      </c>
      <c r="I19">
        <f t="shared" si="5"/>
        <v>3.9999999999999996</v>
      </c>
      <c r="J19">
        <f t="shared" si="5"/>
        <v>1.9999999999999998</v>
      </c>
      <c r="K19">
        <f t="shared" si="5"/>
        <v>5.9999999999999991</v>
      </c>
      <c r="L19">
        <f t="shared" si="5"/>
        <v>6</v>
      </c>
      <c r="M19">
        <f t="shared" si="5"/>
        <v>2</v>
      </c>
      <c r="N19">
        <f t="shared" si="5"/>
        <v>2.9999999999999996</v>
      </c>
      <c r="O19">
        <f t="shared" si="5"/>
        <v>6.0000000000000009</v>
      </c>
      <c r="P19">
        <f t="shared" si="5"/>
        <v>3</v>
      </c>
      <c r="Q19">
        <f t="shared" si="5"/>
        <v>2.9999999999999996</v>
      </c>
      <c r="R19">
        <f t="shared" si="5"/>
        <v>2.9999999999999996</v>
      </c>
      <c r="S19" s="2">
        <f t="shared" si="5"/>
        <v>8.118978277496705</v>
      </c>
    </row>
    <row r="20" spans="1:19" x14ac:dyDescent="0.2">
      <c r="J20" s="16"/>
    </row>
    <row r="21" spans="1:19" hidden="1" x14ac:dyDescent="0.2">
      <c r="A21" t="s">
        <v>19</v>
      </c>
      <c r="B21" t="s">
        <v>20</v>
      </c>
      <c r="C21" t="s">
        <v>21</v>
      </c>
      <c r="D21" t="s">
        <v>24</v>
      </c>
    </row>
    <row r="22" spans="1:19" hidden="1" x14ac:dyDescent="0.2">
      <c r="A22" t="s">
        <v>22</v>
      </c>
      <c r="B22">
        <f t="shared" ref="B22:B37" si="6">C3/($C$3+C3)</f>
        <v>0.5</v>
      </c>
      <c r="C22">
        <f t="shared" ref="C22:C37" si="7">C3/($C$4+C3)</f>
        <v>0.55555555555555558</v>
      </c>
      <c r="D22">
        <f t="shared" ref="D22:D37" si="8">C3/($C$5+C3)</f>
        <v>0.625</v>
      </c>
      <c r="E22">
        <f t="shared" ref="E22:E37" si="9">C3/($C$6+C3)</f>
        <v>0.66666666666666663</v>
      </c>
      <c r="F22">
        <f t="shared" ref="F22:F37" si="10">C3/($C$7+C3)</f>
        <v>0.55555555555555558</v>
      </c>
      <c r="G22">
        <f t="shared" ref="G22:G37" si="11">C3/($C$8+C3)</f>
        <v>0.60606060606060608</v>
      </c>
      <c r="H22">
        <f t="shared" ref="H22:H37" si="12">C3/($C$9+C3)</f>
        <v>0.66666666666666663</v>
      </c>
      <c r="I22">
        <f t="shared" ref="I22:I37" si="13">C3/($C$10+C3)</f>
        <v>0.66666666666666663</v>
      </c>
      <c r="J22">
        <f t="shared" ref="J22:J37" si="14">C3/($C$11+C3)</f>
        <v>0.7407407407407407</v>
      </c>
      <c r="K22">
        <f t="shared" ref="K22:K37" si="15">C3/($C$12+C3)</f>
        <v>0.8</v>
      </c>
      <c r="L22">
        <f t="shared" ref="L22:L37" si="16">C3/($C$13+C3)</f>
        <v>0.83333333333333337</v>
      </c>
      <c r="M22">
        <f t="shared" ref="M22:M37" si="17">C3/($C$14+C3)</f>
        <v>0.86956521739130432</v>
      </c>
      <c r="N22">
        <f t="shared" ref="N22:N37" si="18">C3/($C$15+C3)</f>
        <v>0.83333333333333337</v>
      </c>
      <c r="O22">
        <f t="shared" ref="O22:O37" si="19">C3/($C$16+C3)</f>
        <v>0.8</v>
      </c>
      <c r="P22">
        <f t="shared" ref="P22:P37" si="20">C3/($C$17+C3)</f>
        <v>0.86956521739130432</v>
      </c>
      <c r="Q22">
        <f t="shared" ref="Q22:Q37" si="21">C3/($C$18+C3)</f>
        <v>0.93023255813953487</v>
      </c>
    </row>
    <row r="23" spans="1:19" hidden="1" x14ac:dyDescent="0.2">
      <c r="A23" t="s">
        <v>23</v>
      </c>
      <c r="B23">
        <f t="shared" si="6"/>
        <v>0.44444444444444442</v>
      </c>
      <c r="C23">
        <f t="shared" si="7"/>
        <v>0.5</v>
      </c>
      <c r="D23">
        <f t="shared" si="8"/>
        <v>0.5714285714285714</v>
      </c>
      <c r="E23">
        <f t="shared" si="9"/>
        <v>0.61538461538461542</v>
      </c>
      <c r="F23">
        <f t="shared" si="10"/>
        <v>0.5</v>
      </c>
      <c r="G23">
        <f t="shared" si="11"/>
        <v>0.55172413793103448</v>
      </c>
      <c r="H23">
        <f t="shared" si="12"/>
        <v>0.61538461538461542</v>
      </c>
      <c r="I23">
        <f t="shared" si="13"/>
        <v>0.61538461538461542</v>
      </c>
      <c r="J23">
        <f t="shared" si="14"/>
        <v>0.69565217391304346</v>
      </c>
      <c r="K23">
        <f t="shared" si="15"/>
        <v>0.76190476190476186</v>
      </c>
      <c r="L23">
        <f t="shared" si="16"/>
        <v>0.8</v>
      </c>
      <c r="M23">
        <f t="shared" si="17"/>
        <v>0.84210526315789469</v>
      </c>
      <c r="N23">
        <f t="shared" si="18"/>
        <v>0.8</v>
      </c>
      <c r="O23">
        <f t="shared" si="19"/>
        <v>0.76190476190476186</v>
      </c>
      <c r="P23">
        <f t="shared" si="20"/>
        <v>0.84210526315789469</v>
      </c>
      <c r="Q23">
        <f t="shared" si="21"/>
        <v>0.91428571428571426</v>
      </c>
    </row>
    <row r="24" spans="1:19" hidden="1" x14ac:dyDescent="0.2">
      <c r="A24" t="s">
        <v>24</v>
      </c>
      <c r="B24">
        <f t="shared" si="6"/>
        <v>0.375</v>
      </c>
      <c r="C24">
        <f t="shared" si="7"/>
        <v>0.42857142857142855</v>
      </c>
      <c r="D24">
        <f t="shared" si="8"/>
        <v>0.5</v>
      </c>
      <c r="E24">
        <f t="shared" si="9"/>
        <v>0.54545454545454541</v>
      </c>
      <c r="F24">
        <f t="shared" si="10"/>
        <v>0.42857142857142855</v>
      </c>
      <c r="G24">
        <f t="shared" si="11"/>
        <v>0.48</v>
      </c>
      <c r="H24">
        <f t="shared" si="12"/>
        <v>0.54545454545454541</v>
      </c>
      <c r="I24">
        <f t="shared" si="13"/>
        <v>0.54545454545454541</v>
      </c>
      <c r="J24">
        <f t="shared" si="14"/>
        <v>0.63157894736842102</v>
      </c>
      <c r="K24">
        <f t="shared" si="15"/>
        <v>0.70588235294117652</v>
      </c>
      <c r="L24">
        <f t="shared" si="16"/>
        <v>0.75</v>
      </c>
      <c r="M24">
        <f t="shared" si="17"/>
        <v>0.8</v>
      </c>
      <c r="N24">
        <f t="shared" si="18"/>
        <v>0.75</v>
      </c>
      <c r="O24">
        <f t="shared" si="19"/>
        <v>0.70588235294117652</v>
      </c>
      <c r="P24">
        <f t="shared" si="20"/>
        <v>0.8</v>
      </c>
      <c r="Q24">
        <f t="shared" si="21"/>
        <v>0.88888888888888884</v>
      </c>
    </row>
    <row r="25" spans="1:19" hidden="1" x14ac:dyDescent="0.2">
      <c r="B25">
        <f t="shared" si="6"/>
        <v>0.33333333333333331</v>
      </c>
      <c r="C25">
        <f t="shared" si="7"/>
        <v>0.38461538461538464</v>
      </c>
      <c r="D25">
        <f t="shared" si="8"/>
        <v>0.45454545454545453</v>
      </c>
      <c r="E25">
        <f t="shared" si="9"/>
        <v>0.5</v>
      </c>
      <c r="F25">
        <f t="shared" si="10"/>
        <v>0.38461538461538464</v>
      </c>
      <c r="G25">
        <f t="shared" si="11"/>
        <v>0.43478260869565216</v>
      </c>
      <c r="H25">
        <f t="shared" si="12"/>
        <v>0.5</v>
      </c>
      <c r="I25">
        <f t="shared" si="13"/>
        <v>0.5</v>
      </c>
      <c r="J25">
        <f t="shared" si="14"/>
        <v>0.58823529411764708</v>
      </c>
      <c r="K25">
        <f t="shared" si="15"/>
        <v>0.66666666666666663</v>
      </c>
      <c r="L25">
        <f t="shared" si="16"/>
        <v>0.7142857142857143</v>
      </c>
      <c r="M25">
        <f t="shared" si="17"/>
        <v>0.76923076923076927</v>
      </c>
      <c r="N25">
        <f t="shared" si="18"/>
        <v>0.7142857142857143</v>
      </c>
      <c r="O25">
        <f t="shared" si="19"/>
        <v>0.66666666666666663</v>
      </c>
      <c r="P25">
        <f t="shared" si="20"/>
        <v>0.76923076923076927</v>
      </c>
      <c r="Q25">
        <f t="shared" si="21"/>
        <v>0.86956521739130432</v>
      </c>
    </row>
    <row r="26" spans="1:19" hidden="1" x14ac:dyDescent="0.2">
      <c r="B26">
        <f t="shared" si="6"/>
        <v>0.44444444444444442</v>
      </c>
      <c r="C26">
        <f t="shared" si="7"/>
        <v>0.5</v>
      </c>
      <c r="D26">
        <f t="shared" si="8"/>
        <v>0.5714285714285714</v>
      </c>
      <c r="E26">
        <f t="shared" si="9"/>
        <v>0.61538461538461542</v>
      </c>
      <c r="F26">
        <f t="shared" si="10"/>
        <v>0.5</v>
      </c>
      <c r="G26">
        <f t="shared" si="11"/>
        <v>0.55172413793103448</v>
      </c>
      <c r="H26">
        <f t="shared" si="12"/>
        <v>0.61538461538461542</v>
      </c>
      <c r="I26">
        <f t="shared" si="13"/>
        <v>0.61538461538461542</v>
      </c>
      <c r="J26">
        <f t="shared" si="14"/>
        <v>0.69565217391304346</v>
      </c>
      <c r="K26">
        <f t="shared" si="15"/>
        <v>0.76190476190476186</v>
      </c>
      <c r="L26">
        <f t="shared" si="16"/>
        <v>0.8</v>
      </c>
      <c r="M26">
        <f t="shared" si="17"/>
        <v>0.84210526315789469</v>
      </c>
      <c r="N26">
        <f t="shared" si="18"/>
        <v>0.8</v>
      </c>
      <c r="O26">
        <f t="shared" si="19"/>
        <v>0.76190476190476186</v>
      </c>
      <c r="P26">
        <f t="shared" si="20"/>
        <v>0.84210526315789469</v>
      </c>
      <c r="Q26">
        <f t="shared" si="21"/>
        <v>0.91428571428571426</v>
      </c>
    </row>
    <row r="27" spans="1:19" hidden="1" x14ac:dyDescent="0.2">
      <c r="B27">
        <f t="shared" si="6"/>
        <v>0.39393939393939392</v>
      </c>
      <c r="C27">
        <f t="shared" si="7"/>
        <v>0.44827586206896552</v>
      </c>
      <c r="D27">
        <f t="shared" si="8"/>
        <v>0.52</v>
      </c>
      <c r="E27">
        <f t="shared" si="9"/>
        <v>0.56521739130434778</v>
      </c>
      <c r="F27">
        <f t="shared" si="10"/>
        <v>0.44827586206896552</v>
      </c>
      <c r="G27">
        <f t="shared" si="11"/>
        <v>0.5</v>
      </c>
      <c r="H27">
        <f t="shared" si="12"/>
        <v>0.56521739130434778</v>
      </c>
      <c r="I27">
        <f t="shared" si="13"/>
        <v>0.56521739130434778</v>
      </c>
      <c r="J27">
        <f t="shared" si="14"/>
        <v>0.65</v>
      </c>
      <c r="K27">
        <f t="shared" si="15"/>
        <v>0.72222222222222221</v>
      </c>
      <c r="L27">
        <f t="shared" si="16"/>
        <v>0.76470588235294112</v>
      </c>
      <c r="M27">
        <f t="shared" si="17"/>
        <v>0.8125</v>
      </c>
      <c r="N27">
        <f t="shared" si="18"/>
        <v>0.76470588235294112</v>
      </c>
      <c r="O27">
        <f t="shared" si="19"/>
        <v>0.72222222222222221</v>
      </c>
      <c r="P27">
        <f t="shared" si="20"/>
        <v>0.8125</v>
      </c>
      <c r="Q27">
        <f t="shared" si="21"/>
        <v>0.89655172413793105</v>
      </c>
    </row>
    <row r="28" spans="1:19" hidden="1" x14ac:dyDescent="0.2">
      <c r="B28">
        <f t="shared" si="6"/>
        <v>0.33333333333333331</v>
      </c>
      <c r="C28">
        <f t="shared" si="7"/>
        <v>0.38461538461538464</v>
      </c>
      <c r="D28">
        <f t="shared" si="8"/>
        <v>0.45454545454545453</v>
      </c>
      <c r="E28">
        <f t="shared" si="9"/>
        <v>0.5</v>
      </c>
      <c r="F28">
        <f t="shared" si="10"/>
        <v>0.38461538461538464</v>
      </c>
      <c r="G28">
        <f t="shared" si="11"/>
        <v>0.43478260869565216</v>
      </c>
      <c r="H28">
        <f t="shared" si="12"/>
        <v>0.5</v>
      </c>
      <c r="I28">
        <f t="shared" si="13"/>
        <v>0.5</v>
      </c>
      <c r="J28">
        <f t="shared" si="14"/>
        <v>0.58823529411764708</v>
      </c>
      <c r="K28">
        <f t="shared" si="15"/>
        <v>0.66666666666666663</v>
      </c>
      <c r="L28">
        <f t="shared" si="16"/>
        <v>0.7142857142857143</v>
      </c>
      <c r="M28">
        <f t="shared" si="17"/>
        <v>0.76923076923076927</v>
      </c>
      <c r="N28">
        <f t="shared" si="18"/>
        <v>0.7142857142857143</v>
      </c>
      <c r="O28">
        <f t="shared" si="19"/>
        <v>0.66666666666666663</v>
      </c>
      <c r="P28">
        <f t="shared" si="20"/>
        <v>0.76923076923076927</v>
      </c>
      <c r="Q28">
        <f t="shared" si="21"/>
        <v>0.86956521739130432</v>
      </c>
    </row>
    <row r="29" spans="1:19" hidden="1" x14ac:dyDescent="0.2">
      <c r="B29">
        <f t="shared" si="6"/>
        <v>0.33333333333333331</v>
      </c>
      <c r="C29">
        <f t="shared" si="7"/>
        <v>0.38461538461538464</v>
      </c>
      <c r="D29">
        <f t="shared" si="8"/>
        <v>0.45454545454545453</v>
      </c>
      <c r="E29">
        <f t="shared" si="9"/>
        <v>0.5</v>
      </c>
      <c r="F29">
        <f t="shared" si="10"/>
        <v>0.38461538461538464</v>
      </c>
      <c r="G29">
        <f t="shared" si="11"/>
        <v>0.43478260869565216</v>
      </c>
      <c r="H29">
        <f t="shared" si="12"/>
        <v>0.5</v>
      </c>
      <c r="I29">
        <f t="shared" si="13"/>
        <v>0.5</v>
      </c>
      <c r="J29">
        <f t="shared" si="14"/>
        <v>0.58823529411764708</v>
      </c>
      <c r="K29">
        <f t="shared" si="15"/>
        <v>0.66666666666666663</v>
      </c>
      <c r="L29">
        <f t="shared" si="16"/>
        <v>0.7142857142857143</v>
      </c>
      <c r="M29">
        <f t="shared" si="17"/>
        <v>0.76923076923076927</v>
      </c>
      <c r="N29">
        <f t="shared" si="18"/>
        <v>0.7142857142857143</v>
      </c>
      <c r="O29">
        <f t="shared" si="19"/>
        <v>0.66666666666666663</v>
      </c>
      <c r="P29">
        <f t="shared" si="20"/>
        <v>0.76923076923076927</v>
      </c>
      <c r="Q29">
        <f t="shared" si="21"/>
        <v>0.86956521739130432</v>
      </c>
    </row>
    <row r="30" spans="1:19" hidden="1" x14ac:dyDescent="0.2">
      <c r="B30">
        <f t="shared" si="6"/>
        <v>0.25925925925925924</v>
      </c>
      <c r="C30">
        <f t="shared" si="7"/>
        <v>0.30434782608695654</v>
      </c>
      <c r="D30">
        <f t="shared" si="8"/>
        <v>0.36842105263157893</v>
      </c>
      <c r="E30">
        <f t="shared" si="9"/>
        <v>0.41176470588235292</v>
      </c>
      <c r="F30">
        <f t="shared" si="10"/>
        <v>0.30434782608695654</v>
      </c>
      <c r="G30">
        <f t="shared" si="11"/>
        <v>0.35</v>
      </c>
      <c r="H30">
        <f t="shared" si="12"/>
        <v>0.41176470588235292</v>
      </c>
      <c r="I30">
        <f t="shared" si="13"/>
        <v>0.41176470588235292</v>
      </c>
      <c r="J30">
        <f t="shared" si="14"/>
        <v>0.5</v>
      </c>
      <c r="K30">
        <f t="shared" si="15"/>
        <v>0.58333333333333337</v>
      </c>
      <c r="L30">
        <f t="shared" si="16"/>
        <v>0.63636363636363635</v>
      </c>
      <c r="M30">
        <f t="shared" si="17"/>
        <v>0.7</v>
      </c>
      <c r="N30">
        <f t="shared" si="18"/>
        <v>0.63636363636363635</v>
      </c>
      <c r="O30">
        <f t="shared" si="19"/>
        <v>0.58333333333333337</v>
      </c>
      <c r="P30">
        <f t="shared" si="20"/>
        <v>0.7</v>
      </c>
      <c r="Q30">
        <f t="shared" si="21"/>
        <v>0.82352941176470584</v>
      </c>
    </row>
    <row r="31" spans="1:19" hidden="1" x14ac:dyDescent="0.2">
      <c r="B31">
        <f t="shared" si="6"/>
        <v>0.2</v>
      </c>
      <c r="C31">
        <f t="shared" si="7"/>
        <v>0.23809523809523808</v>
      </c>
      <c r="D31">
        <f t="shared" si="8"/>
        <v>0.29411764705882354</v>
      </c>
      <c r="E31">
        <f t="shared" si="9"/>
        <v>0.33333333333333331</v>
      </c>
      <c r="F31">
        <f t="shared" si="10"/>
        <v>0.23809523809523808</v>
      </c>
      <c r="G31">
        <f t="shared" si="11"/>
        <v>0.27777777777777779</v>
      </c>
      <c r="H31">
        <f t="shared" si="12"/>
        <v>0.33333333333333331</v>
      </c>
      <c r="I31">
        <f t="shared" si="13"/>
        <v>0.33333333333333331</v>
      </c>
      <c r="J31">
        <f t="shared" si="14"/>
        <v>0.41666666666666669</v>
      </c>
      <c r="K31">
        <f t="shared" si="15"/>
        <v>0.5</v>
      </c>
      <c r="L31">
        <f t="shared" si="16"/>
        <v>0.55555555555555558</v>
      </c>
      <c r="M31">
        <f t="shared" si="17"/>
        <v>0.625</v>
      </c>
      <c r="N31">
        <f t="shared" si="18"/>
        <v>0.55555555555555558</v>
      </c>
      <c r="O31">
        <f t="shared" si="19"/>
        <v>0.5</v>
      </c>
      <c r="P31">
        <f t="shared" si="20"/>
        <v>0.625</v>
      </c>
      <c r="Q31">
        <f t="shared" si="21"/>
        <v>0.76923076923076927</v>
      </c>
    </row>
    <row r="32" spans="1:19" hidden="1" x14ac:dyDescent="0.2">
      <c r="B32">
        <f t="shared" si="6"/>
        <v>0.16666666666666666</v>
      </c>
      <c r="C32">
        <f t="shared" si="7"/>
        <v>0.2</v>
      </c>
      <c r="D32">
        <f t="shared" si="8"/>
        <v>0.25</v>
      </c>
      <c r="E32">
        <f t="shared" si="9"/>
        <v>0.2857142857142857</v>
      </c>
      <c r="F32">
        <f t="shared" si="10"/>
        <v>0.2</v>
      </c>
      <c r="G32">
        <f t="shared" si="11"/>
        <v>0.23529411764705882</v>
      </c>
      <c r="H32">
        <f t="shared" si="12"/>
        <v>0.2857142857142857</v>
      </c>
      <c r="I32">
        <f t="shared" si="13"/>
        <v>0.2857142857142857</v>
      </c>
      <c r="J32">
        <f t="shared" si="14"/>
        <v>0.36363636363636365</v>
      </c>
      <c r="K32">
        <f t="shared" si="15"/>
        <v>0.44444444444444442</v>
      </c>
      <c r="L32">
        <f t="shared" si="16"/>
        <v>0.5</v>
      </c>
      <c r="M32">
        <f t="shared" si="17"/>
        <v>0.5714285714285714</v>
      </c>
      <c r="N32">
        <f t="shared" si="18"/>
        <v>0.5</v>
      </c>
      <c r="O32">
        <f t="shared" si="19"/>
        <v>0.44444444444444442</v>
      </c>
      <c r="P32">
        <f t="shared" si="20"/>
        <v>0.5714285714285714</v>
      </c>
      <c r="Q32">
        <f t="shared" si="21"/>
        <v>0.72727272727272729</v>
      </c>
    </row>
    <row r="33" spans="2:17" hidden="1" x14ac:dyDescent="0.2">
      <c r="B33">
        <f t="shared" si="6"/>
        <v>0.13043478260869565</v>
      </c>
      <c r="C33">
        <f t="shared" si="7"/>
        <v>0.15789473684210525</v>
      </c>
      <c r="D33">
        <f t="shared" si="8"/>
        <v>0.2</v>
      </c>
      <c r="E33">
        <f t="shared" si="9"/>
        <v>0.23076923076923078</v>
      </c>
      <c r="F33">
        <f t="shared" si="10"/>
        <v>0.15789473684210525</v>
      </c>
      <c r="G33">
        <f t="shared" si="11"/>
        <v>0.1875</v>
      </c>
      <c r="H33">
        <f t="shared" si="12"/>
        <v>0.23076923076923078</v>
      </c>
      <c r="I33">
        <f t="shared" si="13"/>
        <v>0.23076923076923078</v>
      </c>
      <c r="J33">
        <f t="shared" si="14"/>
        <v>0.3</v>
      </c>
      <c r="K33">
        <f t="shared" si="15"/>
        <v>0.375</v>
      </c>
      <c r="L33">
        <f t="shared" si="16"/>
        <v>0.42857142857142855</v>
      </c>
      <c r="M33">
        <f t="shared" si="17"/>
        <v>0.5</v>
      </c>
      <c r="N33">
        <f t="shared" si="18"/>
        <v>0.42857142857142855</v>
      </c>
      <c r="O33">
        <f t="shared" si="19"/>
        <v>0.375</v>
      </c>
      <c r="P33">
        <f t="shared" si="20"/>
        <v>0.5</v>
      </c>
      <c r="Q33">
        <f t="shared" si="21"/>
        <v>0.66666666666666663</v>
      </c>
    </row>
    <row r="34" spans="2:17" hidden="1" x14ac:dyDescent="0.2">
      <c r="B34">
        <f t="shared" si="6"/>
        <v>0.16666666666666666</v>
      </c>
      <c r="C34">
        <f t="shared" si="7"/>
        <v>0.2</v>
      </c>
      <c r="D34">
        <f t="shared" si="8"/>
        <v>0.25</v>
      </c>
      <c r="E34">
        <f t="shared" si="9"/>
        <v>0.2857142857142857</v>
      </c>
      <c r="F34">
        <f t="shared" si="10"/>
        <v>0.2</v>
      </c>
      <c r="G34">
        <f t="shared" si="11"/>
        <v>0.23529411764705882</v>
      </c>
      <c r="H34">
        <f t="shared" si="12"/>
        <v>0.2857142857142857</v>
      </c>
      <c r="I34">
        <f t="shared" si="13"/>
        <v>0.2857142857142857</v>
      </c>
      <c r="J34">
        <f t="shared" si="14"/>
        <v>0.36363636363636365</v>
      </c>
      <c r="K34">
        <f t="shared" si="15"/>
        <v>0.44444444444444442</v>
      </c>
      <c r="L34">
        <f t="shared" si="16"/>
        <v>0.5</v>
      </c>
      <c r="M34">
        <f t="shared" si="17"/>
        <v>0.5714285714285714</v>
      </c>
      <c r="N34">
        <f t="shared" si="18"/>
        <v>0.5</v>
      </c>
      <c r="O34">
        <f t="shared" si="19"/>
        <v>0.44444444444444442</v>
      </c>
      <c r="P34">
        <f t="shared" si="20"/>
        <v>0.5714285714285714</v>
      </c>
      <c r="Q34">
        <f t="shared" si="21"/>
        <v>0.72727272727272729</v>
      </c>
    </row>
    <row r="35" spans="2:17" hidden="1" x14ac:dyDescent="0.2">
      <c r="B35">
        <f t="shared" si="6"/>
        <v>0.2</v>
      </c>
      <c r="C35">
        <f t="shared" si="7"/>
        <v>0.23809523809523808</v>
      </c>
      <c r="D35">
        <f t="shared" si="8"/>
        <v>0.29411764705882354</v>
      </c>
      <c r="E35">
        <f t="shared" si="9"/>
        <v>0.33333333333333331</v>
      </c>
      <c r="F35">
        <f t="shared" si="10"/>
        <v>0.23809523809523808</v>
      </c>
      <c r="G35">
        <f t="shared" si="11"/>
        <v>0.27777777777777779</v>
      </c>
      <c r="H35">
        <f t="shared" si="12"/>
        <v>0.33333333333333331</v>
      </c>
      <c r="I35">
        <f t="shared" si="13"/>
        <v>0.33333333333333331</v>
      </c>
      <c r="J35">
        <f t="shared" si="14"/>
        <v>0.41666666666666669</v>
      </c>
      <c r="K35">
        <f t="shared" si="15"/>
        <v>0.5</v>
      </c>
      <c r="L35">
        <f t="shared" si="16"/>
        <v>0.55555555555555558</v>
      </c>
      <c r="M35">
        <f t="shared" si="17"/>
        <v>0.625</v>
      </c>
      <c r="N35">
        <f t="shared" si="18"/>
        <v>0.55555555555555558</v>
      </c>
      <c r="O35">
        <f t="shared" si="19"/>
        <v>0.5</v>
      </c>
      <c r="P35">
        <f t="shared" si="20"/>
        <v>0.625</v>
      </c>
      <c r="Q35">
        <f t="shared" si="21"/>
        <v>0.76923076923076927</v>
      </c>
    </row>
    <row r="36" spans="2:17" hidden="1" x14ac:dyDescent="0.2">
      <c r="B36">
        <f t="shared" si="6"/>
        <v>0.13043478260869565</v>
      </c>
      <c r="C36">
        <f t="shared" si="7"/>
        <v>0.15789473684210525</v>
      </c>
      <c r="D36">
        <f t="shared" si="8"/>
        <v>0.2</v>
      </c>
      <c r="E36">
        <f t="shared" si="9"/>
        <v>0.23076923076923078</v>
      </c>
      <c r="F36">
        <f t="shared" si="10"/>
        <v>0.15789473684210525</v>
      </c>
      <c r="G36">
        <f t="shared" si="11"/>
        <v>0.1875</v>
      </c>
      <c r="H36">
        <f t="shared" si="12"/>
        <v>0.23076923076923078</v>
      </c>
      <c r="I36">
        <f t="shared" si="13"/>
        <v>0.23076923076923078</v>
      </c>
      <c r="J36">
        <f t="shared" si="14"/>
        <v>0.3</v>
      </c>
      <c r="K36">
        <f t="shared" si="15"/>
        <v>0.375</v>
      </c>
      <c r="L36">
        <f t="shared" si="16"/>
        <v>0.42857142857142855</v>
      </c>
      <c r="M36">
        <f t="shared" si="17"/>
        <v>0.5</v>
      </c>
      <c r="N36">
        <f t="shared" si="18"/>
        <v>0.42857142857142855</v>
      </c>
      <c r="O36">
        <f t="shared" si="19"/>
        <v>0.375</v>
      </c>
      <c r="P36">
        <f t="shared" si="20"/>
        <v>0.5</v>
      </c>
      <c r="Q36">
        <f t="shared" si="21"/>
        <v>0.66666666666666663</v>
      </c>
    </row>
    <row r="37" spans="2:17" hidden="1" x14ac:dyDescent="0.2">
      <c r="B37">
        <f t="shared" si="6"/>
        <v>6.9767441860465115E-2</v>
      </c>
      <c r="C37">
        <f t="shared" si="7"/>
        <v>8.5714285714285715E-2</v>
      </c>
      <c r="D37">
        <f t="shared" si="8"/>
        <v>0.1111111111111111</v>
      </c>
      <c r="E37">
        <f t="shared" si="9"/>
        <v>0.13043478260869565</v>
      </c>
      <c r="F37">
        <f t="shared" si="10"/>
        <v>8.5714285714285715E-2</v>
      </c>
      <c r="G37">
        <f t="shared" si="11"/>
        <v>0.10344827586206896</v>
      </c>
      <c r="H37">
        <f t="shared" si="12"/>
        <v>0.13043478260869565</v>
      </c>
      <c r="I37">
        <f t="shared" si="13"/>
        <v>0.13043478260869565</v>
      </c>
      <c r="J37">
        <f t="shared" si="14"/>
        <v>0.17647058823529413</v>
      </c>
      <c r="K37">
        <f t="shared" si="15"/>
        <v>0.23076923076923078</v>
      </c>
      <c r="L37">
        <f t="shared" si="16"/>
        <v>0.27272727272727271</v>
      </c>
      <c r="M37">
        <f t="shared" si="17"/>
        <v>0.33333333333333331</v>
      </c>
      <c r="N37">
        <f t="shared" si="18"/>
        <v>0.27272727272727271</v>
      </c>
      <c r="O37">
        <f t="shared" si="19"/>
        <v>0.23076923076923078</v>
      </c>
      <c r="P37">
        <f t="shared" si="20"/>
        <v>0.33333333333333331</v>
      </c>
      <c r="Q37">
        <f t="shared" si="21"/>
        <v>0.5</v>
      </c>
    </row>
    <row r="38" spans="2:17" hidden="1" x14ac:dyDescent="0.2"/>
    <row r="39" spans="2:17" hidden="1" x14ac:dyDescent="0.2">
      <c r="B39" cm="1">
        <f t="array" ref="B39:Q54">TRANSPOSE(B22:Q37)</f>
        <v>0.5</v>
      </c>
      <c r="C39">
        <v>0.44444444444444442</v>
      </c>
      <c r="D39">
        <v>0.375</v>
      </c>
      <c r="E39">
        <v>0.33333333333333331</v>
      </c>
      <c r="F39">
        <v>0.44444444444444442</v>
      </c>
      <c r="G39">
        <v>0.39393939393939392</v>
      </c>
      <c r="H39">
        <v>0.33333333333333331</v>
      </c>
      <c r="I39">
        <v>0.33333333333333331</v>
      </c>
      <c r="J39">
        <v>0.25925925925925924</v>
      </c>
      <c r="K39">
        <v>0.2</v>
      </c>
      <c r="L39">
        <v>0.16666666666666666</v>
      </c>
      <c r="M39">
        <v>0.13043478260869565</v>
      </c>
      <c r="N39">
        <v>0.16666666666666666</v>
      </c>
      <c r="O39">
        <v>0.2</v>
      </c>
      <c r="P39">
        <v>0.13043478260869565</v>
      </c>
      <c r="Q39">
        <v>6.9767441860465115E-2</v>
      </c>
    </row>
    <row r="40" spans="2:17" hidden="1" x14ac:dyDescent="0.2">
      <c r="B40">
        <v>0.55555555555555558</v>
      </c>
      <c r="C40">
        <v>0.5</v>
      </c>
      <c r="D40">
        <v>0.42857142857142855</v>
      </c>
      <c r="E40">
        <v>0.38461538461538464</v>
      </c>
      <c r="F40">
        <v>0.5</v>
      </c>
      <c r="G40">
        <v>0.44827586206896552</v>
      </c>
      <c r="H40">
        <v>0.38461538461538464</v>
      </c>
      <c r="I40">
        <v>0.38461538461538464</v>
      </c>
      <c r="J40">
        <v>0.30434782608695654</v>
      </c>
      <c r="K40">
        <v>0.23809523809523808</v>
      </c>
      <c r="L40">
        <v>0.2</v>
      </c>
      <c r="M40">
        <v>0.15789473684210525</v>
      </c>
      <c r="N40">
        <v>0.2</v>
      </c>
      <c r="O40">
        <v>0.23809523809523808</v>
      </c>
      <c r="P40">
        <v>0.15789473684210525</v>
      </c>
      <c r="Q40">
        <v>8.5714285714285715E-2</v>
      </c>
    </row>
    <row r="41" spans="2:17" hidden="1" x14ac:dyDescent="0.2">
      <c r="B41">
        <v>0.625</v>
      </c>
      <c r="C41">
        <v>0.5714285714285714</v>
      </c>
      <c r="D41">
        <v>0.5</v>
      </c>
      <c r="E41">
        <v>0.45454545454545453</v>
      </c>
      <c r="F41">
        <v>0.5714285714285714</v>
      </c>
      <c r="G41">
        <v>0.52</v>
      </c>
      <c r="H41">
        <v>0.45454545454545453</v>
      </c>
      <c r="I41">
        <v>0.45454545454545453</v>
      </c>
      <c r="J41">
        <v>0.36842105263157893</v>
      </c>
      <c r="K41">
        <v>0.29411764705882354</v>
      </c>
      <c r="L41">
        <v>0.25</v>
      </c>
      <c r="M41">
        <v>0.2</v>
      </c>
      <c r="N41">
        <v>0.25</v>
      </c>
      <c r="O41">
        <v>0.29411764705882354</v>
      </c>
      <c r="P41">
        <v>0.2</v>
      </c>
      <c r="Q41">
        <v>0.1111111111111111</v>
      </c>
    </row>
    <row r="42" spans="2:17" hidden="1" x14ac:dyDescent="0.2">
      <c r="B42">
        <v>0.66666666666666663</v>
      </c>
      <c r="C42">
        <v>0.61538461538461542</v>
      </c>
      <c r="D42">
        <v>0.54545454545454541</v>
      </c>
      <c r="E42">
        <v>0.5</v>
      </c>
      <c r="F42">
        <v>0.61538461538461542</v>
      </c>
      <c r="G42">
        <v>0.56521739130434778</v>
      </c>
      <c r="H42">
        <v>0.5</v>
      </c>
      <c r="I42">
        <v>0.5</v>
      </c>
      <c r="J42">
        <v>0.41176470588235292</v>
      </c>
      <c r="K42">
        <v>0.33333333333333331</v>
      </c>
      <c r="L42">
        <v>0.2857142857142857</v>
      </c>
      <c r="M42">
        <v>0.23076923076923078</v>
      </c>
      <c r="N42">
        <v>0.2857142857142857</v>
      </c>
      <c r="O42">
        <v>0.33333333333333331</v>
      </c>
      <c r="P42">
        <v>0.23076923076923078</v>
      </c>
      <c r="Q42">
        <v>0.13043478260869565</v>
      </c>
    </row>
    <row r="43" spans="2:17" hidden="1" x14ac:dyDescent="0.2">
      <c r="B43">
        <v>0.55555555555555558</v>
      </c>
      <c r="C43">
        <v>0.5</v>
      </c>
      <c r="D43">
        <v>0.42857142857142855</v>
      </c>
      <c r="E43">
        <v>0.38461538461538464</v>
      </c>
      <c r="F43">
        <v>0.5</v>
      </c>
      <c r="G43">
        <v>0.44827586206896552</v>
      </c>
      <c r="H43">
        <v>0.38461538461538464</v>
      </c>
      <c r="I43">
        <v>0.38461538461538464</v>
      </c>
      <c r="J43">
        <v>0.30434782608695654</v>
      </c>
      <c r="K43">
        <v>0.23809523809523808</v>
      </c>
      <c r="L43">
        <v>0.2</v>
      </c>
      <c r="M43">
        <v>0.15789473684210525</v>
      </c>
      <c r="N43">
        <v>0.2</v>
      </c>
      <c r="O43">
        <v>0.23809523809523808</v>
      </c>
      <c r="P43">
        <v>0.15789473684210525</v>
      </c>
      <c r="Q43">
        <v>8.5714285714285715E-2</v>
      </c>
    </row>
    <row r="44" spans="2:17" hidden="1" x14ac:dyDescent="0.2">
      <c r="B44">
        <v>0.60606060606060608</v>
      </c>
      <c r="C44">
        <v>0.55172413793103448</v>
      </c>
      <c r="D44">
        <v>0.48</v>
      </c>
      <c r="E44">
        <v>0.43478260869565216</v>
      </c>
      <c r="F44">
        <v>0.55172413793103448</v>
      </c>
      <c r="G44">
        <v>0.5</v>
      </c>
      <c r="H44">
        <v>0.43478260869565216</v>
      </c>
      <c r="I44">
        <v>0.43478260869565216</v>
      </c>
      <c r="J44">
        <v>0.35</v>
      </c>
      <c r="K44">
        <v>0.27777777777777779</v>
      </c>
      <c r="L44">
        <v>0.23529411764705882</v>
      </c>
      <c r="M44">
        <v>0.1875</v>
      </c>
      <c r="N44">
        <v>0.23529411764705882</v>
      </c>
      <c r="O44">
        <v>0.27777777777777779</v>
      </c>
      <c r="P44">
        <v>0.1875</v>
      </c>
      <c r="Q44">
        <v>0.10344827586206896</v>
      </c>
    </row>
    <row r="45" spans="2:17" hidden="1" x14ac:dyDescent="0.2">
      <c r="B45">
        <v>0.66666666666666663</v>
      </c>
      <c r="C45">
        <v>0.61538461538461542</v>
      </c>
      <c r="D45">
        <v>0.54545454545454541</v>
      </c>
      <c r="E45">
        <v>0.5</v>
      </c>
      <c r="F45">
        <v>0.61538461538461542</v>
      </c>
      <c r="G45">
        <v>0.56521739130434778</v>
      </c>
      <c r="H45">
        <v>0.5</v>
      </c>
      <c r="I45">
        <v>0.5</v>
      </c>
      <c r="J45">
        <v>0.41176470588235292</v>
      </c>
      <c r="K45">
        <v>0.33333333333333331</v>
      </c>
      <c r="L45">
        <v>0.2857142857142857</v>
      </c>
      <c r="M45">
        <v>0.23076923076923078</v>
      </c>
      <c r="N45">
        <v>0.2857142857142857</v>
      </c>
      <c r="O45">
        <v>0.33333333333333331</v>
      </c>
      <c r="P45">
        <v>0.23076923076923078</v>
      </c>
      <c r="Q45">
        <v>0.13043478260869565</v>
      </c>
    </row>
    <row r="46" spans="2:17" hidden="1" x14ac:dyDescent="0.2">
      <c r="B46">
        <v>0.66666666666666663</v>
      </c>
      <c r="C46">
        <v>0.61538461538461542</v>
      </c>
      <c r="D46">
        <v>0.54545454545454541</v>
      </c>
      <c r="E46">
        <v>0.5</v>
      </c>
      <c r="F46">
        <v>0.61538461538461542</v>
      </c>
      <c r="G46">
        <v>0.56521739130434778</v>
      </c>
      <c r="H46">
        <v>0.5</v>
      </c>
      <c r="I46">
        <v>0.5</v>
      </c>
      <c r="J46">
        <v>0.41176470588235292</v>
      </c>
      <c r="K46">
        <v>0.33333333333333331</v>
      </c>
      <c r="L46">
        <v>0.2857142857142857</v>
      </c>
      <c r="M46">
        <v>0.23076923076923078</v>
      </c>
      <c r="N46">
        <v>0.2857142857142857</v>
      </c>
      <c r="O46">
        <v>0.33333333333333331</v>
      </c>
      <c r="P46">
        <v>0.23076923076923078</v>
      </c>
      <c r="Q46">
        <v>0.13043478260869565</v>
      </c>
    </row>
    <row r="47" spans="2:17" hidden="1" x14ac:dyDescent="0.2">
      <c r="B47">
        <v>0.7407407407407407</v>
      </c>
      <c r="C47">
        <v>0.69565217391304346</v>
      </c>
      <c r="D47">
        <v>0.63157894736842102</v>
      </c>
      <c r="E47">
        <v>0.58823529411764708</v>
      </c>
      <c r="F47">
        <v>0.69565217391304346</v>
      </c>
      <c r="G47">
        <v>0.65</v>
      </c>
      <c r="H47">
        <v>0.58823529411764708</v>
      </c>
      <c r="I47">
        <v>0.58823529411764708</v>
      </c>
      <c r="J47">
        <v>0.5</v>
      </c>
      <c r="K47">
        <v>0.41666666666666669</v>
      </c>
      <c r="L47">
        <v>0.36363636363636365</v>
      </c>
      <c r="M47">
        <v>0.3</v>
      </c>
      <c r="N47">
        <v>0.36363636363636365</v>
      </c>
      <c r="O47">
        <v>0.41666666666666669</v>
      </c>
      <c r="P47">
        <v>0.3</v>
      </c>
      <c r="Q47">
        <v>0.17647058823529413</v>
      </c>
    </row>
    <row r="48" spans="2:17" hidden="1" x14ac:dyDescent="0.2">
      <c r="B48">
        <v>0.8</v>
      </c>
      <c r="C48">
        <v>0.76190476190476186</v>
      </c>
      <c r="D48">
        <v>0.70588235294117652</v>
      </c>
      <c r="E48">
        <v>0.66666666666666663</v>
      </c>
      <c r="F48">
        <v>0.76190476190476186</v>
      </c>
      <c r="G48">
        <v>0.72222222222222221</v>
      </c>
      <c r="H48">
        <v>0.66666666666666663</v>
      </c>
      <c r="I48">
        <v>0.66666666666666663</v>
      </c>
      <c r="J48">
        <v>0.58333333333333337</v>
      </c>
      <c r="K48">
        <v>0.5</v>
      </c>
      <c r="L48">
        <v>0.44444444444444442</v>
      </c>
      <c r="M48">
        <v>0.375</v>
      </c>
      <c r="N48">
        <v>0.44444444444444442</v>
      </c>
      <c r="O48">
        <v>0.5</v>
      </c>
      <c r="P48">
        <v>0.375</v>
      </c>
      <c r="Q48">
        <v>0.23076923076923078</v>
      </c>
    </row>
    <row r="49" spans="1:24" hidden="1" x14ac:dyDescent="0.2">
      <c r="B49">
        <v>0.83333333333333337</v>
      </c>
      <c r="C49">
        <v>0.8</v>
      </c>
      <c r="D49">
        <v>0.75</v>
      </c>
      <c r="E49">
        <v>0.7142857142857143</v>
      </c>
      <c r="F49">
        <v>0.8</v>
      </c>
      <c r="G49">
        <v>0.76470588235294112</v>
      </c>
      <c r="H49">
        <v>0.7142857142857143</v>
      </c>
      <c r="I49">
        <v>0.7142857142857143</v>
      </c>
      <c r="J49">
        <v>0.63636363636363635</v>
      </c>
      <c r="K49">
        <v>0.55555555555555558</v>
      </c>
      <c r="L49">
        <v>0.5</v>
      </c>
      <c r="M49">
        <v>0.42857142857142855</v>
      </c>
      <c r="N49">
        <v>0.5</v>
      </c>
      <c r="O49">
        <v>0.55555555555555558</v>
      </c>
      <c r="P49">
        <v>0.42857142857142855</v>
      </c>
      <c r="Q49">
        <v>0.27272727272727271</v>
      </c>
    </row>
    <row r="50" spans="1:24" hidden="1" x14ac:dyDescent="0.2">
      <c r="B50">
        <v>0.86956521739130432</v>
      </c>
      <c r="C50">
        <v>0.84210526315789469</v>
      </c>
      <c r="D50">
        <v>0.8</v>
      </c>
      <c r="E50">
        <v>0.76923076923076927</v>
      </c>
      <c r="F50">
        <v>0.84210526315789469</v>
      </c>
      <c r="G50">
        <v>0.8125</v>
      </c>
      <c r="H50">
        <v>0.76923076923076927</v>
      </c>
      <c r="I50">
        <v>0.76923076923076927</v>
      </c>
      <c r="J50">
        <v>0.7</v>
      </c>
      <c r="K50">
        <v>0.625</v>
      </c>
      <c r="L50">
        <v>0.5714285714285714</v>
      </c>
      <c r="M50">
        <v>0.5</v>
      </c>
      <c r="N50">
        <v>0.5714285714285714</v>
      </c>
      <c r="O50">
        <v>0.625</v>
      </c>
      <c r="P50">
        <v>0.5</v>
      </c>
      <c r="Q50">
        <v>0.33333333333333331</v>
      </c>
    </row>
    <row r="51" spans="1:24" hidden="1" x14ac:dyDescent="0.2">
      <c r="B51">
        <v>0.83333333333333337</v>
      </c>
      <c r="C51">
        <v>0.8</v>
      </c>
      <c r="D51">
        <v>0.75</v>
      </c>
      <c r="E51">
        <v>0.7142857142857143</v>
      </c>
      <c r="F51">
        <v>0.8</v>
      </c>
      <c r="G51">
        <v>0.76470588235294112</v>
      </c>
      <c r="H51">
        <v>0.7142857142857143</v>
      </c>
      <c r="I51">
        <v>0.7142857142857143</v>
      </c>
      <c r="J51">
        <v>0.63636363636363635</v>
      </c>
      <c r="K51">
        <v>0.55555555555555558</v>
      </c>
      <c r="L51">
        <v>0.5</v>
      </c>
      <c r="M51">
        <v>0.42857142857142855</v>
      </c>
      <c r="N51">
        <v>0.5</v>
      </c>
      <c r="O51">
        <v>0.55555555555555558</v>
      </c>
      <c r="P51">
        <v>0.42857142857142855</v>
      </c>
      <c r="Q51">
        <v>0.27272727272727271</v>
      </c>
    </row>
    <row r="52" spans="1:24" hidden="1" x14ac:dyDescent="0.2">
      <c r="B52">
        <v>0.8</v>
      </c>
      <c r="C52">
        <v>0.76190476190476186</v>
      </c>
      <c r="D52">
        <v>0.70588235294117652</v>
      </c>
      <c r="E52">
        <v>0.66666666666666663</v>
      </c>
      <c r="F52">
        <v>0.76190476190476186</v>
      </c>
      <c r="G52">
        <v>0.72222222222222221</v>
      </c>
      <c r="H52">
        <v>0.66666666666666663</v>
      </c>
      <c r="I52">
        <v>0.66666666666666663</v>
      </c>
      <c r="J52">
        <v>0.58333333333333337</v>
      </c>
      <c r="K52">
        <v>0.5</v>
      </c>
      <c r="L52">
        <v>0.44444444444444442</v>
      </c>
      <c r="M52">
        <v>0.375</v>
      </c>
      <c r="N52">
        <v>0.44444444444444442</v>
      </c>
      <c r="O52">
        <v>0.5</v>
      </c>
      <c r="P52">
        <v>0.375</v>
      </c>
      <c r="Q52">
        <v>0.23076923076923078</v>
      </c>
    </row>
    <row r="53" spans="1:24" hidden="1" x14ac:dyDescent="0.2">
      <c r="B53">
        <v>0.86956521739130432</v>
      </c>
      <c r="C53">
        <v>0.84210526315789469</v>
      </c>
      <c r="D53">
        <v>0.8</v>
      </c>
      <c r="E53">
        <v>0.76923076923076927</v>
      </c>
      <c r="F53">
        <v>0.84210526315789469</v>
      </c>
      <c r="G53">
        <v>0.8125</v>
      </c>
      <c r="H53">
        <v>0.76923076923076927</v>
      </c>
      <c r="I53">
        <v>0.76923076923076927</v>
      </c>
      <c r="J53">
        <v>0.7</v>
      </c>
      <c r="K53">
        <v>0.625</v>
      </c>
      <c r="L53">
        <v>0.5714285714285714</v>
      </c>
      <c r="M53">
        <v>0.5</v>
      </c>
      <c r="N53">
        <v>0.5714285714285714</v>
      </c>
      <c r="O53">
        <v>0.625</v>
      </c>
      <c r="P53">
        <v>0.5</v>
      </c>
      <c r="Q53">
        <v>0.33333333333333331</v>
      </c>
    </row>
    <row r="54" spans="1:24" hidden="1" x14ac:dyDescent="0.2">
      <c r="B54">
        <v>0.93023255813953487</v>
      </c>
      <c r="C54">
        <v>0.91428571428571426</v>
      </c>
      <c r="D54">
        <v>0.88888888888888884</v>
      </c>
      <c r="E54">
        <v>0.86956521739130432</v>
      </c>
      <c r="F54">
        <v>0.91428571428571426</v>
      </c>
      <c r="G54">
        <v>0.89655172413793105</v>
      </c>
      <c r="H54">
        <v>0.86956521739130432</v>
      </c>
      <c r="I54">
        <v>0.86956521739130432</v>
      </c>
      <c r="J54">
        <v>0.82352941176470584</v>
      </c>
      <c r="K54">
        <v>0.76923076923076927</v>
      </c>
      <c r="L54">
        <v>0.72727272727272729</v>
      </c>
      <c r="M54">
        <v>0.66666666666666663</v>
      </c>
      <c r="N54">
        <v>0.72727272727272729</v>
      </c>
      <c r="O54">
        <v>0.76923076923076927</v>
      </c>
      <c r="P54">
        <v>0.66666666666666663</v>
      </c>
      <c r="Q54">
        <v>0.5</v>
      </c>
    </row>
    <row r="55" spans="1:24" x14ac:dyDescent="0.2">
      <c r="A55" t="s">
        <v>45</v>
      </c>
      <c r="S55" s="2">
        <f>SUM(S3:S18)</f>
        <v>8.118978277496705</v>
      </c>
    </row>
    <row r="56" spans="1:24" x14ac:dyDescent="0.2">
      <c r="S56" s="2"/>
    </row>
    <row r="57" spans="1:24" ht="17" thickBot="1" x14ac:dyDescent="0.25">
      <c r="A57" s="7" t="s">
        <v>26</v>
      </c>
      <c r="B57" s="7" t="s">
        <v>27</v>
      </c>
      <c r="C57" s="8" t="s">
        <v>28</v>
      </c>
      <c r="D57" s="17" t="s">
        <v>7</v>
      </c>
      <c r="E57" s="18" t="s">
        <v>10</v>
      </c>
      <c r="F57" s="18" t="s">
        <v>13</v>
      </c>
      <c r="G57" s="18" t="s">
        <v>14</v>
      </c>
      <c r="H57" s="18" t="s">
        <v>12</v>
      </c>
      <c r="I57" s="18" t="s">
        <v>3</v>
      </c>
      <c r="K57" s="18" t="s">
        <v>43</v>
      </c>
      <c r="L57" s="18" t="s">
        <v>44</v>
      </c>
      <c r="M57" s="23" t="s">
        <v>52</v>
      </c>
      <c r="N57" s="23"/>
      <c r="O57" s="24" t="s">
        <v>53</v>
      </c>
      <c r="P57" s="24" t="s">
        <v>54</v>
      </c>
      <c r="Q57" s="24"/>
      <c r="T57" s="21" t="s">
        <v>49</v>
      </c>
      <c r="U57" s="22"/>
      <c r="V57" s="22"/>
      <c r="W57" s="22" t="s">
        <v>50</v>
      </c>
      <c r="X57" s="22" t="s">
        <v>51</v>
      </c>
    </row>
    <row r="58" spans="1:24" x14ac:dyDescent="0.2">
      <c r="A58" s="3" t="str">
        <f>A3</f>
        <v>GEN</v>
      </c>
      <c r="B58" s="3" t="str">
        <f t="shared" ref="B58:C58" si="22">B3</f>
        <v>KR</v>
      </c>
      <c r="C58" s="3">
        <f t="shared" si="22"/>
        <v>20</v>
      </c>
      <c r="D58" s="19">
        <f>J3</f>
        <v>0.42114460208756371</v>
      </c>
      <c r="E58" s="19">
        <f>N3</f>
        <v>0.34079335218094686</v>
      </c>
      <c r="F58" s="19">
        <f>Q3</f>
        <v>0.17115481280208392</v>
      </c>
      <c r="G58" s="19">
        <f>R3</f>
        <v>4.5760161613294353E-2</v>
      </c>
      <c r="H58" s="19">
        <f>P3</f>
        <v>1.9425542856564681E-2</v>
      </c>
      <c r="I58" s="19">
        <f>M3</f>
        <v>1.7215284595464156E-3</v>
      </c>
      <c r="K58" s="19">
        <f>SUM(D58:F58)</f>
        <v>0.93309276707059441</v>
      </c>
      <c r="L58" s="19">
        <f>1-K58</f>
        <v>6.6907232929405591E-2</v>
      </c>
      <c r="M58" s="26">
        <v>0.90600000000000003</v>
      </c>
      <c r="N58" s="3" t="s">
        <v>29</v>
      </c>
      <c r="O58" s="16">
        <f>K58-M58</f>
        <v>2.7092767070594381E-2</v>
      </c>
      <c r="P58" s="25">
        <f>O58/M58</f>
        <v>2.9903716413459579E-2</v>
      </c>
      <c r="Q58" s="25"/>
      <c r="R58" s="38"/>
      <c r="T58" s="3" t="s">
        <v>16</v>
      </c>
      <c r="U58" s="2">
        <f>SUM(K58:K61)</f>
        <v>3.1870120284650461</v>
      </c>
      <c r="W58" s="20">
        <v>3.1949999999999998</v>
      </c>
      <c r="X58" s="2">
        <f>U58-W58</f>
        <v>-7.9879715349537861E-3</v>
      </c>
    </row>
    <row r="59" spans="1:24" x14ac:dyDescent="0.2">
      <c r="A59" s="3" t="str">
        <f t="shared" ref="A59:C59" si="23">A4</f>
        <v>T1</v>
      </c>
      <c r="B59" s="3" t="str">
        <f t="shared" si="23"/>
        <v>KR</v>
      </c>
      <c r="C59" s="3">
        <f t="shared" si="23"/>
        <v>16</v>
      </c>
      <c r="D59" s="19">
        <f t="shared" ref="D59:D73" si="24">J4</f>
        <v>0.31711068979509022</v>
      </c>
      <c r="E59" s="19">
        <f t="shared" ref="E59:E72" si="25">N4</f>
        <v>0.33818654302108758</v>
      </c>
      <c r="F59" s="19">
        <f t="shared" ref="F59:F73" si="26">Q4</f>
        <v>0.22073448819139682</v>
      </c>
      <c r="G59" s="19">
        <f t="shared" ref="G59:G73" si="27">R4</f>
        <v>8.0141327970365189E-2</v>
      </c>
      <c r="H59" s="19">
        <f t="shared" ref="H59:H73" si="28">P4</f>
        <v>3.7841847770333212E-2</v>
      </c>
      <c r="I59" s="19">
        <f t="shared" ref="I59:I73" si="29">M4</f>
        <v>5.9851032517270041E-3</v>
      </c>
      <c r="K59" s="19">
        <f t="shared" ref="K59:K73" si="30">SUM(D59:F59)</f>
        <v>0.87603172100757465</v>
      </c>
      <c r="L59" s="19">
        <f t="shared" ref="L59:L73" si="31">1-K59</f>
        <v>0.12396827899242535</v>
      </c>
      <c r="M59" s="27">
        <v>0.85</v>
      </c>
      <c r="N59" s="19" t="s">
        <v>30</v>
      </c>
      <c r="O59" s="16">
        <f t="shared" ref="O59:O73" si="32">K59-M59</f>
        <v>2.6031721007574671E-2</v>
      </c>
      <c r="P59" s="25">
        <f t="shared" ref="P59:P73" si="33">O59/M59</f>
        <v>3.0625554126558437E-2</v>
      </c>
      <c r="Q59" s="25"/>
      <c r="T59" s="3" t="s">
        <v>15</v>
      </c>
      <c r="U59" s="2">
        <f>SUM(K62:K65)</f>
        <v>3.0088719964634478</v>
      </c>
      <c r="W59" s="20">
        <v>3.0059999999999998</v>
      </c>
      <c r="X59" s="2">
        <f t="shared" ref="X59:X62" si="34">U59-W59</f>
        <v>2.8719964634480455E-3</v>
      </c>
    </row>
    <row r="60" spans="1:24" x14ac:dyDescent="0.2">
      <c r="A60" s="3" t="str">
        <f t="shared" ref="A60:C60" si="35">A5</f>
        <v>KT</v>
      </c>
      <c r="B60" s="3" t="str">
        <f t="shared" si="35"/>
        <v>KR</v>
      </c>
      <c r="C60" s="3">
        <f t="shared" si="35"/>
        <v>12</v>
      </c>
      <c r="D60" s="19">
        <f t="shared" si="24"/>
        <v>0.13632981569377789</v>
      </c>
      <c r="E60" s="19">
        <f t="shared" si="25"/>
        <v>0.28312185010243879</v>
      </c>
      <c r="F60" s="19">
        <f t="shared" si="26"/>
        <v>0.29282317266866414</v>
      </c>
      <c r="G60" s="19">
        <f t="shared" si="27"/>
        <v>0.15590317089876077</v>
      </c>
      <c r="H60" s="19">
        <f t="shared" si="28"/>
        <v>9.9007796413000435E-2</v>
      </c>
      <c r="I60" s="19">
        <f t="shared" si="29"/>
        <v>3.2814194223358031E-2</v>
      </c>
      <c r="K60" s="19">
        <f t="shared" si="30"/>
        <v>0.71227483846488082</v>
      </c>
      <c r="L60" s="19">
        <f t="shared" si="31"/>
        <v>0.28772516153511918</v>
      </c>
      <c r="M60" s="28">
        <v>0.75</v>
      </c>
      <c r="N60" s="19" t="s">
        <v>31</v>
      </c>
      <c r="O60" s="16">
        <f t="shared" si="32"/>
        <v>-3.7725161535119178E-2</v>
      </c>
      <c r="P60" s="25">
        <f t="shared" si="33"/>
        <v>-5.0300215380158907E-2</v>
      </c>
      <c r="Q60" s="25"/>
      <c r="T60" s="3" t="s">
        <v>18</v>
      </c>
      <c r="U60" s="2">
        <f>SUM(K66:K69)</f>
        <v>1.1141764086239525</v>
      </c>
      <c r="W60" s="20">
        <v>1.079</v>
      </c>
      <c r="X60" s="2">
        <f t="shared" si="34"/>
        <v>3.5176408623952549E-2</v>
      </c>
    </row>
    <row r="61" spans="1:24" x14ac:dyDescent="0.2">
      <c r="A61" s="3" t="str">
        <f t="shared" ref="A61:C61" si="36">A6</f>
        <v>DK</v>
      </c>
      <c r="B61" s="3" t="str">
        <f t="shared" si="36"/>
        <v>KR</v>
      </c>
      <c r="C61" s="3">
        <f t="shared" si="36"/>
        <v>10</v>
      </c>
      <c r="D61" s="19">
        <f t="shared" si="24"/>
        <v>0.13600165258961314</v>
      </c>
      <c r="E61" s="19">
        <f t="shared" si="25"/>
        <v>0.25644546059262124</v>
      </c>
      <c r="F61" s="19">
        <f t="shared" si="26"/>
        <v>0.27316558873976154</v>
      </c>
      <c r="G61" s="19">
        <f t="shared" si="27"/>
        <v>0.18440977484266607</v>
      </c>
      <c r="H61" s="19">
        <f t="shared" si="28"/>
        <v>0.11500860408424296</v>
      </c>
      <c r="I61" s="19">
        <f t="shared" si="29"/>
        <v>3.4968919151094936E-2</v>
      </c>
      <c r="K61" s="19">
        <f t="shared" si="30"/>
        <v>0.66561270192199595</v>
      </c>
      <c r="L61" s="19">
        <f t="shared" si="31"/>
        <v>0.33438729807800405</v>
      </c>
      <c r="M61" s="29">
        <v>0.67100000000000004</v>
      </c>
      <c r="N61" s="19" t="s">
        <v>32</v>
      </c>
      <c r="O61" s="16">
        <f t="shared" si="32"/>
        <v>-5.387298078004088E-3</v>
      </c>
      <c r="P61" s="25">
        <f t="shared" si="33"/>
        <v>-8.0287601758630214E-3</v>
      </c>
      <c r="Q61" s="25"/>
      <c r="T61" s="3" t="s">
        <v>17</v>
      </c>
      <c r="U61" s="2">
        <f>SUM(K70:K72)</f>
        <v>0.67147227951188071</v>
      </c>
      <c r="W61" s="20">
        <v>0.69299999999999995</v>
      </c>
      <c r="X61" s="2">
        <f t="shared" si="34"/>
        <v>-2.152772048811924E-2</v>
      </c>
    </row>
    <row r="62" spans="1:24" x14ac:dyDescent="0.2">
      <c r="A62" s="3" t="str">
        <f t="shared" ref="A62:C62" si="37">A7</f>
        <v>JDG</v>
      </c>
      <c r="B62" s="3" t="str">
        <f t="shared" si="37"/>
        <v>CN</v>
      </c>
      <c r="C62" s="3">
        <f t="shared" si="37"/>
        <v>16</v>
      </c>
      <c r="D62" s="19">
        <f t="shared" si="24"/>
        <v>0.31711068979509022</v>
      </c>
      <c r="E62" s="19">
        <f t="shared" si="25"/>
        <v>0.33818654302108758</v>
      </c>
      <c r="F62" s="19">
        <f t="shared" si="26"/>
        <v>0.22073448819139682</v>
      </c>
      <c r="G62" s="19">
        <f t="shared" si="27"/>
        <v>8.0141327970365189E-2</v>
      </c>
      <c r="H62" s="19">
        <f t="shared" si="28"/>
        <v>3.7841847770333212E-2</v>
      </c>
      <c r="I62" s="19">
        <f t="shared" si="29"/>
        <v>5.9851032517270041E-3</v>
      </c>
      <c r="K62" s="19">
        <f t="shared" si="30"/>
        <v>0.87603172100757465</v>
      </c>
      <c r="L62" s="19">
        <f t="shared" si="31"/>
        <v>0.12396827899242535</v>
      </c>
      <c r="M62" s="30">
        <v>0.85299999999999998</v>
      </c>
      <c r="N62" s="19" t="s">
        <v>33</v>
      </c>
      <c r="O62" s="16">
        <f t="shared" si="32"/>
        <v>2.3031721007574668E-2</v>
      </c>
      <c r="P62" s="25">
        <f t="shared" si="33"/>
        <v>2.7000845260931616E-2</v>
      </c>
      <c r="Q62" s="25"/>
      <c r="T62" s="3" t="s">
        <v>48</v>
      </c>
      <c r="U62" s="2">
        <f>K73</f>
        <v>1.846728693567265E-2</v>
      </c>
      <c r="W62" s="20">
        <v>2.8000000000000001E-2</v>
      </c>
      <c r="X62" s="2">
        <f t="shared" si="34"/>
        <v>-9.5327130643273507E-3</v>
      </c>
    </row>
    <row r="63" spans="1:24" x14ac:dyDescent="0.2">
      <c r="A63" s="3" t="str">
        <f t="shared" ref="A63:C63" si="38">A8</f>
        <v>BLG</v>
      </c>
      <c r="B63" s="3" t="str">
        <f t="shared" si="38"/>
        <v>CN</v>
      </c>
      <c r="C63" s="3">
        <f t="shared" si="38"/>
        <v>13</v>
      </c>
      <c r="D63" s="19">
        <f t="shared" si="24"/>
        <v>0.16057772878571011</v>
      </c>
      <c r="E63" s="19">
        <f t="shared" si="25"/>
        <v>0.30131377719908736</v>
      </c>
      <c r="F63" s="19">
        <f t="shared" si="26"/>
        <v>0.28879201565743934</v>
      </c>
      <c r="G63" s="19">
        <f t="shared" si="27"/>
        <v>0.1383782360112803</v>
      </c>
      <c r="H63" s="19">
        <f t="shared" si="28"/>
        <v>8.4520610660471812E-2</v>
      </c>
      <c r="I63" s="19">
        <f t="shared" si="29"/>
        <v>2.6417631686011151E-2</v>
      </c>
      <c r="K63" s="19">
        <f t="shared" si="30"/>
        <v>0.75068352164223673</v>
      </c>
      <c r="L63" s="19">
        <f t="shared" si="31"/>
        <v>0.24931647835776327</v>
      </c>
      <c r="M63" s="31">
        <v>0.78400000000000003</v>
      </c>
      <c r="N63" s="19" t="s">
        <v>34</v>
      </c>
      <c r="O63" s="16">
        <f t="shared" si="32"/>
        <v>-3.3316478357763302E-2</v>
      </c>
      <c r="P63" s="25">
        <f t="shared" si="33"/>
        <v>-4.2495508109391962E-2</v>
      </c>
      <c r="Q63" s="25"/>
    </row>
    <row r="64" spans="1:24" x14ac:dyDescent="0.2">
      <c r="A64" s="3" t="str">
        <f t="shared" ref="A64:C64" si="39">A9</f>
        <v>LNG</v>
      </c>
      <c r="B64" s="3" t="str">
        <f t="shared" si="39"/>
        <v>CN</v>
      </c>
      <c r="C64" s="3">
        <f t="shared" si="39"/>
        <v>10</v>
      </c>
      <c r="D64" s="19">
        <f t="shared" si="24"/>
        <v>0.15413520626822827</v>
      </c>
      <c r="E64" s="19">
        <f t="shared" si="25"/>
        <v>0.26416245182024445</v>
      </c>
      <c r="F64" s="19">
        <f t="shared" si="26"/>
        <v>0.26685035615064739</v>
      </c>
      <c r="G64" s="19">
        <f t="shared" si="27"/>
        <v>0.18014646105848692</v>
      </c>
      <c r="H64" s="19">
        <f t="shared" si="28"/>
        <v>0.1063973520562685</v>
      </c>
      <c r="I64" s="19">
        <f t="shared" si="29"/>
        <v>2.8308172646124462E-2</v>
      </c>
      <c r="K64" s="19">
        <f t="shared" si="30"/>
        <v>0.6851480142391202</v>
      </c>
      <c r="L64" s="19">
        <f t="shared" si="31"/>
        <v>0.3148519857608798</v>
      </c>
      <c r="M64" s="32">
        <v>0.67500000000000004</v>
      </c>
      <c r="N64" s="19" t="s">
        <v>35</v>
      </c>
      <c r="O64" s="16">
        <f t="shared" si="32"/>
        <v>1.0148014239120151E-2</v>
      </c>
      <c r="P64" s="25">
        <f t="shared" si="33"/>
        <v>1.503409516906689E-2</v>
      </c>
      <c r="Q64" s="25"/>
    </row>
    <row r="65" spans="1:17" x14ac:dyDescent="0.2">
      <c r="A65" s="3" t="str">
        <f t="shared" ref="A65:C65" si="40">A10</f>
        <v>WBG</v>
      </c>
      <c r="B65" s="3" t="str">
        <f t="shared" si="40"/>
        <v>CN</v>
      </c>
      <c r="C65" s="3">
        <f t="shared" si="40"/>
        <v>10</v>
      </c>
      <c r="D65" s="19">
        <f t="shared" si="24"/>
        <v>0.16514486385881599</v>
      </c>
      <c r="E65" s="19">
        <f t="shared" si="25"/>
        <v>0.26884776792272985</v>
      </c>
      <c r="F65" s="19">
        <f t="shared" si="26"/>
        <v>0.26301610779297091</v>
      </c>
      <c r="G65" s="19">
        <f t="shared" si="27"/>
        <v>0.17755802054666392</v>
      </c>
      <c r="H65" s="19">
        <f t="shared" si="28"/>
        <v>0.10116909189642689</v>
      </c>
      <c r="I65" s="19">
        <f t="shared" si="29"/>
        <v>2.42641479823924E-2</v>
      </c>
      <c r="K65" s="19">
        <f t="shared" si="30"/>
        <v>0.69700873957451681</v>
      </c>
      <c r="L65" s="19">
        <f t="shared" si="31"/>
        <v>0.30299126042548319</v>
      </c>
      <c r="M65" s="32">
        <v>0.67500000000000004</v>
      </c>
      <c r="N65" s="19" t="s">
        <v>36</v>
      </c>
      <c r="O65" s="16">
        <f t="shared" si="32"/>
        <v>2.2008739574516767E-2</v>
      </c>
      <c r="P65" s="25">
        <f t="shared" si="33"/>
        <v>3.2605540110395209E-2</v>
      </c>
      <c r="Q65" s="25"/>
    </row>
    <row r="66" spans="1:17" x14ac:dyDescent="0.2">
      <c r="A66" s="3" t="str">
        <f t="shared" ref="A66:C66" si="41">A11</f>
        <v>G2</v>
      </c>
      <c r="B66" s="3" t="str">
        <f t="shared" si="41"/>
        <v>EU</v>
      </c>
      <c r="C66" s="3">
        <f t="shared" si="41"/>
        <v>7</v>
      </c>
      <c r="D66" s="19">
        <f t="shared" si="24"/>
        <v>5.9849250668126831E-2</v>
      </c>
      <c r="E66" s="19">
        <f t="shared" si="25"/>
        <v>0.16623595354372986</v>
      </c>
      <c r="F66" s="19">
        <f t="shared" si="26"/>
        <v>0.2368364845781594</v>
      </c>
      <c r="G66" s="19">
        <f t="shared" si="27"/>
        <v>0.25267488979815877</v>
      </c>
      <c r="H66" s="19">
        <f t="shared" si="28"/>
        <v>0.20019915622623699</v>
      </c>
      <c r="I66" s="19">
        <f t="shared" si="29"/>
        <v>8.4204265185588156E-2</v>
      </c>
      <c r="K66" s="19">
        <f t="shared" si="30"/>
        <v>0.46292168879001605</v>
      </c>
      <c r="L66" s="19">
        <f t="shared" si="31"/>
        <v>0.53707831120998395</v>
      </c>
      <c r="M66" s="33">
        <v>0.47499999999999998</v>
      </c>
      <c r="N66" s="19" t="s">
        <v>37</v>
      </c>
      <c r="O66" s="16">
        <f t="shared" si="32"/>
        <v>-1.2078311209983927E-2</v>
      </c>
      <c r="P66" s="25">
        <f t="shared" si="33"/>
        <v>-2.5428023599966165E-2</v>
      </c>
      <c r="Q66" s="25"/>
    </row>
    <row r="67" spans="1:17" x14ac:dyDescent="0.2">
      <c r="A67" s="3" t="str">
        <f t="shared" ref="A67:C67" si="42">A12</f>
        <v>FNC</v>
      </c>
      <c r="B67" s="3" t="str">
        <f t="shared" si="42"/>
        <v>EU</v>
      </c>
      <c r="C67" s="3">
        <f t="shared" si="42"/>
        <v>5</v>
      </c>
      <c r="D67" s="19">
        <f t="shared" si="24"/>
        <v>2.9029689420646109E-2</v>
      </c>
      <c r="E67" s="19">
        <f t="shared" si="25"/>
        <v>0.10040622498343803</v>
      </c>
      <c r="F67" s="19">
        <f t="shared" si="26"/>
        <v>0.17024514949360034</v>
      </c>
      <c r="G67" s="19">
        <f t="shared" si="27"/>
        <v>0.27928332660507793</v>
      </c>
      <c r="H67" s="19">
        <f t="shared" si="28"/>
        <v>0.27554718854792609</v>
      </c>
      <c r="I67" s="19">
        <f t="shared" si="29"/>
        <v>0.14548842094931158</v>
      </c>
      <c r="K67" s="19">
        <f t="shared" si="30"/>
        <v>0.29968106389768445</v>
      </c>
      <c r="L67" s="19">
        <f t="shared" si="31"/>
        <v>0.70031893610231555</v>
      </c>
      <c r="M67" s="34">
        <v>0.313</v>
      </c>
      <c r="N67" s="19" t="s">
        <v>38</v>
      </c>
      <c r="O67" s="16">
        <f t="shared" si="32"/>
        <v>-1.3318936102315548E-2</v>
      </c>
      <c r="P67" s="25">
        <f t="shared" si="33"/>
        <v>-4.2552511508995361E-2</v>
      </c>
      <c r="Q67" s="25"/>
    </row>
    <row r="68" spans="1:17" x14ac:dyDescent="0.2">
      <c r="A68" s="3" t="str">
        <f t="shared" ref="A68:C68" si="43">A13</f>
        <v>MAD</v>
      </c>
      <c r="B68" s="3" t="str">
        <f t="shared" si="43"/>
        <v>EU</v>
      </c>
      <c r="C68" s="3">
        <f t="shared" si="43"/>
        <v>4</v>
      </c>
      <c r="D68" s="19">
        <f t="shared" si="24"/>
        <v>2.6510175073025284E-2</v>
      </c>
      <c r="E68" s="19">
        <f t="shared" si="25"/>
        <v>8.0961693226221917E-2</v>
      </c>
      <c r="F68" s="19">
        <f t="shared" si="26"/>
        <v>0.13502495251114444</v>
      </c>
      <c r="G68" s="19">
        <f t="shared" si="27"/>
        <v>0.29554062642054596</v>
      </c>
      <c r="H68" s="19">
        <f t="shared" si="28"/>
        <v>0.30743886144580707</v>
      </c>
      <c r="I68" s="19">
        <f t="shared" si="29"/>
        <v>0.15452369132325533</v>
      </c>
      <c r="K68" s="19">
        <f t="shared" si="30"/>
        <v>0.24249682081039164</v>
      </c>
      <c r="L68" s="19">
        <f t="shared" si="31"/>
        <v>0.7575031791896083</v>
      </c>
      <c r="M68" s="35">
        <v>0.222</v>
      </c>
      <c r="N68" s="19" t="s">
        <v>39</v>
      </c>
      <c r="O68" s="16">
        <f t="shared" si="32"/>
        <v>2.0496820810391642E-2</v>
      </c>
      <c r="P68" s="25">
        <f t="shared" si="33"/>
        <v>9.2328021668430821E-2</v>
      </c>
      <c r="Q68" s="25"/>
    </row>
    <row r="69" spans="1:17" x14ac:dyDescent="0.2">
      <c r="A69" s="3" t="str">
        <f t="shared" ref="A69:C69" si="44">A14</f>
        <v>BDS</v>
      </c>
      <c r="B69" s="3" t="str">
        <f t="shared" si="44"/>
        <v>EU</v>
      </c>
      <c r="C69" s="3">
        <f t="shared" si="44"/>
        <v>3</v>
      </c>
      <c r="D69" s="19">
        <f t="shared" si="24"/>
        <v>5.53354555347882E-3</v>
      </c>
      <c r="E69" s="19">
        <f t="shared" si="25"/>
        <v>3.2705290695043757E-2</v>
      </c>
      <c r="F69" s="19">
        <f t="shared" si="26"/>
        <v>7.0837998877337882E-2</v>
      </c>
      <c r="G69" s="19">
        <f t="shared" si="27"/>
        <v>0.22653787517837526</v>
      </c>
      <c r="H69" s="19">
        <f t="shared" si="28"/>
        <v>0.3573393869502417</v>
      </c>
      <c r="I69" s="19">
        <f t="shared" si="29"/>
        <v>0.30704590274552251</v>
      </c>
      <c r="K69" s="19">
        <f t="shared" si="30"/>
        <v>0.10907683512586046</v>
      </c>
      <c r="L69" s="19">
        <f t="shared" si="31"/>
        <v>0.89092316487413958</v>
      </c>
      <c r="M69" s="36">
        <v>0.13100000000000001</v>
      </c>
      <c r="N69" s="19" t="s">
        <v>46</v>
      </c>
      <c r="O69" s="16">
        <f t="shared" si="32"/>
        <v>-2.1923164874139547E-2</v>
      </c>
      <c r="P69" s="25">
        <f t="shared" si="33"/>
        <v>-0.16735240361938586</v>
      </c>
      <c r="Q69" s="25"/>
    </row>
    <row r="70" spans="1:17" x14ac:dyDescent="0.2">
      <c r="A70" s="3" t="str">
        <f t="shared" ref="A70:C70" si="45">A15</f>
        <v>NRG</v>
      </c>
      <c r="B70" s="3" t="str">
        <f t="shared" si="45"/>
        <v>NA</v>
      </c>
      <c r="C70" s="3">
        <f t="shared" si="45"/>
        <v>4</v>
      </c>
      <c r="D70" s="19">
        <f t="shared" si="24"/>
        <v>1.7042255404087686E-2</v>
      </c>
      <c r="E70" s="19">
        <f t="shared" si="25"/>
        <v>6.726666103539862E-2</v>
      </c>
      <c r="F70" s="19">
        <f t="shared" si="26"/>
        <v>0.12487407001098018</v>
      </c>
      <c r="G70" s="19">
        <f t="shared" si="27"/>
        <v>0.27332252438068572</v>
      </c>
      <c r="H70" s="19">
        <f t="shared" si="28"/>
        <v>0.31882117175323388</v>
      </c>
      <c r="I70" s="19">
        <f t="shared" si="29"/>
        <v>0.198673317415614</v>
      </c>
      <c r="K70" s="19">
        <f t="shared" si="30"/>
        <v>0.20918298645046648</v>
      </c>
      <c r="L70" s="19">
        <f t="shared" si="31"/>
        <v>0.79081701354953349</v>
      </c>
      <c r="M70" s="35">
        <v>0.223</v>
      </c>
      <c r="N70" s="19" t="s">
        <v>40</v>
      </c>
      <c r="O70" s="16">
        <f t="shared" si="32"/>
        <v>-1.3817013549533519E-2</v>
      </c>
      <c r="P70" s="25">
        <f t="shared" si="33"/>
        <v>-6.1959702015845372E-2</v>
      </c>
      <c r="Q70" s="25"/>
    </row>
    <row r="71" spans="1:17" x14ac:dyDescent="0.2">
      <c r="A71" s="3" t="str">
        <f t="shared" ref="A71:C71" si="46">A16</f>
        <v>C9</v>
      </c>
      <c r="B71" s="3" t="str">
        <f t="shared" si="46"/>
        <v>NA</v>
      </c>
      <c r="C71" s="3">
        <f t="shared" si="46"/>
        <v>5</v>
      </c>
      <c r="D71" s="19">
        <f t="shared" si="24"/>
        <v>4.8382815701076831E-2</v>
      </c>
      <c r="E71" s="19">
        <f t="shared" si="25"/>
        <v>0.12334082200781919</v>
      </c>
      <c r="F71" s="19">
        <f t="shared" si="26"/>
        <v>0.18148882022665774</v>
      </c>
      <c r="G71" s="19">
        <f t="shared" si="27"/>
        <v>0.29772831475846134</v>
      </c>
      <c r="H71" s="19">
        <f t="shared" si="28"/>
        <v>0.25206694667311058</v>
      </c>
      <c r="I71" s="19">
        <f t="shared" si="29"/>
        <v>9.6992280632874364E-2</v>
      </c>
      <c r="K71" s="19">
        <f t="shared" si="30"/>
        <v>0.35321245793555378</v>
      </c>
      <c r="L71" s="19">
        <f t="shared" si="31"/>
        <v>0.64678754206444622</v>
      </c>
      <c r="M71" s="34">
        <v>0.314</v>
      </c>
      <c r="N71" s="19" t="s">
        <v>41</v>
      </c>
      <c r="O71" s="16">
        <f t="shared" si="32"/>
        <v>3.9212457935553779E-2</v>
      </c>
      <c r="P71" s="25">
        <f t="shared" si="33"/>
        <v>0.12488043928520312</v>
      </c>
      <c r="Q71" s="25"/>
    </row>
    <row r="72" spans="1:17" x14ac:dyDescent="0.2">
      <c r="A72" s="3" t="str">
        <f t="shared" ref="A72:C72" si="47">A17</f>
        <v>TL</v>
      </c>
      <c r="B72" s="3" t="str">
        <f t="shared" si="47"/>
        <v>NA</v>
      </c>
      <c r="C72" s="3">
        <f t="shared" si="47"/>
        <v>3</v>
      </c>
      <c r="D72" s="19">
        <f t="shared" si="24"/>
        <v>5.53354555347882E-3</v>
      </c>
      <c r="E72" s="19">
        <f t="shared" si="25"/>
        <v>3.2705290695043757E-2</v>
      </c>
      <c r="F72" s="19">
        <f t="shared" si="26"/>
        <v>7.0837998877337882E-2</v>
      </c>
      <c r="G72" s="19">
        <f t="shared" si="27"/>
        <v>0.22653787517837526</v>
      </c>
      <c r="H72" s="19">
        <f t="shared" si="28"/>
        <v>0.3573393869502417</v>
      </c>
      <c r="I72" s="19">
        <f t="shared" si="29"/>
        <v>0.30704590274552251</v>
      </c>
      <c r="K72" s="19">
        <f t="shared" si="30"/>
        <v>0.10907683512586046</v>
      </c>
      <c r="L72" s="19">
        <f t="shared" si="31"/>
        <v>0.89092316487413958</v>
      </c>
      <c r="M72" s="36">
        <v>0.13200000000000001</v>
      </c>
      <c r="N72" s="19" t="s">
        <v>42</v>
      </c>
      <c r="O72" s="16">
        <f t="shared" si="32"/>
        <v>-2.2923164874139548E-2</v>
      </c>
      <c r="P72" s="25">
        <f t="shared" si="33"/>
        <v>-0.17366033995560262</v>
      </c>
      <c r="Q72" s="25"/>
    </row>
    <row r="73" spans="1:17" x14ac:dyDescent="0.2">
      <c r="A73" s="3" t="str">
        <f t="shared" ref="A73:C73" si="48">A18</f>
        <v>GAM</v>
      </c>
      <c r="B73" s="3" t="str">
        <f t="shared" si="48"/>
        <v>VN</v>
      </c>
      <c r="C73" s="3">
        <f t="shared" si="48"/>
        <v>1.5</v>
      </c>
      <c r="D73" s="19">
        <f t="shared" si="24"/>
        <v>5.6347375218995094E-4</v>
      </c>
      <c r="E73" s="19">
        <f>N18</f>
        <v>5.3203179530611757E-3</v>
      </c>
      <c r="F73" s="19">
        <f t="shared" si="26"/>
        <v>1.2583495230421522E-2</v>
      </c>
      <c r="G73" s="19">
        <f t="shared" si="27"/>
        <v>0.10593608676843708</v>
      </c>
      <c r="H73" s="19">
        <f t="shared" si="28"/>
        <v>0.33003520794556035</v>
      </c>
      <c r="I73" s="19">
        <f t="shared" si="29"/>
        <v>0.54556141835033001</v>
      </c>
      <c r="K73" s="19">
        <f t="shared" si="30"/>
        <v>1.846728693567265E-2</v>
      </c>
      <c r="L73" s="19">
        <f t="shared" si="31"/>
        <v>0.98153271306432732</v>
      </c>
      <c r="M73" s="37">
        <v>2.5999999999999999E-2</v>
      </c>
      <c r="N73" s="19" t="s">
        <v>47</v>
      </c>
      <c r="O73" s="16">
        <f t="shared" si="32"/>
        <v>-7.5327130643273489E-3</v>
      </c>
      <c r="P73" s="25">
        <f t="shared" si="33"/>
        <v>-0.28971973324335959</v>
      </c>
      <c r="Q73" s="25"/>
    </row>
    <row r="75" spans="1:17" x14ac:dyDescent="0.2">
      <c r="K75" s="16"/>
    </row>
  </sheetData>
  <phoneticPr fontId="3" type="noConversion"/>
  <conditionalFormatting sqref="D58:F73">
    <cfRule type="colorScale" priority="15">
      <colorScale>
        <cfvo type="min"/>
        <cfvo type="max"/>
        <color rgb="FFFCFCFF"/>
        <color rgb="FF63BE7B"/>
      </colorScale>
    </cfRule>
  </conditionalFormatting>
  <conditionalFormatting sqref="D3:R18">
    <cfRule type="colorScale" priority="16">
      <colorScale>
        <cfvo type="min"/>
        <cfvo type="max"/>
        <color theme="0"/>
        <color theme="8" tint="-0.249977111117893"/>
      </colorScale>
    </cfRule>
  </conditionalFormatting>
  <conditionalFormatting sqref="G58:I73">
    <cfRule type="colorScale" priority="14">
      <colorScale>
        <cfvo type="min"/>
        <cfvo type="max"/>
        <color theme="0"/>
        <color rgb="FFFF0000"/>
      </colorScale>
    </cfRule>
  </conditionalFormatting>
  <conditionalFormatting sqref="K58:K73">
    <cfRule type="colorScale" priority="13">
      <colorScale>
        <cfvo type="min"/>
        <cfvo type="max"/>
        <color rgb="FFFCFCFF"/>
        <color rgb="FF63BE7B"/>
      </colorScale>
    </cfRule>
  </conditionalFormatting>
  <conditionalFormatting sqref="L58:L73">
    <cfRule type="colorScale" priority="11">
      <colorScale>
        <cfvo type="min"/>
        <cfvo type="max"/>
        <color rgb="FFFCFCFF"/>
        <color rgb="FFF8696B"/>
      </colorScale>
    </cfRule>
  </conditionalFormatting>
  <conditionalFormatting sqref="U58:U62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W58:W6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X58:X6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8:O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8:P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8:P7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2023-10-07T15:57:44Z</dcterms:created>
  <dcterms:modified xsi:type="dcterms:W3CDTF">2023-10-15T23:10:00Z</dcterms:modified>
</cp:coreProperties>
</file>