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rrence/Library/Mobile Documents/com~apple~CloudDocs/Documents/Documents - MacBook Pro (4)/"/>
    </mc:Choice>
  </mc:AlternateContent>
  <xr:revisionPtr revIDLastSave="0" documentId="13_ncr:1_{EDCD64C1-96E5-7D46-90A4-5EB66682C8A2}" xr6:coauthVersionLast="47" xr6:coauthVersionMax="47" xr10:uidLastSave="{00000000-0000-0000-0000-000000000000}"/>
  <bookViews>
    <workbookView xWindow="1220" yWindow="760" windowWidth="30000" windowHeight="19960" xr2:uid="{2353ADA6-E8DC-854F-BE96-C03D197BB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3" i="1"/>
  <c r="H15" i="1"/>
  <c r="I17" i="1" s="1"/>
  <c r="H13" i="1"/>
  <c r="I14" i="1" s="1"/>
  <c r="H12" i="1"/>
  <c r="I12" i="1" s="1"/>
  <c r="H18" i="1" s="1"/>
  <c r="I18" i="1" s="1"/>
  <c r="G10" i="1"/>
  <c r="G11" i="1" s="1"/>
  <c r="G9" i="1"/>
  <c r="G16" i="1" s="1"/>
  <c r="G7" i="1"/>
  <c r="G8" i="1" s="1"/>
  <c r="H5" i="1"/>
  <c r="I5" i="1" s="1"/>
  <c r="G3" i="1"/>
  <c r="G4" i="1" s="1"/>
  <c r="H6" i="1" l="1"/>
  <c r="I13" i="1"/>
  <c r="H14" i="1" s="1"/>
  <c r="I15" i="1"/>
  <c r="H17" i="1" s="1"/>
  <c r="F15" i="1"/>
  <c r="B73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C73" i="1"/>
  <c r="B58" i="1"/>
  <c r="C58" i="1"/>
  <c r="A58" i="1"/>
  <c r="B23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D19" i="1"/>
  <c r="B39" i="1" l="1" a="1"/>
  <c r="S13" i="1" l="1"/>
  <c r="S18" i="1"/>
  <c r="S4" i="1"/>
  <c r="S14" i="1"/>
  <c r="S5" i="1"/>
  <c r="S15" i="1"/>
  <c r="S16" i="1"/>
  <c r="S17" i="1"/>
  <c r="S6" i="1"/>
  <c r="S11" i="1"/>
  <c r="S7" i="1"/>
  <c r="S8" i="1"/>
  <c r="S9" i="1"/>
  <c r="S10" i="1"/>
  <c r="S12" i="1"/>
  <c r="B39" i="1"/>
  <c r="S3" i="1" s="1"/>
  <c r="S55" i="1" l="1"/>
  <c r="S19" i="1"/>
  <c r="F16" i="1" l="1"/>
  <c r="F4" i="1"/>
  <c r="F10" i="1"/>
  <c r="E17" i="1" l="1"/>
  <c r="F13" i="1"/>
  <c r="F12" i="1"/>
  <c r="F9" i="1" s="1"/>
  <c r="F7" i="1"/>
  <c r="E14" i="1" s="1"/>
  <c r="F14" i="1" s="1"/>
  <c r="F8" i="1"/>
  <c r="F5" i="1" s="1"/>
  <c r="F6" i="1"/>
  <c r="F3" i="1"/>
  <c r="E18" i="1" s="1"/>
  <c r="F18" i="1" s="1"/>
  <c r="G15" i="1" l="1" a="1"/>
  <c r="G15" i="1" s="1"/>
  <c r="F17" i="1"/>
  <c r="I10" i="1" s="1" a="1"/>
  <c r="I10" i="1" s="1"/>
  <c r="G14" i="1" a="1"/>
  <c r="G14" i="1" s="1"/>
  <c r="E19" i="1"/>
  <c r="G13" i="1" a="1"/>
  <c r="G13" i="1" s="1"/>
  <c r="G12" i="1" a="1"/>
  <c r="G12" i="1" s="1"/>
  <c r="G6" i="1" a="1"/>
  <c r="G6" i="1" s="1"/>
  <c r="G17" i="1" a="1"/>
  <c r="G17" i="1" s="1"/>
  <c r="G18" i="1" a="1"/>
  <c r="G18" i="1" s="1"/>
  <c r="I11" i="1" a="1"/>
  <c r="I11" i="1" s="1"/>
  <c r="I16" i="1" a="1"/>
  <c r="I16" i="1" s="1"/>
  <c r="I4" i="1" a="1"/>
  <c r="I4" i="1" s="1"/>
  <c r="I7" i="1" l="1" a="1"/>
  <c r="I7" i="1" s="1"/>
  <c r="I3" i="1" a="1"/>
  <c r="I3" i="1" s="1"/>
  <c r="H3" i="1" s="1"/>
  <c r="I8" i="1" a="1"/>
  <c r="I8" i="1" s="1"/>
  <c r="F19" i="1"/>
  <c r="I9" i="1" a="1"/>
  <c r="I9" i="1" s="1"/>
  <c r="H9" i="1" s="1"/>
  <c r="J6" i="1" a="1"/>
  <c r="J6" i="1" s="1"/>
  <c r="D61" i="1" s="1"/>
  <c r="J10" i="1" a="1"/>
  <c r="J10" i="1" s="1"/>
  <c r="D65" i="1" s="1"/>
  <c r="J18" i="1" a="1"/>
  <c r="J18" i="1" s="1"/>
  <c r="D73" i="1" s="1"/>
  <c r="J9" i="1" a="1"/>
  <c r="J9" i="1" s="1"/>
  <c r="D64" i="1" s="1"/>
  <c r="J3" i="1" a="1"/>
  <c r="J3" i="1" s="1"/>
  <c r="D58" i="1" s="1"/>
  <c r="J11" i="1" a="1"/>
  <c r="J11" i="1" s="1"/>
  <c r="D66" i="1" s="1"/>
  <c r="J8" i="1" a="1"/>
  <c r="J8" i="1" s="1"/>
  <c r="D63" i="1" s="1"/>
  <c r="J13" i="1" a="1"/>
  <c r="J13" i="1" s="1"/>
  <c r="D68" i="1" s="1"/>
  <c r="J5" i="1" a="1"/>
  <c r="J5" i="1" s="1"/>
  <c r="D60" i="1" s="1"/>
  <c r="J15" i="1" a="1"/>
  <c r="J15" i="1" s="1"/>
  <c r="D70" i="1" s="1"/>
  <c r="J14" i="1" a="1"/>
  <c r="J14" i="1" s="1"/>
  <c r="D69" i="1" s="1"/>
  <c r="J4" i="1" a="1"/>
  <c r="J4" i="1" s="1"/>
  <c r="D59" i="1" s="1"/>
  <c r="J16" i="1" a="1"/>
  <c r="J16" i="1" s="1"/>
  <c r="D71" i="1" s="1"/>
  <c r="G19" i="1"/>
  <c r="J7" i="1" a="1"/>
  <c r="J7" i="1" s="1"/>
  <c r="D62" i="1" s="1"/>
  <c r="J17" i="1" a="1"/>
  <c r="J17" i="1" s="1"/>
  <c r="D72" i="1" s="1"/>
  <c r="J12" i="1" a="1"/>
  <c r="J12" i="1" s="1"/>
  <c r="D67" i="1" s="1"/>
  <c r="H8" i="1"/>
  <c r="H11" i="1"/>
  <c r="H7" i="1"/>
  <c r="H10" i="1"/>
  <c r="H16" i="1"/>
  <c r="H4" i="1"/>
  <c r="J19" i="1" l="1"/>
  <c r="I6" i="1" l="1"/>
  <c r="M12" i="1" s="1" a="1"/>
  <c r="M12" i="1" s="1"/>
  <c r="I67" i="1" s="1"/>
  <c r="H19" i="1"/>
  <c r="L4" i="1" l="1" a="1"/>
  <c r="L4" i="1" s="1"/>
  <c r="M5" i="1" a="1"/>
  <c r="M5" i="1" s="1"/>
  <c r="I60" i="1" s="1"/>
  <c r="M17" i="1" a="1"/>
  <c r="M17" i="1" s="1"/>
  <c r="I72" i="1" s="1"/>
  <c r="L9" i="1" a="1"/>
  <c r="L9" i="1" s="1"/>
  <c r="L16" i="1" a="1"/>
  <c r="L16" i="1" s="1"/>
  <c r="M9" i="1" a="1"/>
  <c r="M9" i="1" s="1"/>
  <c r="I64" i="1" s="1"/>
  <c r="M10" i="1" a="1"/>
  <c r="M10" i="1" s="1"/>
  <c r="I65" i="1" s="1"/>
  <c r="M7" i="1" a="1"/>
  <c r="M7" i="1" s="1"/>
  <c r="I62" i="1" s="1"/>
  <c r="M6" i="1" a="1"/>
  <c r="M6" i="1" s="1"/>
  <c r="I61" i="1" s="1"/>
  <c r="L10" i="1" a="1"/>
  <c r="L10" i="1" s="1"/>
  <c r="L7" i="1" a="1"/>
  <c r="L7" i="1" s="1"/>
  <c r="L14" i="1" a="1"/>
  <c r="L14" i="1" s="1"/>
  <c r="M18" i="1" a="1"/>
  <c r="M18" i="1" s="1"/>
  <c r="I73" i="1" s="1"/>
  <c r="L11" i="1" a="1"/>
  <c r="L11" i="1" s="1"/>
  <c r="M8" i="1" a="1"/>
  <c r="M8" i="1" s="1"/>
  <c r="I63" i="1" s="1"/>
  <c r="L5" i="1" a="1"/>
  <c r="L5" i="1" s="1"/>
  <c r="L17" i="1" a="1"/>
  <c r="L17" i="1" s="1"/>
  <c r="L15" i="1" a="1"/>
  <c r="L15" i="1" s="1"/>
  <c r="M4" i="1" a="1"/>
  <c r="M4" i="1" s="1"/>
  <c r="I59" i="1" s="1"/>
  <c r="M16" i="1" a="1"/>
  <c r="M16" i="1" s="1"/>
  <c r="I71" i="1" s="1"/>
  <c r="L6" i="1" a="1"/>
  <c r="L6" i="1" s="1"/>
  <c r="M14" i="1" a="1"/>
  <c r="M14" i="1" s="1"/>
  <c r="I69" i="1" s="1"/>
  <c r="M13" i="1" a="1"/>
  <c r="M13" i="1" s="1"/>
  <c r="I68" i="1" s="1"/>
  <c r="I19" i="1"/>
  <c r="M3" i="1" a="1"/>
  <c r="M3" i="1" s="1"/>
  <c r="L13" i="1" a="1"/>
  <c r="L13" i="1" s="1"/>
  <c r="L12" i="1" a="1"/>
  <c r="L12" i="1" s="1"/>
  <c r="L8" i="1" a="1"/>
  <c r="L8" i="1" s="1"/>
  <c r="L3" i="1" a="1"/>
  <c r="L3" i="1" s="1"/>
  <c r="M11" i="1" a="1"/>
  <c r="M11" i="1" s="1"/>
  <c r="I66" i="1" s="1"/>
  <c r="L18" i="1" a="1"/>
  <c r="L18" i="1" s="1"/>
  <c r="M15" i="1" a="1"/>
  <c r="M15" i="1" s="1"/>
  <c r="I70" i="1" s="1"/>
  <c r="P10" i="1" l="1" a="1"/>
  <c r="P10" i="1" s="1"/>
  <c r="H65" i="1" s="1"/>
  <c r="K10" i="1"/>
  <c r="K3" i="1"/>
  <c r="P3" i="1" a="1"/>
  <c r="P3" i="1" s="1"/>
  <c r="L19" i="1"/>
  <c r="P17" i="1" a="1"/>
  <c r="P17" i="1" s="1"/>
  <c r="H72" i="1" s="1"/>
  <c r="K17" i="1"/>
  <c r="P15" i="1" a="1"/>
  <c r="P15" i="1" s="1"/>
  <c r="H70" i="1" s="1"/>
  <c r="K15" i="1"/>
  <c r="K5" i="1"/>
  <c r="P5" i="1" a="1"/>
  <c r="P5" i="1" s="1"/>
  <c r="H60" i="1" s="1"/>
  <c r="I58" i="1"/>
  <c r="M19" i="1"/>
  <c r="K16" i="1"/>
  <c r="P16" i="1" a="1"/>
  <c r="P16" i="1" s="1"/>
  <c r="H71" i="1" s="1"/>
  <c r="P8" i="1" a="1"/>
  <c r="P8" i="1" s="1"/>
  <c r="H63" i="1" s="1"/>
  <c r="K8" i="1"/>
  <c r="K11" i="1"/>
  <c r="P11" i="1" a="1"/>
  <c r="P11" i="1" s="1"/>
  <c r="H66" i="1" s="1"/>
  <c r="P9" i="1" a="1"/>
  <c r="P9" i="1" s="1"/>
  <c r="H64" i="1" s="1"/>
  <c r="K9" i="1"/>
  <c r="P12" i="1" a="1"/>
  <c r="P12" i="1" s="1"/>
  <c r="H67" i="1" s="1"/>
  <c r="K12" i="1"/>
  <c r="K14" i="1"/>
  <c r="P14" i="1" a="1"/>
  <c r="P14" i="1" s="1"/>
  <c r="H69" i="1" s="1"/>
  <c r="P13" i="1" a="1"/>
  <c r="P13" i="1" s="1"/>
  <c r="H68" i="1" s="1"/>
  <c r="K13" i="1"/>
  <c r="P18" i="1" a="1"/>
  <c r="P18" i="1" s="1"/>
  <c r="H73" i="1" s="1"/>
  <c r="K18" i="1"/>
  <c r="K6" i="1"/>
  <c r="P6" i="1" a="1"/>
  <c r="P6" i="1" s="1"/>
  <c r="H61" i="1" s="1"/>
  <c r="P7" i="1" a="1"/>
  <c r="P7" i="1" s="1"/>
  <c r="H62" i="1" s="1"/>
  <c r="K7" i="1"/>
  <c r="P4" i="1" a="1"/>
  <c r="P4" i="1" s="1"/>
  <c r="H59" i="1" s="1"/>
  <c r="K4" i="1"/>
  <c r="N18" i="1" l="1" a="1"/>
  <c r="N18" i="1" s="1"/>
  <c r="E73" i="1" s="1"/>
  <c r="N6" i="1" a="1"/>
  <c r="N6" i="1" s="1"/>
  <c r="N5" i="1" a="1"/>
  <c r="N5" i="1" s="1"/>
  <c r="N11" i="1" a="1"/>
  <c r="N11" i="1" s="1"/>
  <c r="N8" i="1" a="1"/>
  <c r="N8" i="1" s="1"/>
  <c r="N17" i="1" a="1"/>
  <c r="N17" i="1" s="1"/>
  <c r="N15" i="1" a="1"/>
  <c r="N15" i="1" s="1"/>
  <c r="N4" i="1" a="1"/>
  <c r="N4" i="1" s="1"/>
  <c r="N16" i="1" a="1"/>
  <c r="N16" i="1" s="1"/>
  <c r="P19" i="1"/>
  <c r="H58" i="1"/>
  <c r="N7" i="1" a="1"/>
  <c r="N7" i="1" s="1"/>
  <c r="N12" i="1" a="1"/>
  <c r="N12" i="1" s="1"/>
  <c r="N3" i="1" a="1"/>
  <c r="N3" i="1" s="1"/>
  <c r="K19" i="1"/>
  <c r="N14" i="1" a="1"/>
  <c r="N14" i="1" s="1"/>
  <c r="N10" i="1" a="1"/>
  <c r="N10" i="1" s="1"/>
  <c r="N13" i="1" a="1"/>
  <c r="N13" i="1" s="1"/>
  <c r="N9" i="1" a="1"/>
  <c r="N9" i="1" s="1"/>
  <c r="O18" i="1" l="1"/>
  <c r="E71" i="1"/>
  <c r="O16" i="1"/>
  <c r="E59" i="1"/>
  <c r="O4" i="1"/>
  <c r="O13" i="1"/>
  <c r="E68" i="1"/>
  <c r="N19" i="1"/>
  <c r="O3" i="1"/>
  <c r="E58" i="1"/>
  <c r="E72" i="1"/>
  <c r="O17" i="1"/>
  <c r="O9" i="1"/>
  <c r="E64" i="1"/>
  <c r="E63" i="1"/>
  <c r="O8" i="1"/>
  <c r="E69" i="1"/>
  <c r="O14" i="1"/>
  <c r="E66" i="1"/>
  <c r="O11" i="1"/>
  <c r="O10" i="1"/>
  <c r="E65" i="1"/>
  <c r="E62" i="1"/>
  <c r="O7" i="1"/>
  <c r="E70" i="1"/>
  <c r="O15" i="1"/>
  <c r="E67" i="1"/>
  <c r="O12" i="1"/>
  <c r="E60" i="1"/>
  <c r="O5" i="1"/>
  <c r="O6" i="1"/>
  <c r="E61" i="1"/>
  <c r="Q12" i="1" l="1" a="1"/>
  <c r="Q12" i="1" s="1"/>
  <c r="F67" i="1" s="1"/>
  <c r="W12" i="1" s="1"/>
  <c r="Q15" i="1" a="1"/>
  <c r="Q15" i="1" s="1"/>
  <c r="F70" i="1" s="1"/>
  <c r="W15" i="1" s="1"/>
  <c r="Q10" i="1" a="1"/>
  <c r="Q10" i="1" s="1"/>
  <c r="F65" i="1" s="1"/>
  <c r="W10" i="1" s="1"/>
  <c r="Q3" i="1" a="1"/>
  <c r="Q3" i="1" s="1"/>
  <c r="O19" i="1"/>
  <c r="Q11" i="1" a="1"/>
  <c r="Q11" i="1" s="1"/>
  <c r="F66" i="1" s="1"/>
  <c r="W11" i="1" s="1"/>
  <c r="Q14" i="1" a="1"/>
  <c r="Q14" i="1" s="1"/>
  <c r="F69" i="1" s="1"/>
  <c r="W14" i="1" s="1"/>
  <c r="Q18" i="1" a="1"/>
  <c r="Q18" i="1" s="1"/>
  <c r="Q8" i="1" a="1"/>
  <c r="Q8" i="1" s="1"/>
  <c r="F63" i="1" s="1"/>
  <c r="W8" i="1" s="1"/>
  <c r="Q13" i="1" a="1"/>
  <c r="Q13" i="1" s="1"/>
  <c r="F68" i="1" s="1"/>
  <c r="W13" i="1" s="1"/>
  <c r="Q4" i="1" a="1"/>
  <c r="Q4" i="1" s="1"/>
  <c r="F59" i="1" s="1"/>
  <c r="W4" i="1" s="1"/>
  <c r="Q6" i="1" a="1"/>
  <c r="Q6" i="1" s="1"/>
  <c r="F61" i="1" s="1"/>
  <c r="W6" i="1" s="1"/>
  <c r="Q7" i="1" a="1"/>
  <c r="Q7" i="1" s="1"/>
  <c r="F62" i="1" s="1"/>
  <c r="W7" i="1" s="1"/>
  <c r="Q9" i="1" a="1"/>
  <c r="Q9" i="1" s="1"/>
  <c r="F64" i="1" s="1"/>
  <c r="W9" i="1" s="1"/>
  <c r="Q16" i="1" a="1"/>
  <c r="Q16" i="1" s="1"/>
  <c r="F71" i="1" s="1"/>
  <c r="W16" i="1" s="1"/>
  <c r="Q5" i="1" a="1"/>
  <c r="Q5" i="1" s="1"/>
  <c r="F60" i="1" s="1"/>
  <c r="W5" i="1" s="1"/>
  <c r="Q17" i="1" a="1"/>
  <c r="Q17" i="1" s="1"/>
  <c r="F72" i="1" s="1"/>
  <c r="W17" i="1" s="1"/>
  <c r="R12" i="1" l="1"/>
  <c r="G67" i="1" s="1"/>
  <c r="R15" i="1"/>
  <c r="G70" i="1" s="1"/>
  <c r="X9" i="1"/>
  <c r="X14" i="1"/>
  <c r="X11" i="1"/>
  <c r="AE5" i="1"/>
  <c r="AH5" i="1" s="1"/>
  <c r="X4" i="1"/>
  <c r="X10" i="1"/>
  <c r="AE6" i="1"/>
  <c r="AH6" i="1" s="1"/>
  <c r="X15" i="1"/>
  <c r="X17" i="1"/>
  <c r="X13" i="1"/>
  <c r="X5" i="1"/>
  <c r="X16" i="1"/>
  <c r="R4" i="1"/>
  <c r="G59" i="1" s="1"/>
  <c r="R10" i="1"/>
  <c r="G65" i="1" s="1"/>
  <c r="R17" i="1"/>
  <c r="G72" i="1" s="1"/>
  <c r="R13" i="1"/>
  <c r="G68" i="1" s="1"/>
  <c r="R14" i="1"/>
  <c r="G69" i="1" s="1"/>
  <c r="X12" i="1"/>
  <c r="X8" i="1"/>
  <c r="X6" i="1"/>
  <c r="R7" i="1"/>
  <c r="G62" i="1" s="1"/>
  <c r="R8" i="1"/>
  <c r="G63" i="1" s="1"/>
  <c r="F58" i="1"/>
  <c r="W3" i="1" s="1"/>
  <c r="Q19" i="1"/>
  <c r="R9" i="1"/>
  <c r="G64" i="1" s="1"/>
  <c r="X7" i="1"/>
  <c r="AE4" i="1"/>
  <c r="AH4" i="1" s="1"/>
  <c r="R11" i="1"/>
  <c r="G66" i="1" s="1"/>
  <c r="R5" i="1"/>
  <c r="G60" i="1" s="1"/>
  <c r="F73" i="1"/>
  <c r="W18" i="1" s="1"/>
  <c r="R18" i="1"/>
  <c r="G73" i="1" s="1"/>
  <c r="R16" i="1"/>
  <c r="G71" i="1" s="1"/>
  <c r="R6" i="1"/>
  <c r="G61" i="1" s="1"/>
  <c r="R3" i="1"/>
  <c r="R19" i="1" l="1"/>
  <c r="G58" i="1"/>
  <c r="X3" i="1"/>
  <c r="AE3" i="1"/>
  <c r="AH3" i="1" s="1"/>
  <c r="X18" i="1"/>
  <c r="AE7" i="1"/>
  <c r="A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<sst xmlns="http://schemas.openxmlformats.org/spreadsheetml/2006/main" count="134" uniqueCount="62">
  <si>
    <t>0-0</t>
  </si>
  <si>
    <t>0-1</t>
  </si>
  <si>
    <t>0-2</t>
  </si>
  <si>
    <t>0-3</t>
  </si>
  <si>
    <t>1-0</t>
  </si>
  <si>
    <t>1-1</t>
  </si>
  <si>
    <t>2-0</t>
  </si>
  <si>
    <t>3-0</t>
  </si>
  <si>
    <t>2-1</t>
  </si>
  <si>
    <t>1-2</t>
  </si>
  <si>
    <t>3-1</t>
  </si>
  <si>
    <t>2-2</t>
  </si>
  <si>
    <t>1-3</t>
  </si>
  <si>
    <t>3-2</t>
  </si>
  <si>
    <t>2-3</t>
  </si>
  <si>
    <t>CN</t>
  </si>
  <si>
    <t>KR</t>
  </si>
  <si>
    <t>NA</t>
  </si>
  <si>
    <t>EU</t>
  </si>
  <si>
    <t>Round 1 table:</t>
  </si>
  <si>
    <t>vs. row 2</t>
  </si>
  <si>
    <t>vs. row 3</t>
  </si>
  <si>
    <t>row 2</t>
  </si>
  <si>
    <t>row 3</t>
  </si>
  <si>
    <t>…</t>
  </si>
  <si>
    <t>1-0 (computed)</t>
  </si>
  <si>
    <t>Team</t>
  </si>
  <si>
    <t>Region</t>
  </si>
  <si>
    <t>Power</t>
  </si>
  <si>
    <t>GEN</t>
  </si>
  <si>
    <t>T1</t>
  </si>
  <si>
    <t>KT</t>
  </si>
  <si>
    <t>DK</t>
  </si>
  <si>
    <t>JDG</t>
  </si>
  <si>
    <t>BLG</t>
  </si>
  <si>
    <t>LNG</t>
  </si>
  <si>
    <t>WBG</t>
  </si>
  <si>
    <t>G2</t>
  </si>
  <si>
    <t>FNC</t>
  </si>
  <si>
    <t>MAD</t>
  </si>
  <si>
    <t>NRG</t>
  </si>
  <si>
    <t>C9</t>
  </si>
  <si>
    <t>TL</t>
  </si>
  <si>
    <t>Advance</t>
  </si>
  <si>
    <t>Eliminated</t>
  </si>
  <si>
    <t>Feel free to edit the power scores above! The table below will mirror the one above.</t>
  </si>
  <si>
    <t>BDS</t>
  </si>
  <si>
    <t>GAM</t>
  </si>
  <si>
    <t>VN</t>
  </si>
  <si>
    <t>Expected Teams per Region</t>
  </si>
  <si>
    <t>Difference:</t>
  </si>
  <si>
    <t>Difference</t>
  </si>
  <si>
    <t>Relative difference</t>
  </si>
  <si>
    <t xml:space="preserve">Advance </t>
  </si>
  <si>
    <t>(Pre Round 1 Draw)</t>
  </si>
  <si>
    <t>(Post Round 1 Draw)</t>
  </si>
  <si>
    <t>(Current)</t>
  </si>
  <si>
    <t>Pre-Tournament</t>
  </si>
  <si>
    <t xml:space="preserve">Changes to Power: </t>
  </si>
  <si>
    <t>Pre-Rd. 1 Draw</t>
  </si>
  <si>
    <t>Post-Rd. 1 Draw</t>
  </si>
  <si>
    <t>Pre-Rd.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</si>
</sst>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rgb="FF000000"/>
      </patternFill>
    </fill>
    <fill>
      <patternFill patternType="solid">
        <fgColor rgb="FF6DC284"/>
        <bgColor rgb="FF000000"/>
      </patternFill>
    </fill>
    <fill>
      <patternFill patternType="solid">
        <fgColor rgb="FF7FC993"/>
        <bgColor rgb="FF000000"/>
      </patternFill>
    </fill>
    <fill>
      <patternFill patternType="solid">
        <fgColor rgb="FF8CCF9F"/>
        <bgColor rgb="FF000000"/>
      </patternFill>
    </fill>
    <fill>
      <patternFill patternType="solid">
        <fgColor rgb="FF6DC283"/>
        <bgColor rgb="FF000000"/>
      </patternFill>
    </fill>
    <fill>
      <patternFill patternType="solid">
        <fgColor rgb="FF79C78E"/>
        <bgColor rgb="FF000000"/>
      </patternFill>
    </fill>
    <fill>
      <patternFill patternType="solid">
        <fgColor rgb="FF8CCF9E"/>
        <bgColor rgb="FF000000"/>
      </patternFill>
    </fill>
    <fill>
      <patternFill patternType="solid">
        <fgColor rgb="FFAEDDBC"/>
        <bgColor rgb="FF000000"/>
      </patternFill>
    </fill>
    <fill>
      <patternFill patternType="solid">
        <fgColor rgb="FFCAE8D4"/>
        <bgColor rgb="FF000000"/>
      </patternFill>
    </fill>
    <fill>
      <patternFill patternType="solid">
        <fgColor rgb="FFDAEFE2"/>
        <bgColor rgb="FF000000"/>
      </patternFill>
    </fill>
    <fill>
      <patternFill patternType="solid">
        <fgColor rgb="FFEAF5F0"/>
        <bgColor rgb="FF000000"/>
      </patternFill>
    </fill>
    <fill>
      <patternFill patternType="solid">
        <fgColor rgb="FFFCFCFF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165" fontId="0" fillId="3" borderId="4" xfId="1" applyNumberFormat="1" applyFon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165" fontId="0" fillId="0" borderId="0" xfId="0" applyNumberFormat="1"/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4" fillId="0" borderId="0" xfId="0" applyNumberFormat="1" applyFont="1"/>
    <xf numFmtId="49" fontId="0" fillId="0" borderId="7" xfId="0" applyNumberFormat="1" applyBorder="1" applyAlignment="1">
      <alignment horizontal="left"/>
    </xf>
    <xf numFmtId="0" fontId="0" fillId="0" borderId="7" xfId="0" applyBorder="1"/>
    <xf numFmtId="0" fontId="0" fillId="0" borderId="3" xfId="0" applyBorder="1"/>
    <xf numFmtId="10" fontId="0" fillId="0" borderId="0" xfId="0" applyNumberFormat="1"/>
    <xf numFmtId="165" fontId="4" fillId="4" borderId="0" xfId="0" applyNumberFormat="1" applyFont="1" applyFill="1" applyAlignment="1">
      <alignment horizontal="center"/>
    </xf>
    <xf numFmtId="165" fontId="4" fillId="5" borderId="0" xfId="0" applyNumberFormat="1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165" fontId="4" fillId="7" borderId="0" xfId="0" applyNumberFormat="1" applyFont="1" applyFill="1" applyAlignment="1">
      <alignment horizontal="center"/>
    </xf>
    <xf numFmtId="165" fontId="4" fillId="8" borderId="0" xfId="0" applyNumberFormat="1" applyFont="1" applyFill="1" applyAlignment="1">
      <alignment horizontal="center"/>
    </xf>
    <xf numFmtId="165" fontId="4" fillId="9" borderId="0" xfId="0" applyNumberFormat="1" applyFont="1" applyFill="1" applyAlignment="1">
      <alignment horizontal="center"/>
    </xf>
    <xf numFmtId="165" fontId="4" fillId="10" borderId="0" xfId="0" applyNumberFormat="1" applyFont="1" applyFill="1" applyAlignment="1">
      <alignment horizontal="center"/>
    </xf>
    <xf numFmtId="165" fontId="4" fillId="11" borderId="0" xfId="0" applyNumberFormat="1" applyFont="1" applyFill="1" applyAlignment="1">
      <alignment horizontal="center"/>
    </xf>
    <xf numFmtId="165" fontId="4" fillId="12" borderId="0" xfId="0" applyNumberFormat="1" applyFont="1" applyFill="1" applyAlignment="1">
      <alignment horizontal="center"/>
    </xf>
    <xf numFmtId="165" fontId="4" fillId="13" borderId="0" xfId="0" applyNumberFormat="1" applyFont="1" applyFill="1" applyAlignment="1">
      <alignment horizontal="center"/>
    </xf>
    <xf numFmtId="165" fontId="4" fillId="14" borderId="0" xfId="0" applyNumberFormat="1" applyFont="1" applyFill="1" applyAlignment="1">
      <alignment horizontal="center"/>
    </xf>
    <xf numFmtId="165" fontId="4" fillId="15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Sheet1!$B$76</c:f>
              <c:strCache>
                <c:ptCount val="1"/>
                <c:pt idx="0">
                  <c:v>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Sheet1!$C$76:$E$76</c:f>
              <c:numCache>
                <c:formatCode>0.0%</c:formatCode>
                <c:ptCount val="3"/>
                <c:pt idx="0">
                  <c:v>0.90600000000000003</c:v>
                </c:pt>
                <c:pt idx="1">
                  <c:v>0.93309276707059441</c:v>
                </c:pt>
                <c:pt idx="2">
                  <c:v>0.93494352395336233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D-164E-AA3E-C614548B3404}"/>
            </c:ext>
          </c:extLst>
        </c:ser>
        <c:ser>
          <c:idx val="1"/>
          <c:order val="1"/>
          <c:tx>
            <c:strRef>
              <c:f>Sheet1!$B$77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Sheet1!$C$77:$E$77</c:f>
              <c:numCache>
                <c:formatCode>0.0%</c:formatCode>
                <c:ptCount val="3"/>
                <c:pt idx="0">
                  <c:v>0.85</c:v>
                </c:pt>
                <c:pt idx="1">
                  <c:v>0.87603172100757465</c:v>
                </c:pt>
                <c:pt idx="2">
                  <c:v>0.84942844276671337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9D-164E-AA3E-C614548B3404}"/>
            </c:ext>
          </c:extLst>
        </c:ser>
        <c:ser>
          <c:idx val="2"/>
          <c:order val="2"/>
          <c:tx>
            <c:strRef>
              <c:f>Sheet1!$B$78</c:f>
              <c:strCache>
                <c:ptCount val="1"/>
                <c:pt idx="0">
                  <c:v>KT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Sheet1!$C$78:$E$78</c:f>
              <c:numCache>
                <c:formatCode>0.0%</c:formatCode>
                <c:ptCount val="3"/>
                <c:pt idx="0">
                  <c:v>0.75</c:v>
                </c:pt>
                <c:pt idx="1">
                  <c:v>0.71227483846488082</c:v>
                </c:pt>
                <c:pt idx="2">
                  <c:v>0.56676173141409847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9D-164E-AA3E-C614548B3404}"/>
            </c:ext>
          </c:extLst>
        </c:ser>
        <c:ser>
          <c:idx val="3"/>
          <c:order val="3"/>
          <c:tx>
            <c:strRef>
              <c:f>Sheet1!$B$79</c:f>
              <c:strCache>
                <c:ptCount val="1"/>
                <c:pt idx="0">
                  <c:v>DK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Sheet1!$C$79:$E$79</c:f>
              <c:numCache>
                <c:formatCode>0.0%</c:formatCode>
                <c:ptCount val="3"/>
                <c:pt idx="0">
                  <c:v>0.67100000000000004</c:v>
                </c:pt>
                <c:pt idx="1">
                  <c:v>0.66561270192199595</c:v>
                </c:pt>
                <c:pt idx="2">
                  <c:v>0.34278117249583118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9D-164E-AA3E-C614548B3404}"/>
            </c:ext>
          </c:extLst>
        </c:ser>
        <c:ser>
          <c:idx val="4"/>
          <c:order val="4"/>
          <c:tx>
            <c:strRef>
              <c:f>Sheet1!$B$80</c:f>
              <c:strCache>
                <c:ptCount val="1"/>
                <c:pt idx="0">
                  <c:v>JDG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Sheet1!$C$80:$E$80</c:f>
              <c:numCache>
                <c:formatCode>0.0%</c:formatCode>
                <c:ptCount val="3"/>
                <c:pt idx="0">
                  <c:v>0.85299999999999998</c:v>
                </c:pt>
                <c:pt idx="1">
                  <c:v>0.87603172100757465</c:v>
                </c:pt>
                <c:pt idx="2">
                  <c:v>0.9097282428774498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9D-164E-AA3E-C614548B3404}"/>
            </c:ext>
          </c:extLst>
        </c:ser>
        <c:ser>
          <c:idx val="5"/>
          <c:order val="5"/>
          <c:tx>
            <c:strRef>
              <c:f>Sheet1!$B$81</c:f>
              <c:strCache>
                <c:ptCount val="1"/>
                <c:pt idx="0">
                  <c:v>BLG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Sheet1!$C$81:$E$81</c:f>
              <c:numCache>
                <c:formatCode>0.0%</c:formatCode>
                <c:ptCount val="3"/>
                <c:pt idx="0">
                  <c:v>0.78400000000000003</c:v>
                </c:pt>
                <c:pt idx="1">
                  <c:v>0.75068352164223673</c:v>
                </c:pt>
                <c:pt idx="2">
                  <c:v>0.83615252626675995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9D-164E-AA3E-C614548B3404}"/>
            </c:ext>
          </c:extLst>
        </c:ser>
        <c:ser>
          <c:idx val="6"/>
          <c:order val="6"/>
          <c:tx>
            <c:strRef>
              <c:f>Sheet1!$B$82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Sheet1!$C$82:$E$82</c:f>
              <c:numCache>
                <c:formatCode>0.0%</c:formatCode>
                <c:ptCount val="3"/>
                <c:pt idx="0">
                  <c:v>0.67500000000000004</c:v>
                </c:pt>
                <c:pt idx="1">
                  <c:v>0.6851480142391202</c:v>
                </c:pt>
                <c:pt idx="2">
                  <c:v>0.82742052387642806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9D-164E-AA3E-C614548B3404}"/>
            </c:ext>
          </c:extLst>
        </c:ser>
        <c:ser>
          <c:idx val="7"/>
          <c:order val="7"/>
          <c:tx>
            <c:strRef>
              <c:f>Sheet1!$B$83</c:f>
              <c:strCache>
                <c:ptCount val="1"/>
                <c:pt idx="0">
                  <c:v>WBG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Sheet1!$C$83:$E$83</c:f>
              <c:numCache>
                <c:formatCode>0.0%</c:formatCode>
                <c:ptCount val="3"/>
                <c:pt idx="0">
                  <c:v>0.67500000000000004</c:v>
                </c:pt>
                <c:pt idx="1">
                  <c:v>0.69700873957451681</c:v>
                </c:pt>
                <c:pt idx="2">
                  <c:v>0.79759334138695337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9D-164E-AA3E-C614548B3404}"/>
            </c:ext>
          </c:extLst>
        </c:ser>
        <c:ser>
          <c:idx val="8"/>
          <c:order val="8"/>
          <c:tx>
            <c:strRef>
              <c:f>Sheet1!$B$84</c:f>
              <c:strCache>
                <c:ptCount val="1"/>
                <c:pt idx="0">
                  <c:v>G2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Sheet1!$C$84:$E$84</c:f>
              <c:numCache>
                <c:formatCode>0.0%</c:formatCode>
                <c:ptCount val="3"/>
                <c:pt idx="0">
                  <c:v>0.47499999999999998</c:v>
                </c:pt>
                <c:pt idx="1">
                  <c:v>0.46292168879001605</c:v>
                </c:pt>
                <c:pt idx="2">
                  <c:v>0.67737967040177738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9D-164E-AA3E-C614548B3404}"/>
            </c:ext>
          </c:extLst>
        </c:ser>
        <c:ser>
          <c:idx val="9"/>
          <c:order val="9"/>
          <c:tx>
            <c:strRef>
              <c:f>Sheet1!$B$85</c:f>
              <c:strCache>
                <c:ptCount val="1"/>
                <c:pt idx="0">
                  <c:v>FNC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Sheet1!$C$85:$E$85</c:f>
              <c:numCache>
                <c:formatCode>0.0%</c:formatCode>
                <c:ptCount val="3"/>
                <c:pt idx="0">
                  <c:v>0.313</c:v>
                </c:pt>
                <c:pt idx="1">
                  <c:v>0.29968106389768445</c:v>
                </c:pt>
                <c:pt idx="2">
                  <c:v>0.27306512106000413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9D-164E-AA3E-C614548B3404}"/>
            </c:ext>
          </c:extLst>
        </c:ser>
        <c:ser>
          <c:idx val="10"/>
          <c:order val="10"/>
          <c:tx>
            <c:strRef>
              <c:f>Sheet1!$B$86</c:f>
              <c:strCache>
                <c:ptCount val="1"/>
                <c:pt idx="0">
                  <c:v>MAD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Sheet1!$C$86:$E$86</c:f>
              <c:numCache>
                <c:formatCode>0.0%</c:formatCode>
                <c:ptCount val="3"/>
                <c:pt idx="0">
                  <c:v>0.222</c:v>
                </c:pt>
                <c:pt idx="1">
                  <c:v>0.24249682081039164</c:v>
                </c:pt>
                <c:pt idx="2">
                  <c:v>0.12166015508841821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9D-164E-AA3E-C614548B3404}"/>
            </c:ext>
          </c:extLst>
        </c:ser>
        <c:ser>
          <c:idx val="11"/>
          <c:order val="11"/>
          <c:tx>
            <c:strRef>
              <c:f>Sheet1!$B$87</c:f>
              <c:strCache>
                <c:ptCount val="1"/>
                <c:pt idx="0">
                  <c:v>BDS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Sheet1!$C$87:$E$87</c:f>
              <c:numCache>
                <c:formatCode>0.0%</c:formatCode>
                <c:ptCount val="3"/>
                <c:pt idx="0">
                  <c:v>0.13100000000000001</c:v>
                </c:pt>
                <c:pt idx="1">
                  <c:v>0.10907683512586046</c:v>
                </c:pt>
                <c:pt idx="2">
                  <c:v>0.12166015508841821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9D-164E-AA3E-C614548B3404}"/>
            </c:ext>
          </c:extLst>
        </c:ser>
        <c:ser>
          <c:idx val="12"/>
          <c:order val="12"/>
          <c:tx>
            <c:strRef>
              <c:f>Sheet1!$B$88</c:f>
              <c:strCache>
                <c:ptCount val="1"/>
                <c:pt idx="0">
                  <c:v>NRG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Sheet1!$C$88:$E$88</c:f>
              <c:numCache>
                <c:formatCode>0.0%</c:formatCode>
                <c:ptCount val="3"/>
                <c:pt idx="0">
                  <c:v>0.223</c:v>
                </c:pt>
                <c:pt idx="1">
                  <c:v>0.20918298645046648</c:v>
                </c:pt>
                <c:pt idx="2">
                  <c:v>0.15124578348845474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E9D-164E-AA3E-C614548B3404}"/>
            </c:ext>
          </c:extLst>
        </c:ser>
        <c:ser>
          <c:idx val="13"/>
          <c:order val="13"/>
          <c:tx>
            <c:strRef>
              <c:f>Sheet1!$B$89</c:f>
              <c:strCache>
                <c:ptCount val="1"/>
                <c:pt idx="0">
                  <c:v>C9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Sheet1!$C$89:$E$89</c:f>
              <c:numCache>
                <c:formatCode>0.0%</c:formatCode>
                <c:ptCount val="3"/>
                <c:pt idx="0">
                  <c:v>0.314</c:v>
                </c:pt>
                <c:pt idx="1">
                  <c:v>0.35321245793555378</c:v>
                </c:pt>
                <c:pt idx="2">
                  <c:v>0.42684249778273309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9D-164E-AA3E-C614548B3404}"/>
            </c:ext>
          </c:extLst>
        </c:ser>
        <c:ser>
          <c:idx val="14"/>
          <c:order val="14"/>
          <c:tx>
            <c:strRef>
              <c:f>Sheet1!$B$90</c:f>
              <c:strCache>
                <c:ptCount val="1"/>
                <c:pt idx="0">
                  <c:v>TL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Sheet1!$C$90:$E$90</c:f>
              <c:numCache>
                <c:formatCode>0.0%</c:formatCode>
                <c:ptCount val="3"/>
                <c:pt idx="0">
                  <c:v>0.13200000000000001</c:v>
                </c:pt>
                <c:pt idx="1">
                  <c:v>0.10907683512586046</c:v>
                </c:pt>
                <c:pt idx="2">
                  <c:v>0.15124578348845474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E9D-164E-AA3E-C614548B3404}"/>
            </c:ext>
          </c:extLst>
        </c:ser>
        <c:ser>
          <c:idx val="15"/>
          <c:order val="15"/>
          <c:tx>
            <c:strRef>
              <c:f>Sheet1!$B$91</c:f>
              <c:strCache>
                <c:ptCount val="1"/>
                <c:pt idx="0">
                  <c:v>GAM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Sheet1!$C$75:$E$75</c:f>
              <c:strCache>
                <c:ptCount val="3"/>
                <c:pt idx="0">
                  <c:v>Pre-Rd. 1 Draw</c:v>
                </c:pt>
                <c:pt idx="1">
                  <c:v>Post-Rd. 1 Draw</c:v>
                </c:pt>
                <c:pt idx="2">
                  <c:v>Pre-Rd. 2</c:v>
                </c:pt>
              </c:strCache>
            </c:strRef>
          </c:cat>
          <c:val>
            <c:numRef>
              <c:f>Sheet1!$C$91:$E$91</c:f>
              <c:numCache>
                <c:formatCode>0.0%</c:formatCode>
                <c:ptCount val="3"/>
                <c:pt idx="0">
                  <c:v>2.5999999999999999E-2</c:v>
                </c:pt>
                <c:pt idx="1">
                  <c:v>1.846728693567265E-2</c:v>
                </c:pt>
                <c:pt idx="2">
                  <c:v>1.2091328564143232E-2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E9D-164E-AA3E-C614548B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743919"/>
        <c:axId val="413653487"/>
      </c:lineChart>
      <c:catAx>
        <c:axId val="41374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53487"/>
        <c:crosses val="autoZero"/>
        <c:auto val="1"/>
        <c:lblAlgn val="ctr"/>
        <c:lblOffset val="100"/>
        <c:noMultiLvlLbl val="0"/>
      </c:catAx>
      <c:valAx>
        <c:axId val="41365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4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171450</xdr:colOff>
      <xdr:row>8</xdr:row>
      <xdr:rowOff>127000</xdr:rowOff>
    </xdr:from>
    <xdr:to>
      <xdr:col>37</xdr:col>
      <xdr:colOff>596900</xdr:colOff>
      <xdr:row>68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4AE75D-EFCB-FBAC-267B-A84AEADBA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B7BF-1490-9D46-A545-15C1728408B0}">
  <sheetPr codeName="Sheet1"/>
  <dimension ref="A1:AH91"/>
  <sheetViews>
    <sheetView tabSelected="1" topLeftCell="F1" workbookViewId="0">
      <selection activeCell="AM16" sqref="AM16"/>
    </sheetView>
  </sheetViews>
  <sheetFormatPr baseColWidth="10" defaultRowHeight="16" x14ac:dyDescent="0.2"/>
  <cols>
    <col min="3" max="3" width="9.83203125" customWidth="1"/>
    <col min="4" max="18" width="9.6640625" customWidth="1"/>
    <col min="19" max="19" width="10.83203125" hidden="1" customWidth="1"/>
    <col min="21" max="21" width="17.33203125" bestFit="1" customWidth="1"/>
    <col min="22" max="22" width="18.1640625" bestFit="1" customWidth="1"/>
    <col min="23" max="23" width="10" bestFit="1" customWidth="1"/>
    <col min="24" max="24" width="9.83203125" customWidth="1"/>
    <col min="25" max="25" width="12" customWidth="1"/>
    <col min="26" max="26" width="9.6640625" bestFit="1" customWidth="1"/>
    <col min="27" max="27" width="16.83203125" bestFit="1" customWidth="1"/>
    <col min="31" max="31" width="13" customWidth="1"/>
    <col min="32" max="32" width="4" customWidth="1"/>
    <col min="33" max="33" width="14.5" bestFit="1" customWidth="1"/>
  </cols>
  <sheetData>
    <row r="1" spans="1:34" x14ac:dyDescent="0.2">
      <c r="A1" s="3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 t="s">
        <v>25</v>
      </c>
      <c r="U1" t="s">
        <v>54</v>
      </c>
      <c r="V1" t="s">
        <v>55</v>
      </c>
      <c r="W1" t="s">
        <v>56</v>
      </c>
    </row>
    <row r="2" spans="1:34" ht="17" thickBot="1" x14ac:dyDescent="0.25">
      <c r="A2" s="7" t="s">
        <v>26</v>
      </c>
      <c r="B2" s="7" t="s">
        <v>27</v>
      </c>
      <c r="C2" s="8" t="s">
        <v>28</v>
      </c>
      <c r="D2" s="9" t="s">
        <v>0</v>
      </c>
      <c r="E2" s="10" t="s">
        <v>4</v>
      </c>
      <c r="F2" s="11" t="s">
        <v>1</v>
      </c>
      <c r="G2" s="10" t="s">
        <v>6</v>
      </c>
      <c r="H2" s="10" t="s">
        <v>5</v>
      </c>
      <c r="I2" s="11" t="s">
        <v>2</v>
      </c>
      <c r="J2" s="13" t="s">
        <v>7</v>
      </c>
      <c r="K2" s="10" t="s">
        <v>8</v>
      </c>
      <c r="L2" s="10" t="s">
        <v>9</v>
      </c>
      <c r="M2" s="14" t="s">
        <v>3</v>
      </c>
      <c r="N2" s="13" t="s">
        <v>10</v>
      </c>
      <c r="O2" s="10" t="s">
        <v>11</v>
      </c>
      <c r="P2" s="14" t="s">
        <v>12</v>
      </c>
      <c r="Q2" s="13" t="s">
        <v>13</v>
      </c>
      <c r="R2" s="15" t="s">
        <v>14</v>
      </c>
      <c r="U2" s="18" t="s">
        <v>53</v>
      </c>
      <c r="V2" s="18" t="s">
        <v>53</v>
      </c>
      <c r="W2" s="18" t="s">
        <v>43</v>
      </c>
      <c r="X2" s="18" t="s">
        <v>44</v>
      </c>
      <c r="Y2" s="18" t="s">
        <v>26</v>
      </c>
      <c r="Z2" s="23" t="s">
        <v>51</v>
      </c>
      <c r="AA2" s="23" t="s">
        <v>52</v>
      </c>
      <c r="AB2" s="23"/>
      <c r="AD2" s="21" t="s">
        <v>49</v>
      </c>
      <c r="AE2" s="22"/>
      <c r="AF2" s="22"/>
      <c r="AG2" s="22" t="s">
        <v>57</v>
      </c>
      <c r="AH2" s="22" t="s">
        <v>50</v>
      </c>
    </row>
    <row r="3" spans="1:34" x14ac:dyDescent="0.2">
      <c r="A3" s="3" t="s">
        <v>29</v>
      </c>
      <c r="B3" s="3" t="s">
        <v>16</v>
      </c>
      <c r="C3" s="5">
        <v>21</v>
      </c>
      <c r="D3" s="12">
        <v>1</v>
      </c>
      <c r="E3" s="4">
        <v>1</v>
      </c>
      <c r="F3" s="6">
        <f>1-E3</f>
        <v>0</v>
      </c>
      <c r="G3" s="4">
        <f>C3/(C3+C4)</f>
        <v>0.58333333333333337</v>
      </c>
      <c r="H3" s="4">
        <f>1-G3-I3</f>
        <v>0.41666666666666663</v>
      </c>
      <c r="I3" s="6" cm="1">
        <f t="array" ref="I3">SUM(F3*F$3:F$18*(1-(C3/($C$3:$C$18+C3))))/8</f>
        <v>0</v>
      </c>
      <c r="J3" s="4" cm="1">
        <f t="array" ref="J3">SUM(G3*G$3:G$18*(3-(2*(C3/($C$3:$C$18+C3))))*(C3/($C$3:$C$18+C3))*(C3/($C$3:$C$18+C3))/4)</f>
        <v>0.39211587671730491</v>
      </c>
      <c r="K3" s="4">
        <f>1-J3-L3-M3</f>
        <v>0.49199763641286809</v>
      </c>
      <c r="L3" s="4" cm="1">
        <f t="array" ref="L3">SUM(I3*I$3:I$18*(3-(2*(C3/($C$3:$C$18+C3))))*(C3/($C$3:$C$18+C3))*(C3/($C$3:$C$18+C3))/4) + SUM(H3*H$3:H$18*$C$3:$C$18/($C$3:$C$18+C3))/8</f>
        <v>0.11588648686982697</v>
      </c>
      <c r="M3" s="6" cm="1">
        <f t="array" ref="M3">SUM(I3*I$3:I$18*(3-(2*($C$3:$C$18/($C$3:$C$18+C3))))*($C$3:$C$18/($C$3:$C$18+C3))*($C$3:$C$18/($C$3:$C$18+C3))/4)</f>
        <v>0</v>
      </c>
      <c r="N3" s="4" cm="1">
        <f t="array" ref="N3">SUM(K3*K$3:K$18*(3-(2*(C3/($C$3:$C$18+C3))))*(C3/($C$3:$C$18+C3))*(C3/($C$3:$C$18+C3))/6)</f>
        <v>0.36216672957876334</v>
      </c>
      <c r="O3" s="4">
        <f>1-J3-N3-P3-M3</f>
        <v>0.22786372828774346</v>
      </c>
      <c r="P3" s="6" cm="1">
        <f t="array" ref="P3">SUM(L3*L$3:L$18*(3-(2*($C$3:$C$18/($C$3:$C$18+C3))))*($C$3:$C$18/($C$3:$C$18+C3))*($C$3:$C$18/($C$3:$C$18+C3))/6)</f>
        <v>1.7853665416188248E-2</v>
      </c>
      <c r="Q3" s="4" cm="1">
        <f t="array" ref="Q3">SUM(O3*O$3:O$18*(3-(2*(C3/($C$3:$C$18+C3))))*(C3/($C$3:$C$18+C3))*(C3/($C$3:$C$18+C3))/6)</f>
        <v>0.18066091765729403</v>
      </c>
      <c r="R3" s="4">
        <f>O3-Q3</f>
        <v>4.7202810630449427E-2</v>
      </c>
      <c r="S3" s="2">
        <f>AVERAGEIF($B$3:$B$18,"&lt;&gt;"&amp;$B7,$B$39:$B$54)</f>
        <v>0.758225247542898</v>
      </c>
      <c r="U3" s="25">
        <v>0.90600000000000003</v>
      </c>
      <c r="V3" s="19">
        <v>0.93309276707059441</v>
      </c>
      <c r="W3" s="19">
        <f t="shared" ref="W3:W18" si="0">SUM(D58:F58)</f>
        <v>0.93494352395336233</v>
      </c>
      <c r="X3" s="19">
        <f t="shared" ref="X3:X18" si="1">1-W3</f>
        <v>6.5056476046637668E-2</v>
      </c>
      <c r="Y3" s="3" t="s">
        <v>29</v>
      </c>
      <c r="Z3" s="16">
        <f>W3-V3</f>
        <v>1.8507568827679233E-3</v>
      </c>
      <c r="AA3" s="24">
        <f>Z3/V3</f>
        <v>1.9834650402213456E-3</v>
      </c>
      <c r="AB3" s="24"/>
      <c r="AD3" s="3" t="s">
        <v>16</v>
      </c>
      <c r="AE3" s="2">
        <f>SUM(W3:W6)</f>
        <v>2.6939148706300058</v>
      </c>
      <c r="AG3" s="20">
        <v>3.1949999999999998</v>
      </c>
      <c r="AH3" s="2">
        <f>AE3-AG3</f>
        <v>-0.50108512936999405</v>
      </c>
    </row>
    <row r="4" spans="1:34" x14ac:dyDescent="0.2">
      <c r="A4" s="3" t="s">
        <v>30</v>
      </c>
      <c r="B4" s="3" t="s">
        <v>16</v>
      </c>
      <c r="C4" s="5">
        <v>15</v>
      </c>
      <c r="D4" s="12">
        <v>1</v>
      </c>
      <c r="E4" s="4">
        <v>1</v>
      </c>
      <c r="F4" s="6">
        <f t="shared" ref="F4:F18" si="2">1-E4</f>
        <v>0</v>
      </c>
      <c r="G4" s="4">
        <f>1-G3</f>
        <v>0.41666666666666663</v>
      </c>
      <c r="H4" s="4">
        <f t="shared" ref="H4:H16" si="3">1-G4-I4</f>
        <v>0.58333333333333337</v>
      </c>
      <c r="I4" s="6" cm="1">
        <f t="array" ref="I4">SUM(F4*F$3:F$18*(1-(C4/($C$3:$C$18+C4))))/8</f>
        <v>0</v>
      </c>
      <c r="J4" s="4" cm="1">
        <f t="array" ref="J4">SUM(G4*G$3:G$18*(3-(2*(C4/($C$3:$C$18+C4))))*(C4/($C$3:$C$18+C4))*(C4/($C$3:$C$18+C4))/4)</f>
        <v>0.23329580670223329</v>
      </c>
      <c r="K4" s="4">
        <f t="shared" ref="K4:K18" si="4">1-J4-L4-M4</f>
        <v>0.56572752785522473</v>
      </c>
      <c r="L4" s="4" cm="1">
        <f t="array" ref="L4">SUM(I4*I$3:I$18*(3-(2*(C4/($C$3:$C$18+C4))))*(C4/($C$3:$C$18+C4))*(C4/($C$3:$C$18+C4))/4) + SUM(H4*H$3:H$18*$C$3:$C$18/($C$3:$C$18+C4))/8</f>
        <v>0.20097666544254203</v>
      </c>
      <c r="M4" s="6" cm="1">
        <f t="array" ref="M4">SUM(I4*I$3:I$18*(3-(2*($C$3:$C$18/($C$3:$C$18+C4))))*($C$3:$C$18/($C$3:$C$18+C4))*($C$3:$C$18/($C$3:$C$18+C4))/4)</f>
        <v>0</v>
      </c>
      <c r="N4" s="4" cm="1">
        <f t="array" ref="N4">SUM(K4*K$3:K$18*(3-(2*(C4/($C$3:$C$18+C4))))*(C4/($C$3:$C$18+C4))*(C4/($C$3:$C$18+C4))/6)</f>
        <v>0.36092880258937265</v>
      </c>
      <c r="O4" s="4">
        <f t="shared" ref="O4:O18" si="5">1-J4-N4-P4-M4</f>
        <v>0.36072508273162412</v>
      </c>
      <c r="P4" s="6" cm="1">
        <f t="array" ref="P4">SUM(L4*L$3:L$18*(3-(2*($C$3:$C$18/($C$3:$C$18+C4))))*($C$3:$C$18/($C$3:$C$18+C4))*($C$3:$C$18/($C$3:$C$18+C4))/6)</f>
        <v>4.5050307976769947E-2</v>
      </c>
      <c r="Q4" s="4" cm="1">
        <f t="array" ref="Q4">SUM(O4*O$3:O$18*(3-(2*(C4/($C$3:$C$18+C4))))*(C4/($C$3:$C$18+C4))*(C4/($C$3:$C$18+C4))/6)</f>
        <v>0.2552038334751075</v>
      </c>
      <c r="R4" s="4">
        <f t="shared" ref="R4:R18" si="6">O4-Q4</f>
        <v>0.10552124925651662</v>
      </c>
      <c r="S4" s="2">
        <f>AVERAGEIF($B$3:$B$18,"&lt;&gt;"&amp;B8,C$39:C$54)</f>
        <v>0.69769615889497583</v>
      </c>
      <c r="U4" s="26">
        <v>0.85</v>
      </c>
      <c r="V4" s="19">
        <v>0.87603172100757465</v>
      </c>
      <c r="W4" s="19">
        <f t="shared" si="0"/>
        <v>0.84942844276671337</v>
      </c>
      <c r="X4" s="19">
        <f t="shared" si="1"/>
        <v>0.15057155723328663</v>
      </c>
      <c r="Y4" s="19" t="s">
        <v>30</v>
      </c>
      <c r="Z4" s="16">
        <f t="shared" ref="Z4:Z18" si="7">W4-V4</f>
        <v>-2.6603278240861283E-2</v>
      </c>
      <c r="AA4" s="24">
        <f t="shared" ref="AA4:AA18" si="8">Z4/V4</f>
        <v>-3.0367939428338642E-2</v>
      </c>
      <c r="AB4" s="24"/>
      <c r="AD4" s="3" t="s">
        <v>15</v>
      </c>
      <c r="AE4" s="2">
        <f>SUM(W7:W10)</f>
        <v>3.3708946344075912</v>
      </c>
      <c r="AG4" s="20">
        <v>3.0059999999999998</v>
      </c>
      <c r="AH4" s="2">
        <f t="shared" ref="AH4:AH7" si="9">AE4-AG4</f>
        <v>0.3648946344075914</v>
      </c>
    </row>
    <row r="5" spans="1:34" x14ac:dyDescent="0.2">
      <c r="A5" s="3" t="s">
        <v>31</v>
      </c>
      <c r="B5" s="3" t="s">
        <v>16</v>
      </c>
      <c r="C5" s="5">
        <v>12</v>
      </c>
      <c r="D5" s="12">
        <v>1</v>
      </c>
      <c r="E5" s="4">
        <v>0</v>
      </c>
      <c r="F5" s="6">
        <f t="shared" si="2"/>
        <v>1</v>
      </c>
      <c r="G5" s="4">
        <v>0</v>
      </c>
      <c r="H5" s="4">
        <f>C5/(C5+C6)</f>
        <v>0.6</v>
      </c>
      <c r="I5" s="6">
        <f>1-H5</f>
        <v>0.4</v>
      </c>
      <c r="J5" s="4" cm="1">
        <f t="array" ref="J5">SUM(G5*G$3:G$18*(3-(2*(C5/($C$3:$C$18+C5))))*(C5/($C$3:$C$18+C5))*(C5/($C$3:$C$18+C5))/4)</f>
        <v>0</v>
      </c>
      <c r="K5" s="4">
        <f t="shared" si="4"/>
        <v>0.36477500237273547</v>
      </c>
      <c r="L5" s="4" cm="1">
        <f t="array" ref="L5">SUM(I5*I$3:I$18*(3-(2*(C5/($C$3:$C$18+C5))))*(C5/($C$3:$C$18+C5))*(C5/($C$3:$C$18+C5))/4) + SUM(H5*H$3:H$18*$C$3:$C$18/($C$3:$C$18+C5))/8</f>
        <v>0.55803363255493865</v>
      </c>
      <c r="M5" s="6" cm="1">
        <f t="array" ref="M5">SUM(I5*I$3:I$18*(3-(2*($C$3:$C$18/($C$3:$C$18+C5))))*($C$3:$C$18/($C$3:$C$18+C5))*($C$3:$C$18/($C$3:$C$18+C5))/4)</f>
        <v>7.7191365072325893E-2</v>
      </c>
      <c r="N5" s="4" cm="1">
        <f t="array" ref="N5">SUM(K5*K$3:K$18*(3-(2*(C5/($C$3:$C$18+C5))))*(C5/($C$3:$C$18+C5))*(C5/($C$3:$C$18+C5))/6)</f>
        <v>0.20684101783173675</v>
      </c>
      <c r="O5" s="4">
        <f t="shared" si="5"/>
        <v>0.55986498077318347</v>
      </c>
      <c r="P5" s="6" cm="1">
        <f t="array" ref="P5">SUM(L5*L$3:L$18*(3-(2*($C$3:$C$18/($C$3:$C$18+C5))))*($C$3:$C$18/($C$3:$C$18+C5))*($C$3:$C$18/($C$3:$C$18+C5))/6)</f>
        <v>0.15610263632275384</v>
      </c>
      <c r="Q5" s="4" cm="1">
        <f t="array" ref="Q5">SUM(O5*O$3:O$18*(3-(2*(C5/($C$3:$C$18+C5))))*(C5/($C$3:$C$18+C5))*(C5/($C$3:$C$18+C5))/6)</f>
        <v>0.35992071358236166</v>
      </c>
      <c r="R5" s="4">
        <f t="shared" si="6"/>
        <v>0.19994426719082181</v>
      </c>
      <c r="S5" s="2">
        <f>AVERAGEIF($B$3:$B$18,"&lt;&gt;"&amp;B9,D$39:D$54)</f>
        <v>0.65354061277373177</v>
      </c>
      <c r="U5" s="27">
        <v>0.75</v>
      </c>
      <c r="V5" s="19">
        <v>0.71227483846488082</v>
      </c>
      <c r="W5" s="19">
        <f t="shared" si="0"/>
        <v>0.56676173141409847</v>
      </c>
      <c r="X5" s="19">
        <f t="shared" si="1"/>
        <v>0.43323826858590153</v>
      </c>
      <c r="Y5" s="19" t="s">
        <v>31</v>
      </c>
      <c r="Z5" s="16">
        <f t="shared" si="7"/>
        <v>-0.14551310705078235</v>
      </c>
      <c r="AA5" s="24">
        <f t="shared" si="8"/>
        <v>-0.20429348222435767</v>
      </c>
      <c r="AB5" s="24"/>
      <c r="AD5" s="3" t="s">
        <v>18</v>
      </c>
      <c r="AE5" s="2">
        <f>SUM(W11:W14)</f>
        <v>1.1937651016386179</v>
      </c>
      <c r="AG5" s="20">
        <v>1.079</v>
      </c>
      <c r="AH5" s="2">
        <f t="shared" si="9"/>
        <v>0.11476510163861797</v>
      </c>
    </row>
    <row r="6" spans="1:34" x14ac:dyDescent="0.2">
      <c r="A6" s="3" t="s">
        <v>32</v>
      </c>
      <c r="B6" s="3" t="s">
        <v>16</v>
      </c>
      <c r="C6" s="5">
        <v>8</v>
      </c>
      <c r="D6" s="12">
        <v>1</v>
      </c>
      <c r="E6" s="4">
        <v>0</v>
      </c>
      <c r="F6" s="6">
        <f t="shared" si="2"/>
        <v>1</v>
      </c>
      <c r="G6" s="4" cm="1">
        <f t="array" ref="G6">SUM(E6*E$3:E$18*C6/($C$3:$C$18+C6))/8</f>
        <v>0</v>
      </c>
      <c r="H6" s="4">
        <f>1-H5</f>
        <v>0.4</v>
      </c>
      <c r="I6" s="6">
        <f>1-H6</f>
        <v>0.6</v>
      </c>
      <c r="J6" s="4" cm="1">
        <f t="array" ref="J6">SUM(G6*G$3:G$18*(3-(2*(C6/($C$3:$C$18+C6))))*(C6/($C$3:$C$18+C6))*(C6/($C$3:$C$18+C6))/4)</f>
        <v>0</v>
      </c>
      <c r="K6" s="4">
        <f t="shared" si="4"/>
        <v>0.20693607152521618</v>
      </c>
      <c r="L6" s="4" cm="1">
        <f t="array" ref="L6">SUM(I6*I$3:I$18*(3-(2*(C6/($C$3:$C$18+C6))))*(C6/($C$3:$C$18+C6))*(C6/($C$3:$C$18+C6))/4) + SUM(H6*H$3:H$18*$C$3:$C$18/($C$3:$C$18+C6))/8</f>
        <v>0.61792553663843997</v>
      </c>
      <c r="M6" s="6" cm="1">
        <f t="array" ref="M6">SUM(I6*I$3:I$18*(3-(2*($C$3:$C$18/($C$3:$C$18+C6))))*($C$3:$C$18/($C$3:$C$18+C6))*($C$3:$C$18/($C$3:$C$18+C6))/4)</f>
        <v>0.17513839183634386</v>
      </c>
      <c r="N6" s="4" cm="1">
        <f t="array" ref="N6">SUM(K6*K$3:K$18*(3-(2*(C6/($C$3:$C$18+C6))))*(C6/($C$3:$C$18+C6))*(C6/($C$3:$C$18+C6))/6)</f>
        <v>9.0040127849469659E-2</v>
      </c>
      <c r="O6" s="4">
        <f t="shared" si="5"/>
        <v>0.49013554941942428</v>
      </c>
      <c r="P6" s="6" cm="1">
        <f t="array" ref="P6">SUM(L6*L$3:L$18*(3-(2*($C$3:$C$18/($C$3:$C$18+C6))))*($C$3:$C$18/($C$3:$C$18+C6))*($C$3:$C$18/($C$3:$C$18+C6))/6)</f>
        <v>0.24468593089476218</v>
      </c>
      <c r="Q6" s="4" cm="1">
        <f t="array" ref="Q6">SUM(O6*O$3:O$18*(3-(2*(C6/($C$3:$C$18+C6))))*(C6/($C$3:$C$18+C6))*(C6/($C$3:$C$18+C6))/6)</f>
        <v>0.25274104464636155</v>
      </c>
      <c r="R6" s="4">
        <f t="shared" si="6"/>
        <v>0.23739450477306273</v>
      </c>
      <c r="S6" s="2">
        <f>AVERAGEIF($B$3:$B$18,"&lt;&gt;"&amp;B10,E$39:E$54)</f>
        <v>0.56717073465475598</v>
      </c>
      <c r="U6" s="28">
        <v>0.67100000000000004</v>
      </c>
      <c r="V6" s="19">
        <v>0.66561270192199595</v>
      </c>
      <c r="W6" s="19">
        <f t="shared" si="0"/>
        <v>0.34278117249583118</v>
      </c>
      <c r="X6" s="19">
        <f t="shared" si="1"/>
        <v>0.65721882750416882</v>
      </c>
      <c r="Y6" s="19" t="s">
        <v>32</v>
      </c>
      <c r="Z6" s="16">
        <f t="shared" si="7"/>
        <v>-0.32283152942616478</v>
      </c>
      <c r="AA6" s="24">
        <f t="shared" si="8"/>
        <v>-0.48501407574400202</v>
      </c>
      <c r="AB6" s="24"/>
      <c r="AD6" s="3" t="s">
        <v>17</v>
      </c>
      <c r="AE6" s="2">
        <f>SUM(W15:W17)</f>
        <v>0.72933406475964258</v>
      </c>
      <c r="AG6" s="20">
        <v>0.69299999999999995</v>
      </c>
      <c r="AH6" s="2">
        <f t="shared" si="9"/>
        <v>3.6334064759642626E-2</v>
      </c>
    </row>
    <row r="7" spans="1:34" x14ac:dyDescent="0.2">
      <c r="A7" s="3" t="s">
        <v>33</v>
      </c>
      <c r="B7" s="3" t="s">
        <v>15</v>
      </c>
      <c r="C7" s="5">
        <v>18</v>
      </c>
      <c r="D7" s="12">
        <v>1</v>
      </c>
      <c r="E7" s="4">
        <v>1</v>
      </c>
      <c r="F7" s="6">
        <f t="shared" si="2"/>
        <v>0</v>
      </c>
      <c r="G7" s="4">
        <f>C7/(C7+C8)</f>
        <v>0.5625</v>
      </c>
      <c r="H7" s="4">
        <f t="shared" si="3"/>
        <v>0.4375</v>
      </c>
      <c r="I7" s="6" cm="1">
        <f t="array" ref="I7">SUM(F7*F$3:F$18*(1-(C7/($C$3:$C$18+C7))))/8</f>
        <v>0</v>
      </c>
      <c r="J7" s="4" cm="1">
        <f t="array" ref="J7">SUM(G7*G$3:G$18*(3-(2*(C7/($C$3:$C$18+C7))))*(C7/($C$3:$C$18+C7))*(C7/($C$3:$C$18+C7))/4)</f>
        <v>0.34991325291820535</v>
      </c>
      <c r="K7" s="4">
        <f t="shared" si="4"/>
        <v>0.51548519240941792</v>
      </c>
      <c r="L7" s="4" cm="1">
        <f t="array" ref="L7">SUM(I7*I$3:I$18*(3-(2*(C7/($C$3:$C$18+C7))))*(C7/($C$3:$C$18+C7))*(C7/($C$3:$C$18+C7))/4) + SUM(H7*H$3:H$18*$C$3:$C$18/($C$3:$C$18+C7))/8</f>
        <v>0.13460155467237661</v>
      </c>
      <c r="M7" s="6" cm="1">
        <f t="array" ref="M7">SUM(I7*I$3:I$18*(3-(2*($C$3:$C$18/($C$3:$C$18+C7))))*($C$3:$C$18/($C$3:$C$18+C7))*($C$3:$C$18/($C$3:$C$18+C7))/4)</f>
        <v>0</v>
      </c>
      <c r="N7" s="4" cm="1">
        <f t="array" ref="N7">SUM(K7*K$3:K$18*(3-(2*(C7/($C$3:$C$18+C7))))*(C7/($C$3:$C$18+C7))*(C7/($C$3:$C$18+C7))/6)</f>
        <v>0.35715281195407755</v>
      </c>
      <c r="O7" s="4">
        <f t="shared" si="5"/>
        <v>0.26815945059733814</v>
      </c>
      <c r="P7" s="6" cm="1">
        <f t="array" ref="P7">SUM(L7*L$3:L$18*(3-(2*($C$3:$C$18/($C$3:$C$18+C7))))*($C$3:$C$18/($C$3:$C$18+C7))*($C$3:$C$18/($C$3:$C$18+C7))/6)</f>
        <v>2.4774484530378886E-2</v>
      </c>
      <c r="Q7" s="4" cm="1">
        <f t="array" ref="Q7">SUM(O7*O$3:O$18*(3-(2*(C7/($C$3:$C$18+C7))))*(C7/($C$3:$C$18+C7))*(C7/($C$3:$C$18+C7))/6)</f>
        <v>0.20266217800516698</v>
      </c>
      <c r="R7" s="4">
        <f t="shared" si="6"/>
        <v>6.5497272592171168E-2</v>
      </c>
      <c r="S7" s="2">
        <f>AVERAGEIF($B$3:$B$18,"&lt;&gt;"&amp;B3,F$39:F$54)</f>
        <v>0.73185009572998039</v>
      </c>
      <c r="U7" s="29">
        <v>0.85299999999999998</v>
      </c>
      <c r="V7" s="19">
        <v>0.87603172100757465</v>
      </c>
      <c r="W7" s="19">
        <f t="shared" si="0"/>
        <v>0.9097282428774498</v>
      </c>
      <c r="X7" s="19">
        <f t="shared" si="1"/>
        <v>9.02717571225502E-2</v>
      </c>
      <c r="Y7" s="19" t="s">
        <v>33</v>
      </c>
      <c r="Z7" s="16">
        <f t="shared" si="7"/>
        <v>3.3696521869875151E-2</v>
      </c>
      <c r="AA7" s="24">
        <f t="shared" si="8"/>
        <v>3.84649563044576E-2</v>
      </c>
      <c r="AB7" s="24"/>
      <c r="AD7" s="3" t="s">
        <v>48</v>
      </c>
      <c r="AE7" s="2">
        <f>W18</f>
        <v>1.2091328564143232E-2</v>
      </c>
      <c r="AG7" s="20">
        <v>2.8000000000000001E-2</v>
      </c>
      <c r="AH7" s="2">
        <f t="shared" si="9"/>
        <v>-1.5908671435856767E-2</v>
      </c>
    </row>
    <row r="8" spans="1:34" x14ac:dyDescent="0.2">
      <c r="A8" s="3" t="s">
        <v>34</v>
      </c>
      <c r="B8" s="3" t="s">
        <v>15</v>
      </c>
      <c r="C8" s="5">
        <v>14</v>
      </c>
      <c r="D8" s="12">
        <v>1</v>
      </c>
      <c r="E8" s="4">
        <v>1</v>
      </c>
      <c r="F8" s="6">
        <f t="shared" si="2"/>
        <v>0</v>
      </c>
      <c r="G8" s="4">
        <f>1-G7</f>
        <v>0.4375</v>
      </c>
      <c r="H8" s="4">
        <f t="shared" si="3"/>
        <v>0.5625</v>
      </c>
      <c r="I8" s="6" cm="1">
        <f t="array" ref="I8">SUM(F8*F$3:F$18*(1-(C8/($C$3:$C$18+C8))))/8</f>
        <v>0</v>
      </c>
      <c r="J8" s="4" cm="1">
        <f t="array" ref="J8">SUM(G8*G$3:G$18*(3-(2*(C8/($C$3:$C$18+C8))))*(C8/($C$3:$C$18+C8))*(C8/($C$3:$C$18+C8))/4)</f>
        <v>0.23445384764140431</v>
      </c>
      <c r="K8" s="4">
        <f t="shared" si="4"/>
        <v>0.56362617943223559</v>
      </c>
      <c r="L8" s="4" cm="1">
        <f t="array" ref="L8">SUM(I8*I$3:I$18*(3-(2*(C8/($C$3:$C$18+C8))))*(C8/($C$3:$C$18+C8))*(C8/($C$3:$C$18+C8))/4) + SUM(H8*H$3:H$18*$C$3:$C$18/($C$3:$C$18+C8))/8</f>
        <v>0.20191997292636008</v>
      </c>
      <c r="M8" s="6" cm="1">
        <f t="array" ref="M8">SUM(I8*I$3:I$18*(3-(2*($C$3:$C$18/($C$3:$C$18+C8))))*($C$3:$C$18/($C$3:$C$18+C8))*($C$3:$C$18/($C$3:$C$18+C8))/4)</f>
        <v>0</v>
      </c>
      <c r="N8" s="4" cm="1">
        <f t="array" ref="N8">SUM(K8*K$3:K$18*(3-(2*(C8/($C$3:$C$18+C8))))*(C8/($C$3:$C$18+C8))*(C8/($C$3:$C$18+C8))/6)</f>
        <v>0.34742295792056499</v>
      </c>
      <c r="O8" s="4">
        <f t="shared" si="5"/>
        <v>0.36954059424205332</v>
      </c>
      <c r="P8" s="6" cm="1">
        <f t="array" ref="P8">SUM(L8*L$3:L$18*(3-(2*($C$3:$C$18/($C$3:$C$18+C8))))*($C$3:$C$18/($C$3:$C$18+C8))*($C$3:$C$18/($C$3:$C$18+C8))/6)</f>
        <v>4.8582600195977405E-2</v>
      </c>
      <c r="Q8" s="4" cm="1">
        <f t="array" ref="Q8">SUM(O8*O$3:O$18*(3-(2*(C8/($C$3:$C$18+C8))))*(C8/($C$3:$C$18+C8))*(C8/($C$3:$C$18+C8))/6)</f>
        <v>0.25427572070479071</v>
      </c>
      <c r="R8" s="4">
        <f t="shared" si="6"/>
        <v>0.11526487353726261</v>
      </c>
      <c r="S8" s="2">
        <f>AVERAGEIF($B$3:$B$18,"&lt;&gt;"&amp;B4,G$39:G$54)</f>
        <v>0.68434898289630874</v>
      </c>
      <c r="U8" s="30">
        <v>0.78400000000000003</v>
      </c>
      <c r="V8" s="19">
        <v>0.75068352164223673</v>
      </c>
      <c r="W8" s="19">
        <f t="shared" si="0"/>
        <v>0.83615252626675995</v>
      </c>
      <c r="X8" s="19">
        <f t="shared" si="1"/>
        <v>0.16384747373324005</v>
      </c>
      <c r="Y8" s="19" t="s">
        <v>34</v>
      </c>
      <c r="Z8" s="16">
        <f t="shared" si="7"/>
        <v>8.5469004624523226E-2</v>
      </c>
      <c r="AA8" s="24">
        <f t="shared" si="8"/>
        <v>0.11385490977282478</v>
      </c>
      <c r="AB8" s="24"/>
    </row>
    <row r="9" spans="1:34" x14ac:dyDescent="0.2">
      <c r="A9" s="3" t="s">
        <v>35</v>
      </c>
      <c r="B9" s="3" t="s">
        <v>15</v>
      </c>
      <c r="C9" s="5">
        <v>11</v>
      </c>
      <c r="D9" s="12">
        <v>1</v>
      </c>
      <c r="E9" s="4">
        <v>1</v>
      </c>
      <c r="F9" s="6">
        <f t="shared" si="2"/>
        <v>0</v>
      </c>
      <c r="G9" s="4">
        <f>C9/(C9+C16)</f>
        <v>0.6875</v>
      </c>
      <c r="H9" s="4">
        <f t="shared" si="3"/>
        <v>0.3125</v>
      </c>
      <c r="I9" s="6" cm="1">
        <f t="array" ref="I9">SUM(F9*F$3:F$18*(1-(C9/($C$3:$C$18+C9))))/8</f>
        <v>0</v>
      </c>
      <c r="J9" s="4" cm="1">
        <f t="array" ref="J9">SUM(G9*G$3:G$18*(3-(2*(C9/($C$3:$C$18+C9))))*(C9/($C$3:$C$18+C9))*(C9/($C$3:$C$18+C9))/4)</f>
        <v>0.31048329408984243</v>
      </c>
      <c r="K9" s="4">
        <f t="shared" si="4"/>
        <v>0.56103825099291327</v>
      </c>
      <c r="L9" s="4" cm="1">
        <f t="array" ref="L9">SUM(I9*I$3:I$18*(3-(2*(C9/($C$3:$C$18+C9))))*(C9/($C$3:$C$18+C9))*(C9/($C$3:$C$18+C9))/4) + SUM(H9*H$3:H$18*$C$3:$C$18/($C$3:$C$18+C9))/8</f>
        <v>0.12847845491724424</v>
      </c>
      <c r="M9" s="6" cm="1">
        <f t="array" ref="M9">SUM(I9*I$3:I$18*(3-(2*($C$3:$C$18/($C$3:$C$18+C9))))*($C$3:$C$18/($C$3:$C$18+C9))*($C$3:$C$18/($C$3:$C$18+C9))/4)</f>
        <v>0</v>
      </c>
      <c r="N9" s="4" cm="1">
        <f t="array" ref="N9">SUM(K9*K$3:K$18*(3-(2*(C9/($C$3:$C$18+C9))))*(C9/($C$3:$C$18+C9))*(C9/($C$3:$C$18+C9))/6)</f>
        <v>0.30224189749134639</v>
      </c>
      <c r="O9" s="4">
        <f t="shared" si="5"/>
        <v>0.34832143963241236</v>
      </c>
      <c r="P9" s="6" cm="1">
        <f t="array" ref="P9">SUM(L9*L$3:L$18*(3-(2*($C$3:$C$18/($C$3:$C$18+C9))))*($C$3:$C$18/($C$3:$C$18+C9))*($C$3:$C$18/($C$3:$C$18+C9))/6)</f>
        <v>3.8953368786398823E-2</v>
      </c>
      <c r="Q9" s="4" cm="1">
        <f t="array" ref="Q9">SUM(O9*O$3:O$18*(3-(2*(C9/($C$3:$C$18+C9))))*(C9/($C$3:$C$18+C9))*(C9/($C$3:$C$18+C9))/6)</f>
        <v>0.21469533229523916</v>
      </c>
      <c r="R9" s="4">
        <f t="shared" si="6"/>
        <v>0.1336261073371732</v>
      </c>
      <c r="S9" s="2">
        <f>AVERAGEIF($B$3:$B$18,"&lt;&gt;"&amp;B5,H$39:H$54)</f>
        <v>0.63519341290893017</v>
      </c>
      <c r="U9" s="31">
        <v>0.67500000000000004</v>
      </c>
      <c r="V9" s="19">
        <v>0.6851480142391202</v>
      </c>
      <c r="W9" s="19">
        <f t="shared" si="0"/>
        <v>0.82742052387642806</v>
      </c>
      <c r="X9" s="19">
        <f t="shared" si="1"/>
        <v>0.17257947612357194</v>
      </c>
      <c r="Y9" s="19" t="s">
        <v>35</v>
      </c>
      <c r="Z9" s="16">
        <f t="shared" si="7"/>
        <v>0.14227250963730786</v>
      </c>
      <c r="AA9" s="24">
        <f t="shared" si="8"/>
        <v>0.2076522250382733</v>
      </c>
      <c r="AB9" s="24"/>
    </row>
    <row r="10" spans="1:34" x14ac:dyDescent="0.2">
      <c r="A10" s="3" t="s">
        <v>36</v>
      </c>
      <c r="B10" s="3" t="s">
        <v>15</v>
      </c>
      <c r="C10" s="5">
        <v>11</v>
      </c>
      <c r="D10" s="12">
        <v>1</v>
      </c>
      <c r="E10" s="4">
        <v>1</v>
      </c>
      <c r="F10" s="6">
        <f t="shared" si="2"/>
        <v>0</v>
      </c>
      <c r="G10" s="4">
        <f>C10/(C10+C11)</f>
        <v>0.5641025641025641</v>
      </c>
      <c r="H10" s="4">
        <f t="shared" si="3"/>
        <v>0.4358974358974359</v>
      </c>
      <c r="I10" s="6" cm="1">
        <f t="array" ref="I10">SUM(F10*F$3:F$18*(1-(C10/($C$3:$C$18+C10))))/8</f>
        <v>0</v>
      </c>
      <c r="J10" s="4" cm="1">
        <f t="array" ref="J10">SUM(G10*G$3:G$18*(3-(2*(C10/($C$3:$C$18+C10))))*(C10/($C$3:$C$18+C10))*(C10/($C$3:$C$18+C10))/4)</f>
        <v>0.25475552335576812</v>
      </c>
      <c r="K10" s="4">
        <f t="shared" si="4"/>
        <v>0.56603350363146043</v>
      </c>
      <c r="L10" s="4" cm="1">
        <f t="array" ref="L10">SUM(I10*I$3:I$18*(3-(2*(C10/($C$3:$C$18+C10))))*(C10/($C$3:$C$18+C10))*(C10/($C$3:$C$18+C10))/4) + SUM(H10*H$3:H$18*$C$3:$C$18/($C$3:$C$18+C10))/8</f>
        <v>0.17921097301277145</v>
      </c>
      <c r="M10" s="6" cm="1">
        <f t="array" ref="M10">SUM(I10*I$3:I$18*(3-(2*($C$3:$C$18/($C$3:$C$18+C10))))*($C$3:$C$18/($C$3:$C$18+C10))*($C$3:$C$18/($C$3:$C$18+C10))/4)</f>
        <v>0</v>
      </c>
      <c r="N10" s="4" cm="1">
        <f t="array" ref="N10">SUM(K10*K$3:K$18*(3-(2*(C10/($C$3:$C$18+C10))))*(C10/($C$3:$C$18+C10))*(C10/($C$3:$C$18+C10))/6)</f>
        <v>0.30493293439168456</v>
      </c>
      <c r="O10" s="4">
        <f t="shared" si="5"/>
        <v>0.38597658681716024</v>
      </c>
      <c r="P10" s="6" cm="1">
        <f t="array" ref="P10">SUM(L10*L$3:L$18*(3-(2*($C$3:$C$18/($C$3:$C$18+C10))))*($C$3:$C$18/($C$3:$C$18+C10))*($C$3:$C$18/($C$3:$C$18+C10))/6)</f>
        <v>5.4334955435387085E-2</v>
      </c>
      <c r="Q10" s="4" cm="1">
        <f t="array" ref="Q10">SUM(O10*O$3:O$18*(3-(2*(C10/($C$3:$C$18+C10))))*(C10/($C$3:$C$18+C10))*(C10/($C$3:$C$18+C10))/6)</f>
        <v>0.23790488363950074</v>
      </c>
      <c r="R10" s="4">
        <f t="shared" si="6"/>
        <v>0.1480717031776595</v>
      </c>
      <c r="S10" s="2">
        <f>AVERAGEIF($B$3:$B$18,"&lt;&gt;"&amp;B6,I$39:I$54)</f>
        <v>0.63519341290893017</v>
      </c>
      <c r="U10" s="31">
        <v>0.67500000000000004</v>
      </c>
      <c r="V10" s="19">
        <v>0.69700873957451681</v>
      </c>
      <c r="W10" s="19">
        <f t="shared" si="0"/>
        <v>0.79759334138695337</v>
      </c>
      <c r="X10" s="19">
        <f t="shared" si="1"/>
        <v>0.20240665861304663</v>
      </c>
      <c r="Y10" s="19" t="s">
        <v>36</v>
      </c>
      <c r="Z10" s="16">
        <f t="shared" si="7"/>
        <v>0.10058460181243656</v>
      </c>
      <c r="AA10" s="24">
        <f t="shared" si="8"/>
        <v>0.14430895353455336</v>
      </c>
      <c r="AB10" s="24"/>
    </row>
    <row r="11" spans="1:34" x14ac:dyDescent="0.2">
      <c r="A11" s="3" t="s">
        <v>37</v>
      </c>
      <c r="B11" s="3" t="s">
        <v>18</v>
      </c>
      <c r="C11" s="5">
        <v>8.5</v>
      </c>
      <c r="D11" s="12">
        <v>1</v>
      </c>
      <c r="E11" s="4">
        <v>1</v>
      </c>
      <c r="F11" s="6">
        <v>0</v>
      </c>
      <c r="G11" s="4">
        <f>1-G10</f>
        <v>0.4358974358974359</v>
      </c>
      <c r="H11" s="4">
        <f t="shared" si="3"/>
        <v>0.5641025641025641</v>
      </c>
      <c r="I11" s="6" cm="1">
        <f t="array" ref="I11">SUM(F11*F$3:F$18*(1-(C11/($C$3:$C$18+C11))))/8</f>
        <v>0</v>
      </c>
      <c r="J11" s="4" cm="1">
        <f t="array" ref="J11">SUM(G11*G$3:G$18*(3-(2*(C11/($C$3:$C$18+C11))))*(C11/($C$3:$C$18+C11))*(C11/($C$3:$C$18+C11))/4)</f>
        <v>0.15886574621310134</v>
      </c>
      <c r="K11" s="4">
        <f t="shared" si="4"/>
        <v>0.57661841915937084</v>
      </c>
      <c r="L11" s="4" cm="1">
        <f t="array" ref="L11">SUM(I11*I$3:I$18*(3-(2*(C11/($C$3:$C$18+C11))))*(C11/($C$3:$C$18+C11))*(C11/($C$3:$C$18+C11))/4) + SUM(H11*H$3:H$18*$C$3:$C$18/($C$3:$C$18+C11))/8</f>
        <v>0.26451583462752787</v>
      </c>
      <c r="M11" s="6" cm="1">
        <f t="array" ref="M11">SUM(I11*I$3:I$18*(3-(2*($C$3:$C$18/($C$3:$C$18+C11))))*($C$3:$C$18/($C$3:$C$18+C11))*($C$3:$C$18/($C$3:$C$18+C11))/4)</f>
        <v>0</v>
      </c>
      <c r="N11" s="4" cm="1">
        <f t="array" ref="N11">SUM(K11*K$3:K$18*(3-(2*(C11/($C$3:$C$18+C11))))*(C11/($C$3:$C$18+C11))*(C11/($C$3:$C$18+C11))/6)</f>
        <v>0.2621444075521544</v>
      </c>
      <c r="O11" s="4">
        <f t="shared" si="5"/>
        <v>0.47910781837915978</v>
      </c>
      <c r="P11" s="6" cm="1">
        <f t="array" ref="P11">SUM(L11*L$3:L$18*(3-(2*($C$3:$C$18/($C$3:$C$18+C11))))*($C$3:$C$18/($C$3:$C$18+C11))*($C$3:$C$18/($C$3:$C$18+C11))/6)</f>
        <v>9.9882027855584463E-2</v>
      </c>
      <c r="Q11" s="4" cm="1">
        <f t="array" ref="Q11">SUM(O11*O$3:O$18*(3-(2*(C11/($C$3:$C$18+C11))))*(C11/($C$3:$C$18+C11))*(C11/($C$3:$C$18+C11))/6)</f>
        <v>0.25636951663652163</v>
      </c>
      <c r="R11" s="4">
        <f t="shared" si="6"/>
        <v>0.22273830174263815</v>
      </c>
      <c r="S11" s="2">
        <f>AVERAGEIF($B$3:$B$18,"&lt;&gt;"&amp;B11,J$39:J$54)</f>
        <v>0.49913169821302522</v>
      </c>
      <c r="U11" s="32">
        <v>0.47499999999999998</v>
      </c>
      <c r="V11" s="19">
        <v>0.46292168879001605</v>
      </c>
      <c r="W11" s="19">
        <f t="shared" si="0"/>
        <v>0.67737967040177738</v>
      </c>
      <c r="X11" s="19">
        <f t="shared" si="1"/>
        <v>0.32262032959822262</v>
      </c>
      <c r="Y11" s="19" t="s">
        <v>37</v>
      </c>
      <c r="Z11" s="16">
        <f t="shared" si="7"/>
        <v>0.21445798161176133</v>
      </c>
      <c r="AA11" s="24">
        <f t="shared" si="8"/>
        <v>0.46327054187569228</v>
      </c>
      <c r="AB11" s="24"/>
    </row>
    <row r="12" spans="1:34" x14ac:dyDescent="0.2">
      <c r="A12" s="3" t="s">
        <v>38</v>
      </c>
      <c r="B12" s="3" t="s">
        <v>18</v>
      </c>
      <c r="C12" s="5">
        <v>5</v>
      </c>
      <c r="D12" s="12">
        <v>1</v>
      </c>
      <c r="E12" s="4">
        <v>0</v>
      </c>
      <c r="F12" s="6">
        <f t="shared" si="2"/>
        <v>1</v>
      </c>
      <c r="G12" s="4" cm="1">
        <f t="array" ref="G12">SUM(E12*E$3:E$18*C12/($C$3:$C$18+C12))/8</f>
        <v>0</v>
      </c>
      <c r="H12" s="4">
        <f>C12/(C12+C18)</f>
        <v>0.76923076923076927</v>
      </c>
      <c r="I12" s="6">
        <f>1-H12</f>
        <v>0.23076923076923073</v>
      </c>
      <c r="J12" s="4" cm="1">
        <f t="array" ref="J12">SUM(G12*G$3:G$18*(3-(2*(C12/($C$3:$C$18+C12))))*(C12/($C$3:$C$18+C12))*(C12/($C$3:$C$18+C12))/4)</f>
        <v>0</v>
      </c>
      <c r="K12" s="4">
        <f t="shared" si="4"/>
        <v>0.31652744168116548</v>
      </c>
      <c r="L12" s="4" cm="1">
        <f t="array" ref="L12">SUM(I12*I$3:I$18*(3-(2*(C12/($C$3:$C$18+C12))))*(C12/($C$3:$C$18+C12))*(C12/($C$3:$C$18+C12))/4) + SUM(H12*H$3:H$18*$C$3:$C$18/($C$3:$C$18+C12))/8</f>
        <v>0.5840136850676908</v>
      </c>
      <c r="M12" s="6" cm="1">
        <f t="array" ref="M12">SUM(I12*I$3:I$18*(3-(2*($C$3:$C$18/($C$3:$C$18+C12))))*($C$3:$C$18/($C$3:$C$18+C12))*($C$3:$C$18/($C$3:$C$18+C12))/4)</f>
        <v>9.9458873251143706E-2</v>
      </c>
      <c r="N12" s="4" cm="1">
        <f t="array" ref="N12">SUM(K12*K$3:K$18*(3-(2*(C12/($C$3:$C$18+C12))))*(C12/($C$3:$C$18+C12))*(C12/($C$3:$C$18+C12))/6)</f>
        <v>9.3019812275621852E-2</v>
      </c>
      <c r="O12" s="4">
        <f t="shared" si="5"/>
        <v>0.48988529901782368</v>
      </c>
      <c r="P12" s="6" cm="1">
        <f t="array" ref="P12">SUM(L12*L$3:L$18*(3-(2*($C$3:$C$18/($C$3:$C$18+C12))))*($C$3:$C$18/($C$3:$C$18+C12))*($C$3:$C$18/($C$3:$C$18+C12))/6)</f>
        <v>0.31763601545541076</v>
      </c>
      <c r="Q12" s="4" cm="1">
        <f t="array" ref="Q12">SUM(O12*O$3:O$18*(3-(2*(C12/($C$3:$C$18+C12))))*(C12/($C$3:$C$18+C12))*(C12/($C$3:$C$18+C12))/6)</f>
        <v>0.18004530878438227</v>
      </c>
      <c r="R12" s="4">
        <f t="shared" si="6"/>
        <v>0.30983999023344144</v>
      </c>
      <c r="S12" s="2">
        <f>AVERAGEIF($B$3:$B$18,"&lt;&gt;"&amp;B12,K$39:K$54)</f>
        <v>0.38391098361737069</v>
      </c>
      <c r="U12" s="33">
        <v>0.313</v>
      </c>
      <c r="V12" s="19">
        <v>0.29968106389768445</v>
      </c>
      <c r="W12" s="19">
        <f t="shared" si="0"/>
        <v>0.27306512106000413</v>
      </c>
      <c r="X12" s="19">
        <f t="shared" si="1"/>
        <v>0.72693487893999587</v>
      </c>
      <c r="Y12" s="19" t="s">
        <v>38</v>
      </c>
      <c r="Z12" s="16">
        <f t="shared" si="7"/>
        <v>-2.6615942837680318E-2</v>
      </c>
      <c r="AA12" s="24">
        <f t="shared" si="8"/>
        <v>-8.8814229673074688E-2</v>
      </c>
      <c r="AB12" s="24"/>
    </row>
    <row r="13" spans="1:34" x14ac:dyDescent="0.2">
      <c r="A13" s="3" t="s">
        <v>39</v>
      </c>
      <c r="B13" s="3" t="s">
        <v>18</v>
      </c>
      <c r="C13" s="5">
        <v>3.5</v>
      </c>
      <c r="D13" s="12">
        <v>1</v>
      </c>
      <c r="E13" s="4">
        <v>0</v>
      </c>
      <c r="F13" s="6">
        <f t="shared" si="2"/>
        <v>1</v>
      </c>
      <c r="G13" s="4" cm="1">
        <f t="array" ref="G13">SUM(E13*E$3:E$18*C13/($C$3:$C$18+C13))/8</f>
        <v>0</v>
      </c>
      <c r="H13" s="4">
        <f>C13/(C13+C14)</f>
        <v>0.5</v>
      </c>
      <c r="I13" s="6">
        <f>1-H13</f>
        <v>0.5</v>
      </c>
      <c r="J13" s="4" cm="1">
        <f t="array" ref="J13">SUM(G13*G$3:G$18*(3-(2*(C13/($C$3:$C$18+C13))))*(C13/($C$3:$C$18+C13))*(C13/($C$3:$C$18+C13))/4)</f>
        <v>0</v>
      </c>
      <c r="K13" s="4">
        <f t="shared" si="4"/>
        <v>0.16775256987107118</v>
      </c>
      <c r="L13" s="4" cm="1">
        <f t="array" ref="L13">SUM(I13*I$3:I$18*(3-(2*(C13/($C$3:$C$18+C13))))*(C13/($C$3:$C$18+C13))*(C13/($C$3:$C$18+C13))/4) + SUM(H13*H$3:H$18*$C$3:$C$18/($C$3:$C$18+C13))/8</f>
        <v>0.56014562745815155</v>
      </c>
      <c r="M13" s="6" cm="1">
        <f t="array" ref="M13">SUM(I13*I$3:I$18*(3-(2*($C$3:$C$18/($C$3:$C$18+C13))))*($C$3:$C$18/($C$3:$C$18+C13))*($C$3:$C$18/($C$3:$C$18+C13))/4)</f>
        <v>0.27210180267077727</v>
      </c>
      <c r="N13" s="4" cm="1">
        <f t="array" ref="N13">SUM(K13*K$3:K$18*(3-(2*(C13/($C$3:$C$18+C13))))*(C13/($C$3:$C$18+C13))*(C13/($C$3:$C$18+C13))/6)</f>
        <v>3.4383677048023552E-2</v>
      </c>
      <c r="O13" s="4">
        <f t="shared" si="5"/>
        <v>0.32740972171599797</v>
      </c>
      <c r="P13" s="6" cm="1">
        <f t="array" ref="P13">SUM(L13*L$3:L$18*(3-(2*($C$3:$C$18/($C$3:$C$18+C13))))*($C$3:$C$18/($C$3:$C$18+C13))*($C$3:$C$18/($C$3:$C$18+C13))/6)</f>
        <v>0.36610479856520123</v>
      </c>
      <c r="Q13" s="4" cm="1">
        <f t="array" ref="Q13">SUM(O13*O$3:O$18*(3-(2*(C13/($C$3:$C$18+C13))))*(C13/($C$3:$C$18+C13))*(C13/($C$3:$C$18+C13))/6)</f>
        <v>8.7276478040394664E-2</v>
      </c>
      <c r="R13" s="4">
        <f t="shared" si="6"/>
        <v>0.24013324367560329</v>
      </c>
      <c r="S13" s="2">
        <f>AVERAGEIF($B$3:$B$18,"&lt;&gt;"&amp;B13,L$39:L$54)</f>
        <v>0.31273733061049597</v>
      </c>
      <c r="U13" s="34">
        <v>0.222</v>
      </c>
      <c r="V13" s="19">
        <v>0.24249682081039164</v>
      </c>
      <c r="W13" s="19">
        <f t="shared" si="0"/>
        <v>0.12166015508841821</v>
      </c>
      <c r="X13" s="19">
        <f t="shared" si="1"/>
        <v>0.87833984491158179</v>
      </c>
      <c r="Y13" s="19" t="s">
        <v>39</v>
      </c>
      <c r="Z13" s="16">
        <f t="shared" si="7"/>
        <v>-0.12083666572197344</v>
      </c>
      <c r="AA13" s="24">
        <f t="shared" si="8"/>
        <v>-0.49830206152045048</v>
      </c>
      <c r="AB13" s="24"/>
    </row>
    <row r="14" spans="1:34" x14ac:dyDescent="0.2">
      <c r="A14" s="3" t="s">
        <v>46</v>
      </c>
      <c r="B14" s="3" t="s">
        <v>18</v>
      </c>
      <c r="C14" s="5">
        <v>3.5</v>
      </c>
      <c r="D14" s="12">
        <v>1</v>
      </c>
      <c r="E14" s="4">
        <f>F7</f>
        <v>0</v>
      </c>
      <c r="F14" s="6">
        <f t="shared" si="2"/>
        <v>1</v>
      </c>
      <c r="G14" s="4" cm="1">
        <f t="array" ref="G14">SUM(E14*E$3:E$18*C14/($C$3:$C$18+C14))/8</f>
        <v>0</v>
      </c>
      <c r="H14" s="4">
        <f>I13</f>
        <v>0.5</v>
      </c>
      <c r="I14" s="6">
        <f>H13</f>
        <v>0.5</v>
      </c>
      <c r="J14" s="4" cm="1">
        <f t="array" ref="J14">SUM(G14*G$3:G$18*(3-(2*(C14/($C$3:$C$18+C14))))*(C14/($C$3:$C$18+C14))*(C14/($C$3:$C$18+C14))/4)</f>
        <v>0</v>
      </c>
      <c r="K14" s="4">
        <f t="shared" si="4"/>
        <v>0.16775256987107118</v>
      </c>
      <c r="L14" s="4" cm="1">
        <f t="array" ref="L14">SUM(I14*I$3:I$18*(3-(2*(C14/($C$3:$C$18+C14))))*(C14/($C$3:$C$18+C14))*(C14/($C$3:$C$18+C14))/4) + SUM(H14*H$3:H$18*$C$3:$C$18/($C$3:$C$18+C14))/8</f>
        <v>0.56014562745815155</v>
      </c>
      <c r="M14" s="6" cm="1">
        <f t="array" ref="M14">SUM(I14*I$3:I$18*(3-(2*($C$3:$C$18/($C$3:$C$18+C14))))*($C$3:$C$18/($C$3:$C$18+C14))*($C$3:$C$18/($C$3:$C$18+C14))/4)</f>
        <v>0.27210180267077727</v>
      </c>
      <c r="N14" s="4" cm="1">
        <f t="array" ref="N14">SUM(K14*K$3:K$18*(3-(2*(C14/($C$3:$C$18+C14))))*(C14/($C$3:$C$18+C14))*(C14/($C$3:$C$18+C14))/6)</f>
        <v>3.4383677048023552E-2</v>
      </c>
      <c r="O14" s="4">
        <f t="shared" si="5"/>
        <v>0.32740972171599797</v>
      </c>
      <c r="P14" s="6" cm="1">
        <f t="array" ref="P14">SUM(L14*L$3:L$18*(3-(2*($C$3:$C$18/($C$3:$C$18+C14))))*($C$3:$C$18/($C$3:$C$18+C14))*($C$3:$C$18/($C$3:$C$18+C14))/6)</f>
        <v>0.36610479856520123</v>
      </c>
      <c r="Q14" s="4" cm="1">
        <f t="array" ref="Q14">SUM(O14*O$3:O$18*(3-(2*(C14/($C$3:$C$18+C14))))*(C14/($C$3:$C$18+C14))*(C14/($C$3:$C$18+C14))/6)</f>
        <v>8.7276478040394664E-2</v>
      </c>
      <c r="R14" s="4">
        <f t="shared" si="6"/>
        <v>0.24013324367560329</v>
      </c>
      <c r="S14" s="2">
        <f>AVERAGEIF($B$3:$B$18,"&lt;&gt;"&amp;B14,M$39:M$54)</f>
        <v>0.31273733061049597</v>
      </c>
      <c r="U14" s="35">
        <v>0.13100000000000001</v>
      </c>
      <c r="V14" s="19">
        <v>0.10907683512586046</v>
      </c>
      <c r="W14" s="19">
        <f t="shared" si="0"/>
        <v>0.12166015508841821</v>
      </c>
      <c r="X14" s="19">
        <f t="shared" si="1"/>
        <v>0.87833984491158179</v>
      </c>
      <c r="Y14" s="19" t="s">
        <v>46</v>
      </c>
      <c r="Z14" s="16">
        <f t="shared" si="7"/>
        <v>1.2583319962557751E-2</v>
      </c>
      <c r="AA14" s="24">
        <f t="shared" si="8"/>
        <v>0.11536198266147198</v>
      </c>
      <c r="AB14" s="24"/>
    </row>
    <row r="15" spans="1:34" x14ac:dyDescent="0.2">
      <c r="A15" s="3" t="s">
        <v>40</v>
      </c>
      <c r="B15" s="3" t="s">
        <v>17</v>
      </c>
      <c r="C15" s="5">
        <v>4</v>
      </c>
      <c r="D15" s="12">
        <v>1</v>
      </c>
      <c r="E15" s="4">
        <v>0</v>
      </c>
      <c r="F15" s="6">
        <f>1-E15</f>
        <v>1</v>
      </c>
      <c r="G15" s="4" cm="1">
        <f t="array" ref="G15">SUM(E15*E$3:E$18*C15/($C$3:$C$18+C15))/8</f>
        <v>0</v>
      </c>
      <c r="H15" s="4">
        <f>C15/(C15+C17)</f>
        <v>0.5</v>
      </c>
      <c r="I15" s="6">
        <f>1-H15</f>
        <v>0.5</v>
      </c>
      <c r="J15" s="4" cm="1">
        <f t="array" ref="J15">SUM(G15*G$3:G$18*(3-(2*(C15/($C$3:$C$18+C15))))*(C15/($C$3:$C$18+C15))*(C15/($C$3:$C$18+C15))/4)</f>
        <v>0</v>
      </c>
      <c r="K15" s="4">
        <f t="shared" si="4"/>
        <v>0.18162745879851144</v>
      </c>
      <c r="L15" s="4" cm="1">
        <f t="array" ref="L15">SUM(I15*I$3:I$18*(3-(2*(C15/($C$3:$C$18+C15))))*(C15/($C$3:$C$18+C15))*(C15/($C$3:$C$18+C15))/4) + SUM(H15*H$3:H$18*$C$3:$C$18/($C$3:$C$18+C15))/8</f>
        <v>0.56749843639045772</v>
      </c>
      <c r="M15" s="6" cm="1">
        <f t="array" ref="M15">SUM(I15*I$3:I$18*(3-(2*($C$3:$C$18/($C$3:$C$18+C15))))*($C$3:$C$18/($C$3:$C$18+C15))*($C$3:$C$18/($C$3:$C$18+C15))/4)</f>
        <v>0.25087410481103084</v>
      </c>
      <c r="N15" s="4" cm="1">
        <f t="array" ref="N15">SUM(K15*K$3:K$18*(3-(2*(C15/($C$3:$C$18+C15))))*(C15/($C$3:$C$18+C15))*(C15/($C$3:$C$18+C15))/6)</f>
        <v>4.2873599317503813E-2</v>
      </c>
      <c r="O15" s="4">
        <f t="shared" si="5"/>
        <v>0.35809971670224577</v>
      </c>
      <c r="P15" s="6" cm="1">
        <f t="array" ref="P15">SUM(L15*L$3:L$18*(3-(2*($C$3:$C$18/($C$3:$C$18+C15))))*($C$3:$C$18/($C$3:$C$18+C15))*($C$3:$C$18/($C$3:$C$18+C15))/6)</f>
        <v>0.3481525791692196</v>
      </c>
      <c r="Q15" s="4" cm="1">
        <f t="array" ref="Q15">SUM(O15*O$3:O$18*(3-(2*(C15/($C$3:$C$18+C15))))*(C15/($C$3:$C$18+C15))*(C15/($C$3:$C$18+C15))/6)</f>
        <v>0.10837218417095092</v>
      </c>
      <c r="R15" s="4">
        <f t="shared" si="6"/>
        <v>0.24972753253129487</v>
      </c>
      <c r="S15" s="2">
        <f>AVERAGEIF($B$3:$B$18,"&lt;&gt;"&amp;B15,N$39:N$54)</f>
        <v>0.34227824806772172</v>
      </c>
      <c r="U15" s="34">
        <v>0.223</v>
      </c>
      <c r="V15" s="19">
        <v>0.20918298645046648</v>
      </c>
      <c r="W15" s="19">
        <f t="shared" si="0"/>
        <v>0.15124578348845474</v>
      </c>
      <c r="X15" s="19">
        <f t="shared" si="1"/>
        <v>0.84875421651154526</v>
      </c>
      <c r="Y15" s="19" t="s">
        <v>40</v>
      </c>
      <c r="Z15" s="16">
        <f t="shared" si="7"/>
        <v>-5.7937202962011741E-2</v>
      </c>
      <c r="AA15" s="24">
        <f t="shared" si="8"/>
        <v>-0.27696900185393897</v>
      </c>
      <c r="AB15" s="24"/>
    </row>
    <row r="16" spans="1:34" x14ac:dyDescent="0.2">
      <c r="A16" s="3" t="s">
        <v>41</v>
      </c>
      <c r="B16" s="3" t="s">
        <v>17</v>
      </c>
      <c r="C16" s="5">
        <v>5</v>
      </c>
      <c r="D16" s="12">
        <v>1</v>
      </c>
      <c r="E16" s="4">
        <v>1</v>
      </c>
      <c r="F16" s="6">
        <f t="shared" si="2"/>
        <v>0</v>
      </c>
      <c r="G16" s="4">
        <f>1-G9</f>
        <v>0.3125</v>
      </c>
      <c r="H16" s="4">
        <f t="shared" si="3"/>
        <v>0.6875</v>
      </c>
      <c r="I16" s="6" cm="1">
        <f t="array" ref="I16">SUM(F16*F$3:F$18*(1-(C16/($C$3:$C$18+C16))))/8</f>
        <v>0</v>
      </c>
      <c r="J16" s="4" cm="1">
        <f t="array" ref="J16">SUM(G16*G$3:G$18*(3-(2*(C16/($C$3:$C$18+C16))))*(C16/($C$3:$C$18+C16))*(C16/($C$3:$C$18+C16))/4)</f>
        <v>6.6116652362140121E-2</v>
      </c>
      <c r="K16" s="4">
        <f t="shared" si="4"/>
        <v>0.5292797486404015</v>
      </c>
      <c r="L16" s="4" cm="1">
        <f t="array" ref="L16">SUM(I16*I$3:I$18*(3-(2*(C16/($C$3:$C$18+C16))))*(C16/($C$3:$C$18+C16))*(C16/($C$3:$C$18+C16))/4) + SUM(H16*H$3:H$18*$C$3:$C$18/($C$3:$C$18+C16))/8</f>
        <v>0.40460359899745835</v>
      </c>
      <c r="M16" s="6" cm="1">
        <f t="array" ref="M16">SUM(I16*I$3:I$18*(3-(2*($C$3:$C$18/($C$3:$C$18+C16))))*($C$3:$C$18/($C$3:$C$18+C16))*($C$3:$C$18/($C$3:$C$18+C16))/4)</f>
        <v>0</v>
      </c>
      <c r="N16" s="4" cm="1">
        <f t="array" ref="N16">SUM(K16*K$3:K$18*(3-(2*(C16/($C$3:$C$18+C16))))*(C16/($C$3:$C$18+C16))*(C16/($C$3:$C$18+C16))/6)</f>
        <v>0.15554260508449325</v>
      </c>
      <c r="O16" s="4">
        <f t="shared" si="5"/>
        <v>0.55828309953841626</v>
      </c>
      <c r="P16" s="6" cm="1">
        <f t="array" ref="P16">SUM(L16*L$3:L$18*(3-(2*($C$3:$C$18/($C$3:$C$18+C16))))*($C$3:$C$18/($C$3:$C$18+C16))*($C$3:$C$18/($C$3:$C$18+C16))/6)</f>
        <v>0.22005764301495032</v>
      </c>
      <c r="Q16" s="4" cm="1">
        <f t="array" ref="Q16">SUM(O16*O$3:O$18*(3-(2*(C16/($C$3:$C$18+C16))))*(C16/($C$3:$C$18+C16))*(C16/($C$3:$C$18+C16))/6)</f>
        <v>0.20518324033609969</v>
      </c>
      <c r="R16" s="4">
        <f t="shared" si="6"/>
        <v>0.35309985920231657</v>
      </c>
      <c r="S16" s="2">
        <f>AVERAGEIF($B$3:$B$18,"&lt;&gt;"&amp;B16,O$39:O$54)</f>
        <v>0.38789705006946174</v>
      </c>
      <c r="U16" s="33">
        <v>0.314</v>
      </c>
      <c r="V16" s="19">
        <v>0.35321245793555378</v>
      </c>
      <c r="W16" s="19">
        <f t="shared" si="0"/>
        <v>0.42684249778273309</v>
      </c>
      <c r="X16" s="19">
        <f t="shared" si="1"/>
        <v>0.57315750221726691</v>
      </c>
      <c r="Y16" s="19" t="s">
        <v>41</v>
      </c>
      <c r="Z16" s="16">
        <f t="shared" si="7"/>
        <v>7.3630039847179307E-2</v>
      </c>
      <c r="AA16" s="24">
        <f t="shared" si="8"/>
        <v>0.20845821882254689</v>
      </c>
      <c r="AB16" s="24"/>
    </row>
    <row r="17" spans="1:28" x14ac:dyDescent="0.2">
      <c r="A17" s="3" t="s">
        <v>42</v>
      </c>
      <c r="B17" s="3" t="s">
        <v>17</v>
      </c>
      <c r="C17" s="5">
        <v>4</v>
      </c>
      <c r="D17" s="12">
        <v>1</v>
      </c>
      <c r="E17" s="4">
        <f>F4</f>
        <v>0</v>
      </c>
      <c r="F17" s="6">
        <f t="shared" si="2"/>
        <v>1</v>
      </c>
      <c r="G17" s="4" cm="1">
        <f t="array" ref="G17">SUM(E17*E$3:E$18*C17/($C$3:$C$18+C17))/8</f>
        <v>0</v>
      </c>
      <c r="H17" s="4">
        <f>I15</f>
        <v>0.5</v>
      </c>
      <c r="I17" s="6">
        <f>H15</f>
        <v>0.5</v>
      </c>
      <c r="J17" s="4" cm="1">
        <f t="array" ref="J17">SUM(G17*G$3:G$18*(3-(2*(C17/($C$3:$C$18+C17))))*(C17/($C$3:$C$18+C17))*(C17/($C$3:$C$18+C17))/4)</f>
        <v>0</v>
      </c>
      <c r="K17" s="4">
        <f t="shared" si="4"/>
        <v>0.18162745879851144</v>
      </c>
      <c r="L17" s="4" cm="1">
        <f t="array" ref="L17">SUM(I17*I$3:I$18*(3-(2*(C17/($C$3:$C$18+C17))))*(C17/($C$3:$C$18+C17))*(C17/($C$3:$C$18+C17))/4) + SUM(H17*H$3:H$18*$C$3:$C$18/($C$3:$C$18+C17))/8</f>
        <v>0.56749843639045772</v>
      </c>
      <c r="M17" s="6" cm="1">
        <f t="array" ref="M17">SUM(I17*I$3:I$18*(3-(2*($C$3:$C$18/($C$3:$C$18+C17))))*($C$3:$C$18/($C$3:$C$18+C17))*($C$3:$C$18/($C$3:$C$18+C17))/4)</f>
        <v>0.25087410481103084</v>
      </c>
      <c r="N17" s="4" cm="1">
        <f t="array" ref="N17">SUM(K17*K$3:K$18*(3-(2*(C17/($C$3:$C$18+C17))))*(C17/($C$3:$C$18+C17))*(C17/($C$3:$C$18+C17))/6)</f>
        <v>4.2873599317503813E-2</v>
      </c>
      <c r="O17" s="4">
        <f t="shared" si="5"/>
        <v>0.35809971670224577</v>
      </c>
      <c r="P17" s="6" cm="1">
        <f t="array" ref="P17">SUM(L17*L$3:L$18*(3-(2*($C$3:$C$18/($C$3:$C$18+C17))))*($C$3:$C$18/($C$3:$C$18+C17))*($C$3:$C$18/($C$3:$C$18+C17))/6)</f>
        <v>0.3481525791692196</v>
      </c>
      <c r="Q17" s="4" cm="1">
        <f t="array" ref="Q17">SUM(O17*O$3:O$18*(3-(2*(C17/($C$3:$C$18+C17))))*(C17/($C$3:$C$18+C17))*(C17/($C$3:$C$18+C17))/6)</f>
        <v>0.10837218417095092</v>
      </c>
      <c r="R17" s="4">
        <f t="shared" si="6"/>
        <v>0.24972753253129487</v>
      </c>
      <c r="S17" s="2">
        <f>AVERAGEIF($B$3:$B$18,"&lt;&gt;"&amp;B17,P$39:P$54)</f>
        <v>0.34227824806772172</v>
      </c>
      <c r="U17" s="35">
        <v>0.13200000000000001</v>
      </c>
      <c r="V17" s="19">
        <v>0.10907683512586046</v>
      </c>
      <c r="W17" s="19">
        <f t="shared" si="0"/>
        <v>0.15124578348845474</v>
      </c>
      <c r="X17" s="19">
        <f t="shared" si="1"/>
        <v>0.84875421651154526</v>
      </c>
      <c r="Y17" s="19" t="s">
        <v>42</v>
      </c>
      <c r="Z17" s="16">
        <f t="shared" si="7"/>
        <v>4.2168948362594286E-2</v>
      </c>
      <c r="AA17" s="24">
        <f t="shared" si="8"/>
        <v>0.38659856892562766</v>
      </c>
      <c r="AB17" s="24"/>
    </row>
    <row r="18" spans="1:28" x14ac:dyDescent="0.2">
      <c r="A18" s="3" t="s">
        <v>47</v>
      </c>
      <c r="B18" s="3" t="s">
        <v>48</v>
      </c>
      <c r="C18" s="5">
        <v>1.5</v>
      </c>
      <c r="D18" s="12">
        <v>1</v>
      </c>
      <c r="E18" s="4">
        <f>F3</f>
        <v>0</v>
      </c>
      <c r="F18" s="6">
        <f t="shared" si="2"/>
        <v>1</v>
      </c>
      <c r="G18" s="4" cm="1">
        <f t="array" ref="G18">SUM(E18*E$3:E$18*C18/($C$3:$C$18+C18))/8</f>
        <v>0</v>
      </c>
      <c r="H18" s="4">
        <f>I12</f>
        <v>0.23076923076923073</v>
      </c>
      <c r="I18" s="6">
        <f>1-H18</f>
        <v>0.76923076923076927</v>
      </c>
      <c r="J18" s="4" cm="1">
        <f t="array" ref="J18">SUM(G18*G$3:G$18*(3-(2*(C18/($C$3:$C$18+C18))))*(C18/($C$3:$C$18+C18))*(C18/($C$3:$C$18+C18))/4)</f>
        <v>0</v>
      </c>
      <c r="K18" s="4">
        <f t="shared" si="4"/>
        <v>4.3194968547825674E-2</v>
      </c>
      <c r="L18" s="4" cm="1">
        <f t="array" ref="L18">SUM(I18*I$3:I$18*(3-(2*(C18/($C$3:$C$18+C18))))*(C18/($C$3:$C$18+C18))*(C18/($C$3:$C$18+C18))/4) + SUM(H18*H$3:H$18*$C$3:$C$18/($C$3:$C$18+C18))/8</f>
        <v>0.35454547657560409</v>
      </c>
      <c r="M18" s="6" cm="1">
        <f t="array" ref="M18">SUM(I18*I$3:I$18*(3-(2*($C$3:$C$18/($C$3:$C$18+C18))))*($C$3:$C$18/($C$3:$C$18+C18))*($C$3:$C$18/($C$3:$C$18+C18))/4)</f>
        <v>0.60225955487657024</v>
      </c>
      <c r="N18" s="4" cm="1">
        <f t="array" ref="N18">SUM(K18*K$3:K$18*(3-(2*(C18/($C$3:$C$18+C18))))*(C18/($C$3:$C$18+C18))*(C18/($C$3:$C$18+C18))/6)</f>
        <v>3.0513427496600422E-3</v>
      </c>
      <c r="O18" s="4">
        <f t="shared" si="5"/>
        <v>9.1117493727173926E-2</v>
      </c>
      <c r="P18" s="6" cm="1">
        <f t="array" ref="P18">SUM(L18*L$3:L$18*(3-(2*($C$3:$C$18/($C$3:$C$18+C18))))*($C$3:$C$18/($C$3:$C$18+C18))*($C$3:$C$18/($C$3:$C$18+C18))/6)</f>
        <v>0.30357160864659583</v>
      </c>
      <c r="Q18" s="4" cm="1">
        <f t="array" ref="Q18">SUM(O18*O$3:O$18*(3-(2*(C18/($C$3:$C$18+C18))))*(C18/($C$3:$C$18+C18))*(C18/($C$3:$C$18+C18))/6)</f>
        <v>9.0399858144831896E-3</v>
      </c>
      <c r="R18" s="4">
        <f t="shared" si="6"/>
        <v>8.2077507912690736E-2</v>
      </c>
      <c r="S18" s="2">
        <f>AVERAGEIF($B$3:$B$18,"&lt;&gt;"&amp;B18,Q$39:Q$54)</f>
        <v>0.17315145886622965</v>
      </c>
      <c r="U18" s="36">
        <v>2.5999999999999999E-2</v>
      </c>
      <c r="V18" s="19">
        <v>1.846728693567265E-2</v>
      </c>
      <c r="W18" s="19">
        <f t="shared" si="0"/>
        <v>1.2091328564143232E-2</v>
      </c>
      <c r="X18" s="19">
        <f t="shared" si="1"/>
        <v>0.98790867143585681</v>
      </c>
      <c r="Y18" s="19" t="s">
        <v>47</v>
      </c>
      <c r="Z18" s="16">
        <f t="shared" si="7"/>
        <v>-6.3759583715294176E-3</v>
      </c>
      <c r="AA18" s="24">
        <f t="shared" si="8"/>
        <v>-0.34525690718614377</v>
      </c>
      <c r="AB18" s="24"/>
    </row>
    <row r="19" spans="1:28" ht="18" hidden="1" customHeight="1" x14ac:dyDescent="0.2">
      <c r="D19">
        <f t="shared" ref="D19:S19" si="10">SUM(D3:D18)</f>
        <v>16</v>
      </c>
      <c r="E19">
        <f t="shared" si="10"/>
        <v>8</v>
      </c>
      <c r="F19">
        <f t="shared" si="10"/>
        <v>8</v>
      </c>
      <c r="G19">
        <f t="shared" si="10"/>
        <v>4</v>
      </c>
      <c r="H19">
        <f t="shared" si="10"/>
        <v>8</v>
      </c>
      <c r="I19">
        <f t="shared" si="10"/>
        <v>4</v>
      </c>
      <c r="J19">
        <f t="shared" si="10"/>
        <v>1.9999999999999998</v>
      </c>
      <c r="K19">
        <f t="shared" si="10"/>
        <v>6.0000000000000018</v>
      </c>
      <c r="L19">
        <f t="shared" si="10"/>
        <v>5.9999999999999991</v>
      </c>
      <c r="M19">
        <f t="shared" si="10"/>
        <v>2</v>
      </c>
      <c r="N19">
        <f t="shared" si="10"/>
        <v>3</v>
      </c>
      <c r="O19">
        <f t="shared" si="10"/>
        <v>6.0000000000000018</v>
      </c>
      <c r="P19">
        <f t="shared" si="10"/>
        <v>2.9999999999999991</v>
      </c>
      <c r="Q19">
        <f t="shared" si="10"/>
        <v>3.0000000000000004</v>
      </c>
      <c r="R19">
        <f t="shared" si="10"/>
        <v>3</v>
      </c>
      <c r="S19" s="2">
        <f t="shared" si="10"/>
        <v>8.1173410064330334</v>
      </c>
    </row>
    <row r="20" spans="1:28" x14ac:dyDescent="0.2">
      <c r="G20" s="16"/>
      <c r="H20" s="16"/>
      <c r="I20" s="16"/>
      <c r="J20" s="16"/>
    </row>
    <row r="21" spans="1:28" hidden="1" x14ac:dyDescent="0.2">
      <c r="A21" t="s">
        <v>19</v>
      </c>
      <c r="B21" t="s">
        <v>20</v>
      </c>
      <c r="C21" t="s">
        <v>21</v>
      </c>
      <c r="D21" t="s">
        <v>24</v>
      </c>
    </row>
    <row r="22" spans="1:28" hidden="1" x14ac:dyDescent="0.2">
      <c r="A22" t="s">
        <v>22</v>
      </c>
      <c r="B22">
        <f t="shared" ref="B22:B37" si="11">C3/($C$3+C3)</f>
        <v>0.5</v>
      </c>
      <c r="C22">
        <f t="shared" ref="C22:C37" si="12">C3/($C$4+C3)</f>
        <v>0.58333333333333337</v>
      </c>
      <c r="D22">
        <f t="shared" ref="D22:D37" si="13">C3/($C$5+C3)</f>
        <v>0.63636363636363635</v>
      </c>
      <c r="E22">
        <f t="shared" ref="E22:E37" si="14">C3/($C$6+C3)</f>
        <v>0.72413793103448276</v>
      </c>
      <c r="F22">
        <f t="shared" ref="F22:F37" si="15">C3/($C$7+C3)</f>
        <v>0.53846153846153844</v>
      </c>
      <c r="G22">
        <f t="shared" ref="G22:G37" si="16">C3/($C$8+C3)</f>
        <v>0.6</v>
      </c>
      <c r="H22">
        <f t="shared" ref="H22:H37" si="17">C3/($C$9+C3)</f>
        <v>0.65625</v>
      </c>
      <c r="I22">
        <f t="shared" ref="I22:I37" si="18">C3/($C$10+C3)</f>
        <v>0.65625</v>
      </c>
      <c r="J22">
        <f t="shared" ref="J22:J37" si="19">C3/($C$11+C3)</f>
        <v>0.71186440677966101</v>
      </c>
      <c r="K22">
        <f t="shared" ref="K22:K37" si="20">C3/($C$12+C3)</f>
        <v>0.80769230769230771</v>
      </c>
      <c r="L22">
        <f t="shared" ref="L22:L37" si="21">C3/($C$13+C3)</f>
        <v>0.8571428571428571</v>
      </c>
      <c r="M22">
        <f t="shared" ref="M22:M37" si="22">C3/($C$14+C3)</f>
        <v>0.8571428571428571</v>
      </c>
      <c r="N22">
        <f t="shared" ref="N22:N37" si="23">C3/($C$15+C3)</f>
        <v>0.84</v>
      </c>
      <c r="O22">
        <f t="shared" ref="O22:O37" si="24">C3/($C$16+C3)</f>
        <v>0.80769230769230771</v>
      </c>
      <c r="P22">
        <f t="shared" ref="P22:P37" si="25">C3/($C$17+C3)</f>
        <v>0.84</v>
      </c>
      <c r="Q22">
        <f t="shared" ref="Q22:Q37" si="26">C3/($C$18+C3)</f>
        <v>0.93333333333333335</v>
      </c>
    </row>
    <row r="23" spans="1:28" hidden="1" x14ac:dyDescent="0.2">
      <c r="A23" t="s">
        <v>23</v>
      </c>
      <c r="B23">
        <f t="shared" si="11"/>
        <v>0.41666666666666669</v>
      </c>
      <c r="C23">
        <f t="shared" si="12"/>
        <v>0.5</v>
      </c>
      <c r="D23">
        <f t="shared" si="13"/>
        <v>0.55555555555555558</v>
      </c>
      <c r="E23">
        <f t="shared" si="14"/>
        <v>0.65217391304347827</v>
      </c>
      <c r="F23">
        <f t="shared" si="15"/>
        <v>0.45454545454545453</v>
      </c>
      <c r="G23">
        <f t="shared" si="16"/>
        <v>0.51724137931034486</v>
      </c>
      <c r="H23">
        <f t="shared" si="17"/>
        <v>0.57692307692307687</v>
      </c>
      <c r="I23">
        <f t="shared" si="18"/>
        <v>0.57692307692307687</v>
      </c>
      <c r="J23">
        <f t="shared" si="19"/>
        <v>0.63829787234042556</v>
      </c>
      <c r="K23">
        <f t="shared" si="20"/>
        <v>0.75</v>
      </c>
      <c r="L23">
        <f t="shared" si="21"/>
        <v>0.81081081081081086</v>
      </c>
      <c r="M23">
        <f t="shared" si="22"/>
        <v>0.81081081081081086</v>
      </c>
      <c r="N23">
        <f t="shared" si="23"/>
        <v>0.78947368421052633</v>
      </c>
      <c r="O23">
        <f t="shared" si="24"/>
        <v>0.75</v>
      </c>
      <c r="P23">
        <f t="shared" si="25"/>
        <v>0.78947368421052633</v>
      </c>
      <c r="Q23">
        <f t="shared" si="26"/>
        <v>0.90909090909090906</v>
      </c>
    </row>
    <row r="24" spans="1:28" hidden="1" x14ac:dyDescent="0.2">
      <c r="A24" t="s">
        <v>24</v>
      </c>
      <c r="B24">
        <f t="shared" si="11"/>
        <v>0.36363636363636365</v>
      </c>
      <c r="C24">
        <f t="shared" si="12"/>
        <v>0.44444444444444442</v>
      </c>
      <c r="D24">
        <f t="shared" si="13"/>
        <v>0.5</v>
      </c>
      <c r="E24">
        <f t="shared" si="14"/>
        <v>0.6</v>
      </c>
      <c r="F24">
        <f t="shared" si="15"/>
        <v>0.4</v>
      </c>
      <c r="G24">
        <f t="shared" si="16"/>
        <v>0.46153846153846156</v>
      </c>
      <c r="H24">
        <f t="shared" si="17"/>
        <v>0.52173913043478259</v>
      </c>
      <c r="I24">
        <f t="shared" si="18"/>
        <v>0.52173913043478259</v>
      </c>
      <c r="J24">
        <f t="shared" si="19"/>
        <v>0.58536585365853655</v>
      </c>
      <c r="K24">
        <f t="shared" si="20"/>
        <v>0.70588235294117652</v>
      </c>
      <c r="L24">
        <f t="shared" si="21"/>
        <v>0.77419354838709675</v>
      </c>
      <c r="M24">
        <f t="shared" si="22"/>
        <v>0.77419354838709675</v>
      </c>
      <c r="N24">
        <f t="shared" si="23"/>
        <v>0.75</v>
      </c>
      <c r="O24">
        <f t="shared" si="24"/>
        <v>0.70588235294117652</v>
      </c>
      <c r="P24">
        <f t="shared" si="25"/>
        <v>0.75</v>
      </c>
      <c r="Q24">
        <f t="shared" si="26"/>
        <v>0.88888888888888884</v>
      </c>
    </row>
    <row r="25" spans="1:28" hidden="1" x14ac:dyDescent="0.2">
      <c r="B25">
        <f t="shared" si="11"/>
        <v>0.27586206896551724</v>
      </c>
      <c r="C25">
        <f t="shared" si="12"/>
        <v>0.34782608695652173</v>
      </c>
      <c r="D25">
        <f t="shared" si="13"/>
        <v>0.4</v>
      </c>
      <c r="E25">
        <f t="shared" si="14"/>
        <v>0.5</v>
      </c>
      <c r="F25">
        <f t="shared" si="15"/>
        <v>0.30769230769230771</v>
      </c>
      <c r="G25">
        <f t="shared" si="16"/>
        <v>0.36363636363636365</v>
      </c>
      <c r="H25">
        <f t="shared" si="17"/>
        <v>0.42105263157894735</v>
      </c>
      <c r="I25">
        <f t="shared" si="18"/>
        <v>0.42105263157894735</v>
      </c>
      <c r="J25">
        <f t="shared" si="19"/>
        <v>0.48484848484848486</v>
      </c>
      <c r="K25">
        <f t="shared" si="20"/>
        <v>0.61538461538461542</v>
      </c>
      <c r="L25">
        <f t="shared" si="21"/>
        <v>0.69565217391304346</v>
      </c>
      <c r="M25">
        <f t="shared" si="22"/>
        <v>0.69565217391304346</v>
      </c>
      <c r="N25">
        <f t="shared" si="23"/>
        <v>0.66666666666666663</v>
      </c>
      <c r="O25">
        <f t="shared" si="24"/>
        <v>0.61538461538461542</v>
      </c>
      <c r="P25">
        <f t="shared" si="25"/>
        <v>0.66666666666666663</v>
      </c>
      <c r="Q25">
        <f t="shared" si="26"/>
        <v>0.84210526315789469</v>
      </c>
    </row>
    <row r="26" spans="1:28" hidden="1" x14ac:dyDescent="0.2">
      <c r="B26">
        <f t="shared" si="11"/>
        <v>0.46153846153846156</v>
      </c>
      <c r="C26">
        <f t="shared" si="12"/>
        <v>0.54545454545454541</v>
      </c>
      <c r="D26">
        <f t="shared" si="13"/>
        <v>0.6</v>
      </c>
      <c r="E26">
        <f t="shared" si="14"/>
        <v>0.69230769230769229</v>
      </c>
      <c r="F26">
        <f t="shared" si="15"/>
        <v>0.5</v>
      </c>
      <c r="G26">
        <f t="shared" si="16"/>
        <v>0.5625</v>
      </c>
      <c r="H26">
        <f t="shared" si="17"/>
        <v>0.62068965517241381</v>
      </c>
      <c r="I26">
        <f t="shared" si="18"/>
        <v>0.62068965517241381</v>
      </c>
      <c r="J26">
        <f t="shared" si="19"/>
        <v>0.67924528301886788</v>
      </c>
      <c r="K26">
        <f t="shared" si="20"/>
        <v>0.78260869565217395</v>
      </c>
      <c r="L26">
        <f t="shared" si="21"/>
        <v>0.83720930232558144</v>
      </c>
      <c r="M26">
        <f t="shared" si="22"/>
        <v>0.83720930232558144</v>
      </c>
      <c r="N26">
        <f t="shared" si="23"/>
        <v>0.81818181818181823</v>
      </c>
      <c r="O26">
        <f t="shared" si="24"/>
        <v>0.78260869565217395</v>
      </c>
      <c r="P26">
        <f t="shared" si="25"/>
        <v>0.81818181818181823</v>
      </c>
      <c r="Q26">
        <f t="shared" si="26"/>
        <v>0.92307692307692313</v>
      </c>
    </row>
    <row r="27" spans="1:28" hidden="1" x14ac:dyDescent="0.2">
      <c r="B27">
        <f t="shared" si="11"/>
        <v>0.4</v>
      </c>
      <c r="C27">
        <f t="shared" si="12"/>
        <v>0.48275862068965519</v>
      </c>
      <c r="D27">
        <f t="shared" si="13"/>
        <v>0.53846153846153844</v>
      </c>
      <c r="E27">
        <f t="shared" si="14"/>
        <v>0.63636363636363635</v>
      </c>
      <c r="F27">
        <f t="shared" si="15"/>
        <v>0.4375</v>
      </c>
      <c r="G27">
        <f t="shared" si="16"/>
        <v>0.5</v>
      </c>
      <c r="H27">
        <f t="shared" si="17"/>
        <v>0.56000000000000005</v>
      </c>
      <c r="I27">
        <f t="shared" si="18"/>
        <v>0.56000000000000005</v>
      </c>
      <c r="J27">
        <f t="shared" si="19"/>
        <v>0.62222222222222223</v>
      </c>
      <c r="K27">
        <f t="shared" si="20"/>
        <v>0.73684210526315785</v>
      </c>
      <c r="L27">
        <f t="shared" si="21"/>
        <v>0.8</v>
      </c>
      <c r="M27">
        <f t="shared" si="22"/>
        <v>0.8</v>
      </c>
      <c r="N27">
        <f t="shared" si="23"/>
        <v>0.77777777777777779</v>
      </c>
      <c r="O27">
        <f t="shared" si="24"/>
        <v>0.73684210526315785</v>
      </c>
      <c r="P27">
        <f t="shared" si="25"/>
        <v>0.77777777777777779</v>
      </c>
      <c r="Q27">
        <f t="shared" si="26"/>
        <v>0.90322580645161288</v>
      </c>
    </row>
    <row r="28" spans="1:28" hidden="1" x14ac:dyDescent="0.2">
      <c r="B28">
        <f t="shared" si="11"/>
        <v>0.34375</v>
      </c>
      <c r="C28">
        <f t="shared" si="12"/>
        <v>0.42307692307692307</v>
      </c>
      <c r="D28">
        <f t="shared" si="13"/>
        <v>0.47826086956521741</v>
      </c>
      <c r="E28">
        <f t="shared" si="14"/>
        <v>0.57894736842105265</v>
      </c>
      <c r="F28">
        <f t="shared" si="15"/>
        <v>0.37931034482758619</v>
      </c>
      <c r="G28">
        <f t="shared" si="16"/>
        <v>0.44</v>
      </c>
      <c r="H28">
        <f t="shared" si="17"/>
        <v>0.5</v>
      </c>
      <c r="I28">
        <f t="shared" si="18"/>
        <v>0.5</v>
      </c>
      <c r="J28">
        <f t="shared" si="19"/>
        <v>0.5641025641025641</v>
      </c>
      <c r="K28">
        <f t="shared" si="20"/>
        <v>0.6875</v>
      </c>
      <c r="L28">
        <f t="shared" si="21"/>
        <v>0.75862068965517238</v>
      </c>
      <c r="M28">
        <f t="shared" si="22"/>
        <v>0.75862068965517238</v>
      </c>
      <c r="N28">
        <f t="shared" si="23"/>
        <v>0.73333333333333328</v>
      </c>
      <c r="O28">
        <f t="shared" si="24"/>
        <v>0.6875</v>
      </c>
      <c r="P28">
        <f t="shared" si="25"/>
        <v>0.73333333333333328</v>
      </c>
      <c r="Q28">
        <f t="shared" si="26"/>
        <v>0.88</v>
      </c>
    </row>
    <row r="29" spans="1:28" hidden="1" x14ac:dyDescent="0.2">
      <c r="B29">
        <f t="shared" si="11"/>
        <v>0.34375</v>
      </c>
      <c r="C29">
        <f t="shared" si="12"/>
        <v>0.42307692307692307</v>
      </c>
      <c r="D29">
        <f t="shared" si="13"/>
        <v>0.47826086956521741</v>
      </c>
      <c r="E29">
        <f t="shared" si="14"/>
        <v>0.57894736842105265</v>
      </c>
      <c r="F29">
        <f t="shared" si="15"/>
        <v>0.37931034482758619</v>
      </c>
      <c r="G29">
        <f t="shared" si="16"/>
        <v>0.44</v>
      </c>
      <c r="H29">
        <f t="shared" si="17"/>
        <v>0.5</v>
      </c>
      <c r="I29">
        <f t="shared" si="18"/>
        <v>0.5</v>
      </c>
      <c r="J29">
        <f t="shared" si="19"/>
        <v>0.5641025641025641</v>
      </c>
      <c r="K29">
        <f t="shared" si="20"/>
        <v>0.6875</v>
      </c>
      <c r="L29">
        <f t="shared" si="21"/>
        <v>0.75862068965517238</v>
      </c>
      <c r="M29">
        <f t="shared" si="22"/>
        <v>0.75862068965517238</v>
      </c>
      <c r="N29">
        <f t="shared" si="23"/>
        <v>0.73333333333333328</v>
      </c>
      <c r="O29">
        <f t="shared" si="24"/>
        <v>0.6875</v>
      </c>
      <c r="P29">
        <f t="shared" si="25"/>
        <v>0.73333333333333328</v>
      </c>
      <c r="Q29">
        <f t="shared" si="26"/>
        <v>0.88</v>
      </c>
    </row>
    <row r="30" spans="1:28" hidden="1" x14ac:dyDescent="0.2">
      <c r="B30">
        <f t="shared" si="11"/>
        <v>0.28813559322033899</v>
      </c>
      <c r="C30">
        <f t="shared" si="12"/>
        <v>0.36170212765957449</v>
      </c>
      <c r="D30">
        <f t="shared" si="13"/>
        <v>0.41463414634146339</v>
      </c>
      <c r="E30">
        <f t="shared" si="14"/>
        <v>0.51515151515151514</v>
      </c>
      <c r="F30">
        <f t="shared" si="15"/>
        <v>0.32075471698113206</v>
      </c>
      <c r="G30">
        <f t="shared" si="16"/>
        <v>0.37777777777777777</v>
      </c>
      <c r="H30">
        <f t="shared" si="17"/>
        <v>0.4358974358974359</v>
      </c>
      <c r="I30">
        <f t="shared" si="18"/>
        <v>0.4358974358974359</v>
      </c>
      <c r="J30">
        <f t="shared" si="19"/>
        <v>0.5</v>
      </c>
      <c r="K30">
        <f t="shared" si="20"/>
        <v>0.62962962962962965</v>
      </c>
      <c r="L30">
        <f t="shared" si="21"/>
        <v>0.70833333333333337</v>
      </c>
      <c r="M30">
        <f t="shared" si="22"/>
        <v>0.70833333333333337</v>
      </c>
      <c r="N30">
        <f t="shared" si="23"/>
        <v>0.68</v>
      </c>
      <c r="O30">
        <f t="shared" si="24"/>
        <v>0.62962962962962965</v>
      </c>
      <c r="P30">
        <f t="shared" si="25"/>
        <v>0.68</v>
      </c>
      <c r="Q30">
        <f t="shared" si="26"/>
        <v>0.85</v>
      </c>
    </row>
    <row r="31" spans="1:28" hidden="1" x14ac:dyDescent="0.2">
      <c r="B31">
        <f t="shared" si="11"/>
        <v>0.19230769230769232</v>
      </c>
      <c r="C31">
        <f t="shared" si="12"/>
        <v>0.25</v>
      </c>
      <c r="D31">
        <f t="shared" si="13"/>
        <v>0.29411764705882354</v>
      </c>
      <c r="E31">
        <f t="shared" si="14"/>
        <v>0.38461538461538464</v>
      </c>
      <c r="F31">
        <f t="shared" si="15"/>
        <v>0.21739130434782608</v>
      </c>
      <c r="G31">
        <f t="shared" si="16"/>
        <v>0.26315789473684209</v>
      </c>
      <c r="H31">
        <f t="shared" si="17"/>
        <v>0.3125</v>
      </c>
      <c r="I31">
        <f t="shared" si="18"/>
        <v>0.3125</v>
      </c>
      <c r="J31">
        <f t="shared" si="19"/>
        <v>0.37037037037037035</v>
      </c>
      <c r="K31">
        <f t="shared" si="20"/>
        <v>0.5</v>
      </c>
      <c r="L31">
        <f t="shared" si="21"/>
        <v>0.58823529411764708</v>
      </c>
      <c r="M31">
        <f t="shared" si="22"/>
        <v>0.58823529411764708</v>
      </c>
      <c r="N31">
        <f t="shared" si="23"/>
        <v>0.55555555555555558</v>
      </c>
      <c r="O31">
        <f t="shared" si="24"/>
        <v>0.5</v>
      </c>
      <c r="P31">
        <f t="shared" si="25"/>
        <v>0.55555555555555558</v>
      </c>
      <c r="Q31">
        <f t="shared" si="26"/>
        <v>0.76923076923076927</v>
      </c>
    </row>
    <row r="32" spans="1:28" hidden="1" x14ac:dyDescent="0.2">
      <c r="B32">
        <f t="shared" si="11"/>
        <v>0.14285714285714285</v>
      </c>
      <c r="C32">
        <f t="shared" si="12"/>
        <v>0.1891891891891892</v>
      </c>
      <c r="D32">
        <f t="shared" si="13"/>
        <v>0.22580645161290322</v>
      </c>
      <c r="E32">
        <f t="shared" si="14"/>
        <v>0.30434782608695654</v>
      </c>
      <c r="F32">
        <f t="shared" si="15"/>
        <v>0.16279069767441862</v>
      </c>
      <c r="G32">
        <f t="shared" si="16"/>
        <v>0.2</v>
      </c>
      <c r="H32">
        <f t="shared" si="17"/>
        <v>0.2413793103448276</v>
      </c>
      <c r="I32">
        <f t="shared" si="18"/>
        <v>0.2413793103448276</v>
      </c>
      <c r="J32">
        <f t="shared" si="19"/>
        <v>0.29166666666666669</v>
      </c>
      <c r="K32">
        <f t="shared" si="20"/>
        <v>0.41176470588235292</v>
      </c>
      <c r="L32">
        <f t="shared" si="21"/>
        <v>0.5</v>
      </c>
      <c r="M32">
        <f t="shared" si="22"/>
        <v>0.5</v>
      </c>
      <c r="N32">
        <f t="shared" si="23"/>
        <v>0.46666666666666667</v>
      </c>
      <c r="O32">
        <f t="shared" si="24"/>
        <v>0.41176470588235292</v>
      </c>
      <c r="P32">
        <f t="shared" si="25"/>
        <v>0.46666666666666667</v>
      </c>
      <c r="Q32">
        <f t="shared" si="26"/>
        <v>0.7</v>
      </c>
    </row>
    <row r="33" spans="2:17" hidden="1" x14ac:dyDescent="0.2">
      <c r="B33">
        <f t="shared" si="11"/>
        <v>0.14285714285714285</v>
      </c>
      <c r="C33">
        <f t="shared" si="12"/>
        <v>0.1891891891891892</v>
      </c>
      <c r="D33">
        <f t="shared" si="13"/>
        <v>0.22580645161290322</v>
      </c>
      <c r="E33">
        <f t="shared" si="14"/>
        <v>0.30434782608695654</v>
      </c>
      <c r="F33">
        <f t="shared" si="15"/>
        <v>0.16279069767441862</v>
      </c>
      <c r="G33">
        <f t="shared" si="16"/>
        <v>0.2</v>
      </c>
      <c r="H33">
        <f t="shared" si="17"/>
        <v>0.2413793103448276</v>
      </c>
      <c r="I33">
        <f t="shared" si="18"/>
        <v>0.2413793103448276</v>
      </c>
      <c r="J33">
        <f t="shared" si="19"/>
        <v>0.29166666666666669</v>
      </c>
      <c r="K33">
        <f t="shared" si="20"/>
        <v>0.41176470588235292</v>
      </c>
      <c r="L33">
        <f t="shared" si="21"/>
        <v>0.5</v>
      </c>
      <c r="M33">
        <f t="shared" si="22"/>
        <v>0.5</v>
      </c>
      <c r="N33">
        <f t="shared" si="23"/>
        <v>0.46666666666666667</v>
      </c>
      <c r="O33">
        <f t="shared" si="24"/>
        <v>0.41176470588235292</v>
      </c>
      <c r="P33">
        <f t="shared" si="25"/>
        <v>0.46666666666666667</v>
      </c>
      <c r="Q33">
        <f t="shared" si="26"/>
        <v>0.7</v>
      </c>
    </row>
    <row r="34" spans="2:17" hidden="1" x14ac:dyDescent="0.2">
      <c r="B34">
        <f t="shared" si="11"/>
        <v>0.16</v>
      </c>
      <c r="C34">
        <f t="shared" si="12"/>
        <v>0.21052631578947367</v>
      </c>
      <c r="D34">
        <f t="shared" si="13"/>
        <v>0.25</v>
      </c>
      <c r="E34">
        <f t="shared" si="14"/>
        <v>0.33333333333333331</v>
      </c>
      <c r="F34">
        <f t="shared" si="15"/>
        <v>0.18181818181818182</v>
      </c>
      <c r="G34">
        <f t="shared" si="16"/>
        <v>0.22222222222222221</v>
      </c>
      <c r="H34">
        <f t="shared" si="17"/>
        <v>0.26666666666666666</v>
      </c>
      <c r="I34">
        <f t="shared" si="18"/>
        <v>0.26666666666666666</v>
      </c>
      <c r="J34">
        <f t="shared" si="19"/>
        <v>0.32</v>
      </c>
      <c r="K34">
        <f t="shared" si="20"/>
        <v>0.44444444444444442</v>
      </c>
      <c r="L34">
        <f t="shared" si="21"/>
        <v>0.53333333333333333</v>
      </c>
      <c r="M34">
        <f t="shared" si="22"/>
        <v>0.53333333333333333</v>
      </c>
      <c r="N34">
        <f t="shared" si="23"/>
        <v>0.5</v>
      </c>
      <c r="O34">
        <f t="shared" si="24"/>
        <v>0.44444444444444442</v>
      </c>
      <c r="P34">
        <f t="shared" si="25"/>
        <v>0.5</v>
      </c>
      <c r="Q34">
        <f t="shared" si="26"/>
        <v>0.72727272727272729</v>
      </c>
    </row>
    <row r="35" spans="2:17" hidden="1" x14ac:dyDescent="0.2">
      <c r="B35">
        <f t="shared" si="11"/>
        <v>0.19230769230769232</v>
      </c>
      <c r="C35">
        <f t="shared" si="12"/>
        <v>0.25</v>
      </c>
      <c r="D35">
        <f t="shared" si="13"/>
        <v>0.29411764705882354</v>
      </c>
      <c r="E35">
        <f t="shared" si="14"/>
        <v>0.38461538461538464</v>
      </c>
      <c r="F35">
        <f t="shared" si="15"/>
        <v>0.21739130434782608</v>
      </c>
      <c r="G35">
        <f t="shared" si="16"/>
        <v>0.26315789473684209</v>
      </c>
      <c r="H35">
        <f t="shared" si="17"/>
        <v>0.3125</v>
      </c>
      <c r="I35">
        <f t="shared" si="18"/>
        <v>0.3125</v>
      </c>
      <c r="J35">
        <f t="shared" si="19"/>
        <v>0.37037037037037035</v>
      </c>
      <c r="K35">
        <f t="shared" si="20"/>
        <v>0.5</v>
      </c>
      <c r="L35">
        <f t="shared" si="21"/>
        <v>0.58823529411764708</v>
      </c>
      <c r="M35">
        <f t="shared" si="22"/>
        <v>0.58823529411764708</v>
      </c>
      <c r="N35">
        <f t="shared" si="23"/>
        <v>0.55555555555555558</v>
      </c>
      <c r="O35">
        <f t="shared" si="24"/>
        <v>0.5</v>
      </c>
      <c r="P35">
        <f t="shared" si="25"/>
        <v>0.55555555555555558</v>
      </c>
      <c r="Q35">
        <f t="shared" si="26"/>
        <v>0.76923076923076927</v>
      </c>
    </row>
    <row r="36" spans="2:17" hidden="1" x14ac:dyDescent="0.2">
      <c r="B36">
        <f t="shared" si="11"/>
        <v>0.16</v>
      </c>
      <c r="C36">
        <f t="shared" si="12"/>
        <v>0.21052631578947367</v>
      </c>
      <c r="D36">
        <f t="shared" si="13"/>
        <v>0.25</v>
      </c>
      <c r="E36">
        <f t="shared" si="14"/>
        <v>0.33333333333333331</v>
      </c>
      <c r="F36">
        <f t="shared" si="15"/>
        <v>0.18181818181818182</v>
      </c>
      <c r="G36">
        <f t="shared" si="16"/>
        <v>0.22222222222222221</v>
      </c>
      <c r="H36">
        <f t="shared" si="17"/>
        <v>0.26666666666666666</v>
      </c>
      <c r="I36">
        <f t="shared" si="18"/>
        <v>0.26666666666666666</v>
      </c>
      <c r="J36">
        <f t="shared" si="19"/>
        <v>0.32</v>
      </c>
      <c r="K36">
        <f t="shared" si="20"/>
        <v>0.44444444444444442</v>
      </c>
      <c r="L36">
        <f t="shared" si="21"/>
        <v>0.53333333333333333</v>
      </c>
      <c r="M36">
        <f t="shared" si="22"/>
        <v>0.53333333333333333</v>
      </c>
      <c r="N36">
        <f t="shared" si="23"/>
        <v>0.5</v>
      </c>
      <c r="O36">
        <f t="shared" si="24"/>
        <v>0.44444444444444442</v>
      </c>
      <c r="P36">
        <f t="shared" si="25"/>
        <v>0.5</v>
      </c>
      <c r="Q36">
        <f t="shared" si="26"/>
        <v>0.72727272727272729</v>
      </c>
    </row>
    <row r="37" spans="2:17" hidden="1" x14ac:dyDescent="0.2">
      <c r="B37">
        <f t="shared" si="11"/>
        <v>6.6666666666666666E-2</v>
      </c>
      <c r="C37">
        <f t="shared" si="12"/>
        <v>9.0909090909090912E-2</v>
      </c>
      <c r="D37">
        <f t="shared" si="13"/>
        <v>0.1111111111111111</v>
      </c>
      <c r="E37">
        <f t="shared" si="14"/>
        <v>0.15789473684210525</v>
      </c>
      <c r="F37">
        <f t="shared" si="15"/>
        <v>7.6923076923076927E-2</v>
      </c>
      <c r="G37">
        <f t="shared" si="16"/>
        <v>9.6774193548387094E-2</v>
      </c>
      <c r="H37">
        <f t="shared" si="17"/>
        <v>0.12</v>
      </c>
      <c r="I37">
        <f t="shared" si="18"/>
        <v>0.12</v>
      </c>
      <c r="J37">
        <f t="shared" si="19"/>
        <v>0.15</v>
      </c>
      <c r="K37">
        <f t="shared" si="20"/>
        <v>0.23076923076923078</v>
      </c>
      <c r="L37">
        <f t="shared" si="21"/>
        <v>0.3</v>
      </c>
      <c r="M37">
        <f t="shared" si="22"/>
        <v>0.3</v>
      </c>
      <c r="N37">
        <f t="shared" si="23"/>
        <v>0.27272727272727271</v>
      </c>
      <c r="O37">
        <f t="shared" si="24"/>
        <v>0.23076923076923078</v>
      </c>
      <c r="P37">
        <f t="shared" si="25"/>
        <v>0.27272727272727271</v>
      </c>
      <c r="Q37">
        <f t="shared" si="26"/>
        <v>0.5</v>
      </c>
    </row>
    <row r="38" spans="2:17" hidden="1" x14ac:dyDescent="0.2"/>
    <row r="39" spans="2:17" hidden="1" x14ac:dyDescent="0.2">
      <c r="B39" cm="1">
        <f t="array" ref="B39:Q54">TRANSPOSE(B22:Q37)</f>
        <v>0.5</v>
      </c>
      <c r="C39">
        <v>0.41666666666666669</v>
      </c>
      <c r="D39">
        <v>0.36363636363636365</v>
      </c>
      <c r="E39">
        <v>0.27586206896551724</v>
      </c>
      <c r="F39">
        <v>0.46153846153846156</v>
      </c>
      <c r="G39">
        <v>0.4</v>
      </c>
      <c r="H39">
        <v>0.34375</v>
      </c>
      <c r="I39">
        <v>0.34375</v>
      </c>
      <c r="J39">
        <v>0.28813559322033899</v>
      </c>
      <c r="K39">
        <v>0.19230769230769232</v>
      </c>
      <c r="L39">
        <v>0.14285714285714285</v>
      </c>
      <c r="M39">
        <v>0.14285714285714285</v>
      </c>
      <c r="N39">
        <v>0.16</v>
      </c>
      <c r="O39">
        <v>0.19230769230769232</v>
      </c>
      <c r="P39">
        <v>0.16</v>
      </c>
      <c r="Q39">
        <v>6.6666666666666666E-2</v>
      </c>
    </row>
    <row r="40" spans="2:17" hidden="1" x14ac:dyDescent="0.2">
      <c r="B40">
        <v>0.58333333333333337</v>
      </c>
      <c r="C40">
        <v>0.5</v>
      </c>
      <c r="D40">
        <v>0.44444444444444442</v>
      </c>
      <c r="E40">
        <v>0.34782608695652173</v>
      </c>
      <c r="F40">
        <v>0.54545454545454541</v>
      </c>
      <c r="G40">
        <v>0.48275862068965519</v>
      </c>
      <c r="H40">
        <v>0.42307692307692307</v>
      </c>
      <c r="I40">
        <v>0.42307692307692307</v>
      </c>
      <c r="J40">
        <v>0.36170212765957449</v>
      </c>
      <c r="K40">
        <v>0.25</v>
      </c>
      <c r="L40">
        <v>0.1891891891891892</v>
      </c>
      <c r="M40">
        <v>0.1891891891891892</v>
      </c>
      <c r="N40">
        <v>0.21052631578947367</v>
      </c>
      <c r="O40">
        <v>0.25</v>
      </c>
      <c r="P40">
        <v>0.21052631578947367</v>
      </c>
      <c r="Q40">
        <v>9.0909090909090912E-2</v>
      </c>
    </row>
    <row r="41" spans="2:17" hidden="1" x14ac:dyDescent="0.2">
      <c r="B41">
        <v>0.63636363636363635</v>
      </c>
      <c r="C41">
        <v>0.55555555555555558</v>
      </c>
      <c r="D41">
        <v>0.5</v>
      </c>
      <c r="E41">
        <v>0.4</v>
      </c>
      <c r="F41">
        <v>0.6</v>
      </c>
      <c r="G41">
        <v>0.53846153846153844</v>
      </c>
      <c r="H41">
        <v>0.47826086956521741</v>
      </c>
      <c r="I41">
        <v>0.47826086956521741</v>
      </c>
      <c r="J41">
        <v>0.41463414634146339</v>
      </c>
      <c r="K41">
        <v>0.29411764705882354</v>
      </c>
      <c r="L41">
        <v>0.22580645161290322</v>
      </c>
      <c r="M41">
        <v>0.22580645161290322</v>
      </c>
      <c r="N41">
        <v>0.25</v>
      </c>
      <c r="O41">
        <v>0.29411764705882354</v>
      </c>
      <c r="P41">
        <v>0.25</v>
      </c>
      <c r="Q41">
        <v>0.1111111111111111</v>
      </c>
    </row>
    <row r="42" spans="2:17" hidden="1" x14ac:dyDescent="0.2">
      <c r="B42">
        <v>0.72413793103448276</v>
      </c>
      <c r="C42">
        <v>0.65217391304347827</v>
      </c>
      <c r="D42">
        <v>0.6</v>
      </c>
      <c r="E42">
        <v>0.5</v>
      </c>
      <c r="F42">
        <v>0.69230769230769229</v>
      </c>
      <c r="G42">
        <v>0.63636363636363635</v>
      </c>
      <c r="H42">
        <v>0.57894736842105265</v>
      </c>
      <c r="I42">
        <v>0.57894736842105265</v>
      </c>
      <c r="J42">
        <v>0.51515151515151514</v>
      </c>
      <c r="K42">
        <v>0.38461538461538464</v>
      </c>
      <c r="L42">
        <v>0.30434782608695654</v>
      </c>
      <c r="M42">
        <v>0.30434782608695654</v>
      </c>
      <c r="N42">
        <v>0.33333333333333331</v>
      </c>
      <c r="O42">
        <v>0.38461538461538464</v>
      </c>
      <c r="P42">
        <v>0.33333333333333331</v>
      </c>
      <c r="Q42">
        <v>0.15789473684210525</v>
      </c>
    </row>
    <row r="43" spans="2:17" hidden="1" x14ac:dyDescent="0.2">
      <c r="B43">
        <v>0.53846153846153844</v>
      </c>
      <c r="C43">
        <v>0.45454545454545453</v>
      </c>
      <c r="D43">
        <v>0.4</v>
      </c>
      <c r="E43">
        <v>0.30769230769230771</v>
      </c>
      <c r="F43">
        <v>0.5</v>
      </c>
      <c r="G43">
        <v>0.4375</v>
      </c>
      <c r="H43">
        <v>0.37931034482758619</v>
      </c>
      <c r="I43">
        <v>0.37931034482758619</v>
      </c>
      <c r="J43">
        <v>0.32075471698113206</v>
      </c>
      <c r="K43">
        <v>0.21739130434782608</v>
      </c>
      <c r="L43">
        <v>0.16279069767441862</v>
      </c>
      <c r="M43">
        <v>0.16279069767441862</v>
      </c>
      <c r="N43">
        <v>0.18181818181818182</v>
      </c>
      <c r="O43">
        <v>0.21739130434782608</v>
      </c>
      <c r="P43">
        <v>0.18181818181818182</v>
      </c>
      <c r="Q43">
        <v>7.6923076923076927E-2</v>
      </c>
    </row>
    <row r="44" spans="2:17" hidden="1" x14ac:dyDescent="0.2">
      <c r="B44">
        <v>0.6</v>
      </c>
      <c r="C44">
        <v>0.51724137931034486</v>
      </c>
      <c r="D44">
        <v>0.46153846153846156</v>
      </c>
      <c r="E44">
        <v>0.36363636363636365</v>
      </c>
      <c r="F44">
        <v>0.5625</v>
      </c>
      <c r="G44">
        <v>0.5</v>
      </c>
      <c r="H44">
        <v>0.44</v>
      </c>
      <c r="I44">
        <v>0.44</v>
      </c>
      <c r="J44">
        <v>0.37777777777777777</v>
      </c>
      <c r="K44">
        <v>0.26315789473684209</v>
      </c>
      <c r="L44">
        <v>0.2</v>
      </c>
      <c r="M44">
        <v>0.2</v>
      </c>
      <c r="N44">
        <v>0.22222222222222221</v>
      </c>
      <c r="O44">
        <v>0.26315789473684209</v>
      </c>
      <c r="P44">
        <v>0.22222222222222221</v>
      </c>
      <c r="Q44">
        <v>9.6774193548387094E-2</v>
      </c>
    </row>
    <row r="45" spans="2:17" hidden="1" x14ac:dyDescent="0.2">
      <c r="B45">
        <v>0.65625</v>
      </c>
      <c r="C45">
        <v>0.57692307692307687</v>
      </c>
      <c r="D45">
        <v>0.52173913043478259</v>
      </c>
      <c r="E45">
        <v>0.42105263157894735</v>
      </c>
      <c r="F45">
        <v>0.62068965517241381</v>
      </c>
      <c r="G45">
        <v>0.56000000000000005</v>
      </c>
      <c r="H45">
        <v>0.5</v>
      </c>
      <c r="I45">
        <v>0.5</v>
      </c>
      <c r="J45">
        <v>0.4358974358974359</v>
      </c>
      <c r="K45">
        <v>0.3125</v>
      </c>
      <c r="L45">
        <v>0.2413793103448276</v>
      </c>
      <c r="M45">
        <v>0.2413793103448276</v>
      </c>
      <c r="N45">
        <v>0.26666666666666666</v>
      </c>
      <c r="O45">
        <v>0.3125</v>
      </c>
      <c r="P45">
        <v>0.26666666666666666</v>
      </c>
      <c r="Q45">
        <v>0.12</v>
      </c>
    </row>
    <row r="46" spans="2:17" hidden="1" x14ac:dyDescent="0.2">
      <c r="B46">
        <v>0.65625</v>
      </c>
      <c r="C46">
        <v>0.57692307692307687</v>
      </c>
      <c r="D46">
        <v>0.52173913043478259</v>
      </c>
      <c r="E46">
        <v>0.42105263157894735</v>
      </c>
      <c r="F46">
        <v>0.62068965517241381</v>
      </c>
      <c r="G46">
        <v>0.56000000000000005</v>
      </c>
      <c r="H46">
        <v>0.5</v>
      </c>
      <c r="I46">
        <v>0.5</v>
      </c>
      <c r="J46">
        <v>0.4358974358974359</v>
      </c>
      <c r="K46">
        <v>0.3125</v>
      </c>
      <c r="L46">
        <v>0.2413793103448276</v>
      </c>
      <c r="M46">
        <v>0.2413793103448276</v>
      </c>
      <c r="N46">
        <v>0.26666666666666666</v>
      </c>
      <c r="O46">
        <v>0.3125</v>
      </c>
      <c r="P46">
        <v>0.26666666666666666</v>
      </c>
      <c r="Q46">
        <v>0.12</v>
      </c>
    </row>
    <row r="47" spans="2:17" hidden="1" x14ac:dyDescent="0.2">
      <c r="B47">
        <v>0.71186440677966101</v>
      </c>
      <c r="C47">
        <v>0.63829787234042556</v>
      </c>
      <c r="D47">
        <v>0.58536585365853655</v>
      </c>
      <c r="E47">
        <v>0.48484848484848486</v>
      </c>
      <c r="F47">
        <v>0.67924528301886788</v>
      </c>
      <c r="G47">
        <v>0.62222222222222223</v>
      </c>
      <c r="H47">
        <v>0.5641025641025641</v>
      </c>
      <c r="I47">
        <v>0.5641025641025641</v>
      </c>
      <c r="J47">
        <v>0.5</v>
      </c>
      <c r="K47">
        <v>0.37037037037037035</v>
      </c>
      <c r="L47">
        <v>0.29166666666666669</v>
      </c>
      <c r="M47">
        <v>0.29166666666666669</v>
      </c>
      <c r="N47">
        <v>0.32</v>
      </c>
      <c r="O47">
        <v>0.37037037037037035</v>
      </c>
      <c r="P47">
        <v>0.32</v>
      </c>
      <c r="Q47">
        <v>0.15</v>
      </c>
    </row>
    <row r="48" spans="2:17" hidden="1" x14ac:dyDescent="0.2">
      <c r="B48">
        <v>0.80769230769230771</v>
      </c>
      <c r="C48">
        <v>0.75</v>
      </c>
      <c r="D48">
        <v>0.70588235294117652</v>
      </c>
      <c r="E48">
        <v>0.61538461538461542</v>
      </c>
      <c r="F48">
        <v>0.78260869565217395</v>
      </c>
      <c r="G48">
        <v>0.73684210526315785</v>
      </c>
      <c r="H48">
        <v>0.6875</v>
      </c>
      <c r="I48">
        <v>0.6875</v>
      </c>
      <c r="J48">
        <v>0.62962962962962965</v>
      </c>
      <c r="K48">
        <v>0.5</v>
      </c>
      <c r="L48">
        <v>0.41176470588235292</v>
      </c>
      <c r="M48">
        <v>0.41176470588235292</v>
      </c>
      <c r="N48">
        <v>0.44444444444444442</v>
      </c>
      <c r="O48">
        <v>0.5</v>
      </c>
      <c r="P48">
        <v>0.44444444444444442</v>
      </c>
      <c r="Q48">
        <v>0.23076923076923078</v>
      </c>
    </row>
    <row r="49" spans="1:19" hidden="1" x14ac:dyDescent="0.2">
      <c r="B49">
        <v>0.8571428571428571</v>
      </c>
      <c r="C49">
        <v>0.81081081081081086</v>
      </c>
      <c r="D49">
        <v>0.77419354838709675</v>
      </c>
      <c r="E49">
        <v>0.69565217391304346</v>
      </c>
      <c r="F49">
        <v>0.83720930232558144</v>
      </c>
      <c r="G49">
        <v>0.8</v>
      </c>
      <c r="H49">
        <v>0.75862068965517238</v>
      </c>
      <c r="I49">
        <v>0.75862068965517238</v>
      </c>
      <c r="J49">
        <v>0.70833333333333337</v>
      </c>
      <c r="K49">
        <v>0.58823529411764708</v>
      </c>
      <c r="L49">
        <v>0.5</v>
      </c>
      <c r="M49">
        <v>0.5</v>
      </c>
      <c r="N49">
        <v>0.53333333333333333</v>
      </c>
      <c r="O49">
        <v>0.58823529411764708</v>
      </c>
      <c r="P49">
        <v>0.53333333333333333</v>
      </c>
      <c r="Q49">
        <v>0.3</v>
      </c>
    </row>
    <row r="50" spans="1:19" hidden="1" x14ac:dyDescent="0.2">
      <c r="B50">
        <v>0.8571428571428571</v>
      </c>
      <c r="C50">
        <v>0.81081081081081086</v>
      </c>
      <c r="D50">
        <v>0.77419354838709675</v>
      </c>
      <c r="E50">
        <v>0.69565217391304346</v>
      </c>
      <c r="F50">
        <v>0.83720930232558144</v>
      </c>
      <c r="G50">
        <v>0.8</v>
      </c>
      <c r="H50">
        <v>0.75862068965517238</v>
      </c>
      <c r="I50">
        <v>0.75862068965517238</v>
      </c>
      <c r="J50">
        <v>0.70833333333333337</v>
      </c>
      <c r="K50">
        <v>0.58823529411764708</v>
      </c>
      <c r="L50">
        <v>0.5</v>
      </c>
      <c r="M50">
        <v>0.5</v>
      </c>
      <c r="N50">
        <v>0.53333333333333333</v>
      </c>
      <c r="O50">
        <v>0.58823529411764708</v>
      </c>
      <c r="P50">
        <v>0.53333333333333333</v>
      </c>
      <c r="Q50">
        <v>0.3</v>
      </c>
    </row>
    <row r="51" spans="1:19" hidden="1" x14ac:dyDescent="0.2">
      <c r="B51">
        <v>0.84</v>
      </c>
      <c r="C51">
        <v>0.78947368421052633</v>
      </c>
      <c r="D51">
        <v>0.75</v>
      </c>
      <c r="E51">
        <v>0.66666666666666663</v>
      </c>
      <c r="F51">
        <v>0.81818181818181823</v>
      </c>
      <c r="G51">
        <v>0.77777777777777779</v>
      </c>
      <c r="H51">
        <v>0.73333333333333328</v>
      </c>
      <c r="I51">
        <v>0.73333333333333328</v>
      </c>
      <c r="J51">
        <v>0.68</v>
      </c>
      <c r="K51">
        <v>0.55555555555555558</v>
      </c>
      <c r="L51">
        <v>0.46666666666666667</v>
      </c>
      <c r="M51">
        <v>0.46666666666666667</v>
      </c>
      <c r="N51">
        <v>0.5</v>
      </c>
      <c r="O51">
        <v>0.55555555555555558</v>
      </c>
      <c r="P51">
        <v>0.5</v>
      </c>
      <c r="Q51">
        <v>0.27272727272727271</v>
      </c>
    </row>
    <row r="52" spans="1:19" hidden="1" x14ac:dyDescent="0.2">
      <c r="B52">
        <v>0.80769230769230771</v>
      </c>
      <c r="C52">
        <v>0.75</v>
      </c>
      <c r="D52">
        <v>0.70588235294117652</v>
      </c>
      <c r="E52">
        <v>0.61538461538461542</v>
      </c>
      <c r="F52">
        <v>0.78260869565217395</v>
      </c>
      <c r="G52">
        <v>0.73684210526315785</v>
      </c>
      <c r="H52">
        <v>0.6875</v>
      </c>
      <c r="I52">
        <v>0.6875</v>
      </c>
      <c r="J52">
        <v>0.62962962962962965</v>
      </c>
      <c r="K52">
        <v>0.5</v>
      </c>
      <c r="L52">
        <v>0.41176470588235292</v>
      </c>
      <c r="M52">
        <v>0.41176470588235292</v>
      </c>
      <c r="N52">
        <v>0.44444444444444442</v>
      </c>
      <c r="O52">
        <v>0.5</v>
      </c>
      <c r="P52">
        <v>0.44444444444444442</v>
      </c>
      <c r="Q52">
        <v>0.23076923076923078</v>
      </c>
    </row>
    <row r="53" spans="1:19" hidden="1" x14ac:dyDescent="0.2">
      <c r="B53">
        <v>0.84</v>
      </c>
      <c r="C53">
        <v>0.78947368421052633</v>
      </c>
      <c r="D53">
        <v>0.75</v>
      </c>
      <c r="E53">
        <v>0.66666666666666663</v>
      </c>
      <c r="F53">
        <v>0.81818181818181823</v>
      </c>
      <c r="G53">
        <v>0.77777777777777779</v>
      </c>
      <c r="H53">
        <v>0.73333333333333328</v>
      </c>
      <c r="I53">
        <v>0.73333333333333328</v>
      </c>
      <c r="J53">
        <v>0.68</v>
      </c>
      <c r="K53">
        <v>0.55555555555555558</v>
      </c>
      <c r="L53">
        <v>0.46666666666666667</v>
      </c>
      <c r="M53">
        <v>0.46666666666666667</v>
      </c>
      <c r="N53">
        <v>0.5</v>
      </c>
      <c r="O53">
        <v>0.55555555555555558</v>
      </c>
      <c r="P53">
        <v>0.5</v>
      </c>
      <c r="Q53">
        <v>0.27272727272727271</v>
      </c>
    </row>
    <row r="54" spans="1:19" hidden="1" x14ac:dyDescent="0.2">
      <c r="B54">
        <v>0.93333333333333335</v>
      </c>
      <c r="C54">
        <v>0.90909090909090906</v>
      </c>
      <c r="D54">
        <v>0.88888888888888884</v>
      </c>
      <c r="E54">
        <v>0.84210526315789469</v>
      </c>
      <c r="F54">
        <v>0.92307692307692313</v>
      </c>
      <c r="G54">
        <v>0.90322580645161288</v>
      </c>
      <c r="H54">
        <v>0.88</v>
      </c>
      <c r="I54">
        <v>0.88</v>
      </c>
      <c r="J54">
        <v>0.85</v>
      </c>
      <c r="K54">
        <v>0.76923076923076927</v>
      </c>
      <c r="L54">
        <v>0.7</v>
      </c>
      <c r="M54">
        <v>0.7</v>
      </c>
      <c r="N54">
        <v>0.72727272727272729</v>
      </c>
      <c r="O54">
        <v>0.76923076923076927</v>
      </c>
      <c r="P54">
        <v>0.72727272727272729</v>
      </c>
      <c r="Q54">
        <v>0.5</v>
      </c>
    </row>
    <row r="55" spans="1:19" x14ac:dyDescent="0.2">
      <c r="A55" t="s">
        <v>45</v>
      </c>
      <c r="S55" s="2">
        <f>SUM(S3:S18)</f>
        <v>8.1173410064330334</v>
      </c>
    </row>
    <row r="56" spans="1:19" x14ac:dyDescent="0.2">
      <c r="S56" s="2"/>
    </row>
    <row r="57" spans="1:19" ht="17" thickBot="1" x14ac:dyDescent="0.25">
      <c r="A57" s="7" t="s">
        <v>26</v>
      </c>
      <c r="B57" s="7" t="s">
        <v>27</v>
      </c>
      <c r="C57" s="8" t="s">
        <v>28</v>
      </c>
      <c r="D57" s="17" t="s">
        <v>7</v>
      </c>
      <c r="E57" s="18" t="s">
        <v>10</v>
      </c>
      <c r="F57" s="18" t="s">
        <v>13</v>
      </c>
      <c r="G57" s="18" t="s">
        <v>14</v>
      </c>
      <c r="H57" s="18" t="s">
        <v>12</v>
      </c>
      <c r="I57" s="18" t="s">
        <v>3</v>
      </c>
      <c r="K57" s="37" t="s">
        <v>58</v>
      </c>
    </row>
    <row r="58" spans="1:19" x14ac:dyDescent="0.2">
      <c r="A58" s="3" t="str">
        <f>A3</f>
        <v>GEN</v>
      </c>
      <c r="B58" s="3" t="str">
        <f t="shared" ref="B58:C58" si="27">B3</f>
        <v>KR</v>
      </c>
      <c r="C58" s="3">
        <f t="shared" si="27"/>
        <v>21</v>
      </c>
      <c r="D58" s="19">
        <f>J3</f>
        <v>0.39211587671730491</v>
      </c>
      <c r="E58" s="19">
        <f>N3</f>
        <v>0.36216672957876334</v>
      </c>
      <c r="F58" s="19">
        <f>Q3</f>
        <v>0.18066091765729403</v>
      </c>
      <c r="G58" s="19">
        <f>R3</f>
        <v>4.7202810630449427E-2</v>
      </c>
      <c r="H58" s="19">
        <f>P3</f>
        <v>1.7853665416188248E-2</v>
      </c>
      <c r="I58" s="19">
        <f>M3</f>
        <v>0</v>
      </c>
      <c r="K58" s="3" t="s">
        <v>29</v>
      </c>
      <c r="L58" s="3">
        <v>1</v>
      </c>
    </row>
    <row r="59" spans="1:19" x14ac:dyDescent="0.2">
      <c r="A59" s="3" t="str">
        <f t="shared" ref="A59:C59" si="28">A4</f>
        <v>T1</v>
      </c>
      <c r="B59" s="3" t="str">
        <f t="shared" si="28"/>
        <v>KR</v>
      </c>
      <c r="C59" s="3">
        <f t="shared" si="28"/>
        <v>15</v>
      </c>
      <c r="D59" s="19">
        <f t="shared" ref="D59:D73" si="29">J4</f>
        <v>0.23329580670223329</v>
      </c>
      <c r="E59" s="19">
        <f t="shared" ref="E59:E72" si="30">N4</f>
        <v>0.36092880258937265</v>
      </c>
      <c r="F59" s="19">
        <f t="shared" ref="F59:F73" si="31">Q4</f>
        <v>0.2552038334751075</v>
      </c>
      <c r="G59" s="19">
        <f t="shared" ref="G59:G73" si="32">R4</f>
        <v>0.10552124925651662</v>
      </c>
      <c r="H59" s="19">
        <f t="shared" ref="H59:H73" si="33">P4</f>
        <v>4.5050307976769947E-2</v>
      </c>
      <c r="I59" s="19">
        <f t="shared" ref="I59:I73" si="34">M4</f>
        <v>0</v>
      </c>
      <c r="K59" s="3" t="s">
        <v>30</v>
      </c>
      <c r="L59" s="3">
        <v>-1</v>
      </c>
    </row>
    <row r="60" spans="1:19" x14ac:dyDescent="0.2">
      <c r="A60" s="3" t="str">
        <f t="shared" ref="A60:C60" si="35">A5</f>
        <v>KT</v>
      </c>
      <c r="B60" s="3" t="str">
        <f t="shared" si="35"/>
        <v>KR</v>
      </c>
      <c r="C60" s="3">
        <f t="shared" si="35"/>
        <v>12</v>
      </c>
      <c r="D60" s="19">
        <f t="shared" si="29"/>
        <v>0</v>
      </c>
      <c r="E60" s="19">
        <f t="shared" si="30"/>
        <v>0.20684101783173675</v>
      </c>
      <c r="F60" s="19">
        <f t="shared" si="31"/>
        <v>0.35992071358236166</v>
      </c>
      <c r="G60" s="19">
        <f t="shared" si="32"/>
        <v>0.19994426719082181</v>
      </c>
      <c r="H60" s="19">
        <f t="shared" si="33"/>
        <v>0.15610263632275384</v>
      </c>
      <c r="I60" s="19">
        <f t="shared" si="34"/>
        <v>7.7191365072325893E-2</v>
      </c>
      <c r="K60" s="3" t="s">
        <v>32</v>
      </c>
      <c r="L60" s="3">
        <v>-2</v>
      </c>
    </row>
    <row r="61" spans="1:19" x14ac:dyDescent="0.2">
      <c r="A61" s="3" t="str">
        <f t="shared" ref="A61:C61" si="36">A6</f>
        <v>DK</v>
      </c>
      <c r="B61" s="3" t="str">
        <f t="shared" si="36"/>
        <v>KR</v>
      </c>
      <c r="C61" s="3">
        <f t="shared" si="36"/>
        <v>8</v>
      </c>
      <c r="D61" s="19">
        <f t="shared" si="29"/>
        <v>0</v>
      </c>
      <c r="E61" s="19">
        <f t="shared" si="30"/>
        <v>9.0040127849469659E-2</v>
      </c>
      <c r="F61" s="19">
        <f t="shared" si="31"/>
        <v>0.25274104464636155</v>
      </c>
      <c r="G61" s="19">
        <f t="shared" si="32"/>
        <v>0.23739450477306273</v>
      </c>
      <c r="H61" s="19">
        <f t="shared" si="33"/>
        <v>0.24468593089476218</v>
      </c>
      <c r="I61" s="19">
        <f t="shared" si="34"/>
        <v>0.17513839183634386</v>
      </c>
      <c r="K61" s="3" t="s">
        <v>33</v>
      </c>
      <c r="L61" s="3">
        <v>2</v>
      </c>
    </row>
    <row r="62" spans="1:19" x14ac:dyDescent="0.2">
      <c r="A62" s="3" t="str">
        <f t="shared" ref="A62:C62" si="37">A7</f>
        <v>JDG</v>
      </c>
      <c r="B62" s="3" t="str">
        <f t="shared" si="37"/>
        <v>CN</v>
      </c>
      <c r="C62" s="3">
        <f t="shared" si="37"/>
        <v>18</v>
      </c>
      <c r="D62" s="19">
        <f t="shared" si="29"/>
        <v>0.34991325291820535</v>
      </c>
      <c r="E62" s="19">
        <f t="shared" si="30"/>
        <v>0.35715281195407755</v>
      </c>
      <c r="F62" s="19">
        <f t="shared" si="31"/>
        <v>0.20266217800516698</v>
      </c>
      <c r="G62" s="19">
        <f t="shared" si="32"/>
        <v>6.5497272592171168E-2</v>
      </c>
      <c r="H62" s="19">
        <f t="shared" si="33"/>
        <v>2.4774484530378886E-2</v>
      </c>
      <c r="I62" s="19">
        <f t="shared" si="34"/>
        <v>0</v>
      </c>
      <c r="K62" s="3" t="s">
        <v>34</v>
      </c>
      <c r="L62" s="3">
        <v>1</v>
      </c>
    </row>
    <row r="63" spans="1:19" x14ac:dyDescent="0.2">
      <c r="A63" s="3" t="str">
        <f t="shared" ref="A63:C63" si="38">A8</f>
        <v>BLG</v>
      </c>
      <c r="B63" s="3" t="str">
        <f t="shared" si="38"/>
        <v>CN</v>
      </c>
      <c r="C63" s="3">
        <f t="shared" si="38"/>
        <v>14</v>
      </c>
      <c r="D63" s="19">
        <f t="shared" si="29"/>
        <v>0.23445384764140431</v>
      </c>
      <c r="E63" s="19">
        <f t="shared" si="30"/>
        <v>0.34742295792056499</v>
      </c>
      <c r="F63" s="19">
        <f t="shared" si="31"/>
        <v>0.25427572070479071</v>
      </c>
      <c r="G63" s="19">
        <f t="shared" si="32"/>
        <v>0.11526487353726261</v>
      </c>
      <c r="H63" s="19">
        <f t="shared" si="33"/>
        <v>4.8582600195977405E-2</v>
      </c>
      <c r="I63" s="19">
        <f t="shared" si="34"/>
        <v>0</v>
      </c>
      <c r="K63" s="3" t="s">
        <v>35</v>
      </c>
      <c r="L63" s="3">
        <v>1</v>
      </c>
    </row>
    <row r="64" spans="1:19" x14ac:dyDescent="0.2">
      <c r="A64" s="3" t="str">
        <f t="shared" ref="A64:C64" si="39">A9</f>
        <v>LNG</v>
      </c>
      <c r="B64" s="3" t="str">
        <f t="shared" si="39"/>
        <v>CN</v>
      </c>
      <c r="C64" s="3">
        <f t="shared" si="39"/>
        <v>11</v>
      </c>
      <c r="D64" s="19">
        <f t="shared" si="29"/>
        <v>0.31048329408984243</v>
      </c>
      <c r="E64" s="19">
        <f t="shared" si="30"/>
        <v>0.30224189749134639</v>
      </c>
      <c r="F64" s="19">
        <f t="shared" si="31"/>
        <v>0.21469533229523916</v>
      </c>
      <c r="G64" s="19">
        <f t="shared" si="32"/>
        <v>0.1336261073371732</v>
      </c>
      <c r="H64" s="19">
        <f t="shared" si="33"/>
        <v>3.8953368786398823E-2</v>
      </c>
      <c r="I64" s="19">
        <f t="shared" si="34"/>
        <v>0</v>
      </c>
      <c r="K64" s="3" t="s">
        <v>36</v>
      </c>
      <c r="L64" s="3">
        <v>1</v>
      </c>
    </row>
    <row r="65" spans="1:12" x14ac:dyDescent="0.2">
      <c r="A65" s="3" t="str">
        <f t="shared" ref="A65:C65" si="40">A10</f>
        <v>WBG</v>
      </c>
      <c r="B65" s="3" t="str">
        <f t="shared" si="40"/>
        <v>CN</v>
      </c>
      <c r="C65" s="3">
        <f t="shared" si="40"/>
        <v>11</v>
      </c>
      <c r="D65" s="19">
        <f t="shared" si="29"/>
        <v>0.25475552335576812</v>
      </c>
      <c r="E65" s="19">
        <f t="shared" si="30"/>
        <v>0.30493293439168456</v>
      </c>
      <c r="F65" s="19">
        <f t="shared" si="31"/>
        <v>0.23790488363950074</v>
      </c>
      <c r="G65" s="19">
        <f t="shared" si="32"/>
        <v>0.1480717031776595</v>
      </c>
      <c r="H65" s="19">
        <f t="shared" si="33"/>
        <v>5.4334955435387085E-2</v>
      </c>
      <c r="I65" s="19">
        <f t="shared" si="34"/>
        <v>0</v>
      </c>
      <c r="K65" s="3" t="s">
        <v>37</v>
      </c>
      <c r="L65" s="3">
        <v>1.5</v>
      </c>
    </row>
    <row r="66" spans="1:12" x14ac:dyDescent="0.2">
      <c r="A66" s="3" t="str">
        <f t="shared" ref="A66:C66" si="41">A11</f>
        <v>G2</v>
      </c>
      <c r="B66" s="3" t="str">
        <f t="shared" si="41"/>
        <v>EU</v>
      </c>
      <c r="C66" s="3">
        <f t="shared" si="41"/>
        <v>8.5</v>
      </c>
      <c r="D66" s="19">
        <f t="shared" si="29"/>
        <v>0.15886574621310134</v>
      </c>
      <c r="E66" s="19">
        <f t="shared" si="30"/>
        <v>0.2621444075521544</v>
      </c>
      <c r="F66" s="19">
        <f t="shared" si="31"/>
        <v>0.25636951663652163</v>
      </c>
      <c r="G66" s="19">
        <f t="shared" si="32"/>
        <v>0.22273830174263815</v>
      </c>
      <c r="H66" s="19">
        <f t="shared" si="33"/>
        <v>9.9882027855584463E-2</v>
      </c>
      <c r="I66" s="19">
        <f t="shared" si="34"/>
        <v>0</v>
      </c>
      <c r="K66" s="3" t="s">
        <v>39</v>
      </c>
      <c r="L66" s="3">
        <v>-0.5</v>
      </c>
    </row>
    <row r="67" spans="1:12" x14ac:dyDescent="0.2">
      <c r="A67" s="3" t="str">
        <f t="shared" ref="A67:C67" si="42">A12</f>
        <v>FNC</v>
      </c>
      <c r="B67" s="3" t="str">
        <f t="shared" si="42"/>
        <v>EU</v>
      </c>
      <c r="C67" s="3">
        <f t="shared" si="42"/>
        <v>5</v>
      </c>
      <c r="D67" s="19">
        <f t="shared" si="29"/>
        <v>0</v>
      </c>
      <c r="E67" s="19">
        <f t="shared" si="30"/>
        <v>9.3019812275621852E-2</v>
      </c>
      <c r="F67" s="19">
        <f t="shared" si="31"/>
        <v>0.18004530878438227</v>
      </c>
      <c r="G67" s="19">
        <f t="shared" si="32"/>
        <v>0.30983999023344144</v>
      </c>
      <c r="H67" s="19">
        <f t="shared" si="33"/>
        <v>0.31763601545541076</v>
      </c>
      <c r="I67" s="19">
        <f t="shared" si="34"/>
        <v>9.9458873251143706E-2</v>
      </c>
      <c r="K67" s="3" t="s">
        <v>46</v>
      </c>
      <c r="L67" s="3">
        <v>0.5</v>
      </c>
    </row>
    <row r="68" spans="1:12" x14ac:dyDescent="0.2">
      <c r="A68" s="3" t="str">
        <f t="shared" ref="A68:C68" si="43">A13</f>
        <v>MAD</v>
      </c>
      <c r="B68" s="3" t="str">
        <f t="shared" si="43"/>
        <v>EU</v>
      </c>
      <c r="C68" s="3">
        <f t="shared" si="43"/>
        <v>3.5</v>
      </c>
      <c r="D68" s="19">
        <f t="shared" si="29"/>
        <v>0</v>
      </c>
      <c r="E68" s="19">
        <f t="shared" si="30"/>
        <v>3.4383677048023552E-2</v>
      </c>
      <c r="F68" s="19">
        <f t="shared" si="31"/>
        <v>8.7276478040394664E-2</v>
      </c>
      <c r="G68" s="19">
        <f t="shared" si="32"/>
        <v>0.24013324367560329</v>
      </c>
      <c r="H68" s="19">
        <f t="shared" si="33"/>
        <v>0.36610479856520123</v>
      </c>
      <c r="I68" s="19">
        <f t="shared" si="34"/>
        <v>0.27210180267077727</v>
      </c>
      <c r="K68" s="3" t="s">
        <v>42</v>
      </c>
      <c r="L68" s="3">
        <v>1</v>
      </c>
    </row>
    <row r="69" spans="1:12" x14ac:dyDescent="0.2">
      <c r="A69" s="3" t="str">
        <f t="shared" ref="A69:C69" si="44">A14</f>
        <v>BDS</v>
      </c>
      <c r="B69" s="3" t="str">
        <f t="shared" si="44"/>
        <v>EU</v>
      </c>
      <c r="C69" s="3">
        <f t="shared" si="44"/>
        <v>3.5</v>
      </c>
      <c r="D69" s="19">
        <f t="shared" si="29"/>
        <v>0</v>
      </c>
      <c r="E69" s="19">
        <f t="shared" si="30"/>
        <v>3.4383677048023552E-2</v>
      </c>
      <c r="F69" s="19">
        <f t="shared" si="31"/>
        <v>8.7276478040394664E-2</v>
      </c>
      <c r="G69" s="19">
        <f t="shared" si="32"/>
        <v>0.24013324367560329</v>
      </c>
      <c r="H69" s="19">
        <f t="shared" si="33"/>
        <v>0.36610479856520123</v>
      </c>
      <c r="I69" s="19">
        <f t="shared" si="34"/>
        <v>0.27210180267077727</v>
      </c>
    </row>
    <row r="70" spans="1:12" x14ac:dyDescent="0.2">
      <c r="A70" s="3" t="str">
        <f t="shared" ref="A70:C70" si="45">A15</f>
        <v>NRG</v>
      </c>
      <c r="B70" s="3" t="str">
        <f t="shared" si="45"/>
        <v>NA</v>
      </c>
      <c r="C70" s="3">
        <f t="shared" si="45"/>
        <v>4</v>
      </c>
      <c r="D70" s="19">
        <f t="shared" si="29"/>
        <v>0</v>
      </c>
      <c r="E70" s="19">
        <f t="shared" si="30"/>
        <v>4.2873599317503813E-2</v>
      </c>
      <c r="F70" s="19">
        <f t="shared" si="31"/>
        <v>0.10837218417095092</v>
      </c>
      <c r="G70" s="19">
        <f t="shared" si="32"/>
        <v>0.24972753253129487</v>
      </c>
      <c r="H70" s="19">
        <f t="shared" si="33"/>
        <v>0.3481525791692196</v>
      </c>
      <c r="I70" s="19">
        <f t="shared" si="34"/>
        <v>0.25087410481103084</v>
      </c>
    </row>
    <row r="71" spans="1:12" x14ac:dyDescent="0.2">
      <c r="A71" s="3" t="str">
        <f t="shared" ref="A71:C71" si="46">A16</f>
        <v>C9</v>
      </c>
      <c r="B71" s="3" t="str">
        <f t="shared" si="46"/>
        <v>NA</v>
      </c>
      <c r="C71" s="3">
        <f t="shared" si="46"/>
        <v>5</v>
      </c>
      <c r="D71" s="19">
        <f t="shared" si="29"/>
        <v>6.6116652362140121E-2</v>
      </c>
      <c r="E71" s="19">
        <f t="shared" si="30"/>
        <v>0.15554260508449325</v>
      </c>
      <c r="F71" s="19">
        <f t="shared" si="31"/>
        <v>0.20518324033609969</v>
      </c>
      <c r="G71" s="19">
        <f t="shared" si="32"/>
        <v>0.35309985920231657</v>
      </c>
      <c r="H71" s="19">
        <f t="shared" si="33"/>
        <v>0.22005764301495032</v>
      </c>
      <c r="I71" s="19">
        <f t="shared" si="34"/>
        <v>0</v>
      </c>
    </row>
    <row r="72" spans="1:12" x14ac:dyDescent="0.2">
      <c r="A72" s="3" t="str">
        <f t="shared" ref="A72:C72" si="47">A17</f>
        <v>TL</v>
      </c>
      <c r="B72" s="3" t="str">
        <f t="shared" si="47"/>
        <v>NA</v>
      </c>
      <c r="C72" s="3">
        <f t="shared" si="47"/>
        <v>4</v>
      </c>
      <c r="D72" s="19">
        <f t="shared" si="29"/>
        <v>0</v>
      </c>
      <c r="E72" s="19">
        <f t="shared" si="30"/>
        <v>4.2873599317503813E-2</v>
      </c>
      <c r="F72" s="19">
        <f t="shared" si="31"/>
        <v>0.10837218417095092</v>
      </c>
      <c r="G72" s="19">
        <f t="shared" si="32"/>
        <v>0.24972753253129487</v>
      </c>
      <c r="H72" s="19">
        <f t="shared" si="33"/>
        <v>0.3481525791692196</v>
      </c>
      <c r="I72" s="19">
        <f t="shared" si="34"/>
        <v>0.25087410481103084</v>
      </c>
    </row>
    <row r="73" spans="1:12" x14ac:dyDescent="0.2">
      <c r="A73" s="3" t="str">
        <f t="shared" ref="A73:C73" si="48">A18</f>
        <v>GAM</v>
      </c>
      <c r="B73" s="3" t="str">
        <f t="shared" si="48"/>
        <v>VN</v>
      </c>
      <c r="C73" s="3">
        <f t="shared" si="48"/>
        <v>1.5</v>
      </c>
      <c r="D73" s="19">
        <f t="shared" si="29"/>
        <v>0</v>
      </c>
      <c r="E73" s="19">
        <f>N18</f>
        <v>3.0513427496600422E-3</v>
      </c>
      <c r="F73" s="19">
        <f t="shared" si="31"/>
        <v>9.0399858144831896E-3</v>
      </c>
      <c r="G73" s="19">
        <f t="shared" si="32"/>
        <v>8.2077507912690736E-2</v>
      </c>
      <c r="H73" s="19">
        <f t="shared" si="33"/>
        <v>0.30357160864659583</v>
      </c>
      <c r="I73" s="19">
        <f t="shared" si="34"/>
        <v>0.60225955487657024</v>
      </c>
    </row>
    <row r="75" spans="1:12" ht="17" thickBot="1" x14ac:dyDescent="0.25">
      <c r="B75" s="18" t="s">
        <v>26</v>
      </c>
      <c r="C75" s="18" t="s">
        <v>59</v>
      </c>
      <c r="D75" s="18" t="s">
        <v>60</v>
      </c>
      <c r="E75" s="18" t="s">
        <v>61</v>
      </c>
      <c r="K75" s="16"/>
    </row>
    <row r="76" spans="1:12" x14ac:dyDescent="0.2">
      <c r="B76" s="3" t="s">
        <v>29</v>
      </c>
      <c r="C76" s="25">
        <v>0.90600000000000003</v>
      </c>
      <c r="D76" s="19">
        <v>0.93309276707059441</v>
      </c>
      <c r="E76" s="19">
        <v>0.93494352395336233</v>
      </c>
    </row>
    <row r="77" spans="1:12" x14ac:dyDescent="0.2">
      <c r="B77" s="19" t="s">
        <v>30</v>
      </c>
      <c r="C77" s="26">
        <v>0.85</v>
      </c>
      <c r="D77" s="19">
        <v>0.87603172100757465</v>
      </c>
      <c r="E77" s="19">
        <v>0.84942844276671337</v>
      </c>
    </row>
    <row r="78" spans="1:12" x14ac:dyDescent="0.2">
      <c r="B78" s="19" t="s">
        <v>31</v>
      </c>
      <c r="C78" s="27">
        <v>0.75</v>
      </c>
      <c r="D78" s="19">
        <v>0.71227483846488082</v>
      </c>
      <c r="E78" s="19">
        <v>0.56676173141409847</v>
      </c>
    </row>
    <row r="79" spans="1:12" x14ac:dyDescent="0.2">
      <c r="B79" s="19" t="s">
        <v>32</v>
      </c>
      <c r="C79" s="28">
        <v>0.67100000000000004</v>
      </c>
      <c r="D79" s="19">
        <v>0.66561270192199595</v>
      </c>
      <c r="E79" s="19">
        <v>0.34278117249583118</v>
      </c>
    </row>
    <row r="80" spans="1:12" x14ac:dyDescent="0.2">
      <c r="B80" s="19" t="s">
        <v>33</v>
      </c>
      <c r="C80" s="29">
        <v>0.85299999999999998</v>
      </c>
      <c r="D80" s="19">
        <v>0.87603172100757465</v>
      </c>
      <c r="E80" s="19">
        <v>0.9097282428774498</v>
      </c>
    </row>
    <row r="81" spans="2:5" x14ac:dyDescent="0.2">
      <c r="B81" s="19" t="s">
        <v>34</v>
      </c>
      <c r="C81" s="30">
        <v>0.78400000000000003</v>
      </c>
      <c r="D81" s="19">
        <v>0.75068352164223673</v>
      </c>
      <c r="E81" s="19">
        <v>0.83615252626675995</v>
      </c>
    </row>
    <row r="82" spans="2:5" x14ac:dyDescent="0.2">
      <c r="B82" s="19" t="s">
        <v>35</v>
      </c>
      <c r="C82" s="31">
        <v>0.67500000000000004</v>
      </c>
      <c r="D82" s="19">
        <v>0.6851480142391202</v>
      </c>
      <c r="E82" s="19">
        <v>0.82742052387642806</v>
      </c>
    </row>
    <row r="83" spans="2:5" x14ac:dyDescent="0.2">
      <c r="B83" s="19" t="s">
        <v>36</v>
      </c>
      <c r="C83" s="31">
        <v>0.67500000000000004</v>
      </c>
      <c r="D83" s="19">
        <v>0.69700873957451681</v>
      </c>
      <c r="E83" s="19">
        <v>0.79759334138695337</v>
      </c>
    </row>
    <row r="84" spans="2:5" x14ac:dyDescent="0.2">
      <c r="B84" s="19" t="s">
        <v>37</v>
      </c>
      <c r="C84" s="32">
        <v>0.47499999999999998</v>
      </c>
      <c r="D84" s="19">
        <v>0.46292168879001605</v>
      </c>
      <c r="E84" s="19">
        <v>0.67737967040177738</v>
      </c>
    </row>
    <row r="85" spans="2:5" x14ac:dyDescent="0.2">
      <c r="B85" s="19" t="s">
        <v>38</v>
      </c>
      <c r="C85" s="33">
        <v>0.313</v>
      </c>
      <c r="D85" s="19">
        <v>0.29968106389768445</v>
      </c>
      <c r="E85" s="19">
        <v>0.27306512106000413</v>
      </c>
    </row>
    <row r="86" spans="2:5" x14ac:dyDescent="0.2">
      <c r="B86" s="19" t="s">
        <v>39</v>
      </c>
      <c r="C86" s="34">
        <v>0.222</v>
      </c>
      <c r="D86" s="19">
        <v>0.24249682081039164</v>
      </c>
      <c r="E86" s="19">
        <v>0.12166015508841821</v>
      </c>
    </row>
    <row r="87" spans="2:5" x14ac:dyDescent="0.2">
      <c r="B87" s="19" t="s">
        <v>46</v>
      </c>
      <c r="C87" s="35">
        <v>0.13100000000000001</v>
      </c>
      <c r="D87" s="19">
        <v>0.10907683512586046</v>
      </c>
      <c r="E87" s="19">
        <v>0.12166015508841821</v>
      </c>
    </row>
    <row r="88" spans="2:5" x14ac:dyDescent="0.2">
      <c r="B88" s="19" t="s">
        <v>40</v>
      </c>
      <c r="C88" s="34">
        <v>0.223</v>
      </c>
      <c r="D88" s="19">
        <v>0.20918298645046648</v>
      </c>
      <c r="E88" s="19">
        <v>0.15124578348845474</v>
      </c>
    </row>
    <row r="89" spans="2:5" x14ac:dyDescent="0.2">
      <c r="B89" s="19" t="s">
        <v>41</v>
      </c>
      <c r="C89" s="33">
        <v>0.314</v>
      </c>
      <c r="D89" s="19">
        <v>0.35321245793555378</v>
      </c>
      <c r="E89" s="19">
        <v>0.42684249778273309</v>
      </c>
    </row>
    <row r="90" spans="2:5" x14ac:dyDescent="0.2">
      <c r="B90" s="19" t="s">
        <v>42</v>
      </c>
      <c r="C90" s="35">
        <v>0.13200000000000001</v>
      </c>
      <c r="D90" s="19">
        <v>0.10907683512586046</v>
      </c>
      <c r="E90" s="19">
        <v>0.15124578348845474</v>
      </c>
    </row>
    <row r="91" spans="2:5" x14ac:dyDescent="0.2">
      <c r="B91" s="19" t="s">
        <v>47</v>
      </c>
      <c r="C91" s="36">
        <v>2.5999999999999999E-2</v>
      </c>
      <c r="D91" s="19">
        <v>1.846728693567265E-2</v>
      </c>
      <c r="E91" s="19">
        <v>1.2091328564143232E-2</v>
      </c>
    </row>
  </sheetData>
  <phoneticPr fontId="3" type="noConversion"/>
  <conditionalFormatting sqref="C76:D91">
    <cfRule type="colorScale" priority="1">
      <colorScale>
        <cfvo type="min"/>
        <cfvo type="max"/>
        <color rgb="FFFCFCFF"/>
        <color rgb="FF63BE7B"/>
      </colorScale>
    </cfRule>
  </conditionalFormatting>
  <conditionalFormatting sqref="D58:F73">
    <cfRule type="colorScale" priority="18">
      <colorScale>
        <cfvo type="min"/>
        <cfvo type="max"/>
        <color rgb="FFFCFCFF"/>
        <color rgb="FF63BE7B"/>
      </colorScale>
    </cfRule>
  </conditionalFormatting>
  <conditionalFormatting sqref="D3:R18">
    <cfRule type="colorScale" priority="19">
      <colorScale>
        <cfvo type="min"/>
        <cfvo type="max"/>
        <color theme="0"/>
        <color theme="8" tint="-0.249977111117893"/>
      </colorScale>
    </cfRule>
  </conditionalFormatting>
  <conditionalFormatting sqref="E76:E91">
    <cfRule type="colorScale" priority="2">
      <colorScale>
        <cfvo type="min"/>
        <cfvo type="max"/>
        <color rgb="FFFCFCFF"/>
        <color rgb="FF63BE7B"/>
      </colorScale>
    </cfRule>
  </conditionalFormatting>
  <conditionalFormatting sqref="G58:I73">
    <cfRule type="colorScale" priority="17">
      <colorScale>
        <cfvo type="min"/>
        <cfvo type="max"/>
        <color theme="0"/>
        <color rgb="FFFF0000"/>
      </colorScale>
    </cfRule>
  </conditionalFormatting>
  <conditionalFormatting sqref="U3:V18">
    <cfRule type="colorScale" priority="3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16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14">
      <colorScale>
        <cfvo type="min"/>
        <cfvo type="max"/>
        <color rgb="FFFCFCFF"/>
        <color rgb="FFF8696B"/>
      </colorScale>
    </cfRule>
  </conditionalFormatting>
  <conditionalFormatting sqref="Z3:Z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AA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A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3:AG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:AH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2023-10-07T15:57:44Z</dcterms:created>
  <dcterms:modified xsi:type="dcterms:W3CDTF">2023-10-19T17:21:58Z</dcterms:modified>
</cp:coreProperties>
</file>