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19200" windowHeight="8440"/>
  </bookViews>
  <sheets>
    <sheet name="Sheet2" sheetId="6" r:id="rId1"/>
    <sheet name="Data" sheetId="3" r:id="rId2"/>
    <sheet name="Sheet5" sheetId="9" state="hidden" r:id="rId3"/>
    <sheet name="Pivot Tables" sheetId="4" state="hidden" r:id="rId4"/>
  </sheets>
  <definedNames>
    <definedName name="_xlcn.WorksheetConnection_deliveries.csvA1N180791">Data!$A$1:$O$18079</definedName>
    <definedName name="Slicer_Month">#N/A</definedName>
    <definedName name="Slicer_Quarter">#N/A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13" roundtripDataChecksum="TwRL2oo2S3UluB71+nEPjTqGOkv4dvR+VOyDLyEn5X8="/>
    </ext>
  </extLst>
</workbook>
</file>

<file path=xl/calcChain.xml><?xml version="1.0" encoding="utf-8"?>
<calcChain xmlns="http://schemas.openxmlformats.org/spreadsheetml/2006/main">
  <c r="I10" i="9" l="1"/>
  <c r="I11" i="9" s="1"/>
  <c r="F11" i="9"/>
  <c r="F8" i="9"/>
  <c r="I7" i="9" s="1"/>
  <c r="I8" i="9" s="1"/>
  <c r="F5" i="9"/>
  <c r="I4" i="9" s="1"/>
  <c r="I5" i="9" s="1"/>
  <c r="M2"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E14" i="4"/>
  <c r="E15" i="4" s="1"/>
  <c r="E11" i="4"/>
  <c r="E12" i="4" s="1"/>
  <c r="E8" i="4"/>
  <c r="E9" i="4" s="1"/>
  <c r="E5" i="4"/>
  <c r="E4" i="4"/>
  <c r="E3" i="4"/>
  <c r="G14" i="9"/>
  <c r="G15" i="9"/>
  <c r="G13" i="9"/>
</calcChain>
</file>

<file path=xl/sharedStrings.xml><?xml version="1.0" encoding="utf-8"?>
<sst xmlns="http://schemas.openxmlformats.org/spreadsheetml/2006/main" count="235" uniqueCount="50">
  <si>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</si>
  <si>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</si>
  <si>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</si>
  <si>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</si>
  <si>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</si>
  <si>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</si>
  <si>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</si>
  <si>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</si>
  <si>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</si>
  <si>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</si>
  <si>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</si>
  <si>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</si>
  <si>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</si>
  <si>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</si>
  <si>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</si>
  <si>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</si>
  <si>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</si>
  <si>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</si>
  <si>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</si>
  <si>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</si>
  <si>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Values</t>
  </si>
  <si>
    <t>Headers</t>
  </si>
  <si>
    <t>Row Labels</t>
  </si>
  <si>
    <t xml:space="preserve">Sales </t>
  </si>
  <si>
    <t xml:space="preserve">Target Sales </t>
  </si>
  <si>
    <t>Sum of Customers</t>
  </si>
  <si>
    <t>Sum of Profit</t>
  </si>
  <si>
    <t>Sum of Sales</t>
  </si>
  <si>
    <t>Average of Sales Completion Rate</t>
  </si>
  <si>
    <t>Sales Completion</t>
  </si>
  <si>
    <t>Sales Incompletion</t>
  </si>
  <si>
    <t>Grand Total</t>
  </si>
  <si>
    <t>Average of Profit Completion Rate</t>
  </si>
  <si>
    <t>Profit Completion</t>
  </si>
  <si>
    <t>Profit Incompletion</t>
  </si>
  <si>
    <t>Average of Customer Completion Rate</t>
  </si>
  <si>
    <t>Customer Completion</t>
  </si>
  <si>
    <t>Customer Incompletion</t>
  </si>
  <si>
    <t>1-Jan</t>
  </si>
  <si>
    <t>1-Feb</t>
  </si>
  <si>
    <t>1-Mar</t>
  </si>
  <si>
    <t>1-Apr</t>
  </si>
  <si>
    <t>1-May</t>
  </si>
  <si>
    <t>1-Jun</t>
  </si>
  <si>
    <t>1-Jul</t>
  </si>
  <si>
    <t>1-Aug</t>
  </si>
  <si>
    <t>1-Sep</t>
  </si>
  <si>
    <t>Sum of Target Sales</t>
  </si>
  <si>
    <t>Count of Customers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</si>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</sst>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 #,##0_-;_-* &quot;-&quot;??_-;_-@"/>
    <numFmt numFmtId="165" formatCode="\$* #,##0_-;\-* #,##0_-;_-* &quot;-&quot;??_-;_-@"/>
    <numFmt numFmtId="166" formatCode="[$-409]mmm\-yy;@"/>
  </numFmts>
  <fonts count="9" x14ac:knownFonts="1">
    <font>
      <sz val="12"/>
      <color theme="1"/>
      <name val="Calibri"/>
      <scheme val="minor"/>
    </font>
    <font>
      <sz val="12"/>
      <color theme="1"/>
      <name val="Calibri"/>
      <family val="2"/>
      <scheme val="minor"/>
    </font>
    <font>
      <sz val="12"/>
      <color theme="1"/>
      <name val="Calibri"/>
      <family val="2"/>
    </font>
    <font>
      <b/>
      <sz val="12"/>
      <color theme="1"/>
      <name val="Calibri"/>
      <family val="2"/>
    </font>
    <font>
      <sz val="12"/>
      <color theme="1"/>
      <name val="Calibri"/>
      <family val="2"/>
      <scheme val="minor"/>
    </font>
    <font>
      <b/>
      <sz val="14"/>
      <color theme="1"/>
      <name val="Calibri"/>
      <family val="2"/>
      <scheme val="minor"/>
    </font>
    <font>
      <b/>
      <sz val="11"/>
      <color theme="1"/>
      <name val="Calibri"/>
      <family val="2"/>
      <scheme val="minor"/>
    </font>
    <font>
      <b/>
      <sz val="12"/>
      <color theme="1"/>
      <name val="Calibri"/>
      <family val="2"/>
      <scheme val="minor"/>
    </font>
    <font>
      <b/>
      <sz val="11"/>
      <color theme="1"/>
      <name val="Calibri"/>
      <family val="2"/>
    </font>
  </fonts>
  <fills count="6">
    <fill>
      <patternFill patternType="none"/>
    </fill>
    <fill>
      <patternFill patternType="gray125"/>
    </fill>
    <fill>
      <patternFill patternType="solid">
        <fgColor rgb="FFB8CCE4"/>
        <bgColor rgb="FFB8CCE4"/>
      </patternFill>
    </fill>
    <fill>
      <patternFill patternType="solid">
        <fgColor theme="4" tint="0.39997558519241921"/>
        <bgColor indexed="64"/>
      </patternFill>
    </fill>
    <fill>
      <patternFill patternType="solid">
        <fgColor theme="8"/>
        <bgColor indexed="64"/>
      </patternFill>
    </fill>
    <fill>
      <patternFill patternType="solid">
        <fgColor theme="0"/>
        <bgColor rgb="FFB8CCE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34">
    <xf numFmtId="0" fontId="0" fillId="0" borderId="0" xfId="0" applyFont="1" applyAlignment="1"/>
    <xf numFmtId="0" fontId="1" fillId="0" borderId="0" xfId="0" applyFont="1"/>
    <xf numFmtId="164" fontId="2" fillId="0" borderId="0" xfId="0" applyNumberFormat="1" applyFont="1"/>
    <xf numFmtId="9" fontId="2" fillId="0" borderId="0" xfId="0" applyNumberFormat="1" applyFont="1"/>
    <xf numFmtId="0" fontId="3" fillId="0" borderId="1" xfId="0" applyFont="1" applyBorder="1"/>
    <xf numFmtId="0" fontId="1" fillId="0" borderId="1" xfId="0" applyFont="1" applyBorder="1"/>
    <xf numFmtId="0" fontId="2" fillId="0" borderId="1" xfId="0" applyFont="1" applyBorder="1"/>
    <xf numFmtId="0" fontId="2" fillId="0" borderId="1" xfId="0" applyFont="1" applyBorder="1" applyAlignment="1">
      <alignment horizontal="left"/>
    </xf>
    <xf numFmtId="164" fontId="2" fillId="0" borderId="1" xfId="0" applyNumberFormat="1" applyFont="1" applyBorder="1"/>
    <xf numFmtId="164" fontId="2" fillId="0" borderId="0" xfId="0" applyNumberFormat="1" applyFont="1"/>
    <xf numFmtId="165" fontId="2" fillId="0" borderId="1" xfId="0" applyNumberFormat="1" applyFont="1" applyBorder="1"/>
    <xf numFmtId="17" fontId="2" fillId="0" borderId="1" xfId="0" applyNumberFormat="1" applyFont="1" applyBorder="1" applyAlignment="1">
      <alignment horizontal="left"/>
    </xf>
    <xf numFmtId="9" fontId="2" fillId="0" borderId="1" xfId="0" applyNumberFormat="1" applyFont="1" applyBorder="1"/>
    <xf numFmtId="0" fontId="0" fillId="4" borderId="0" xfId="0" applyFont="1" applyFill="1" applyAlignment="1"/>
    <xf numFmtId="9" fontId="0" fillId="0" borderId="0" xfId="1" applyFont="1" applyAlignment="1"/>
    <xf numFmtId="9" fontId="2" fillId="0" borderId="0" xfId="1" applyFont="1"/>
    <xf numFmtId="0" fontId="5" fillId="0" borderId="1" xfId="0" applyFont="1" applyBorder="1"/>
    <xf numFmtId="0" fontId="5" fillId="0" borderId="0" xfId="0" applyFont="1" applyAlignment="1"/>
    <xf numFmtId="9" fontId="5" fillId="5" borderId="0" xfId="1" applyNumberFormat="1" applyFont="1" applyFill="1" applyAlignment="1"/>
    <xf numFmtId="9" fontId="3" fillId="3" borderId="1" xfId="0" applyNumberFormat="1" applyFont="1" applyFill="1" applyBorder="1"/>
    <xf numFmtId="9" fontId="2" fillId="3" borderId="1" xfId="0" applyNumberFormat="1" applyFont="1" applyFill="1" applyBorder="1"/>
    <xf numFmtId="0" fontId="0" fillId="0" borderId="2" xfId="0" applyFont="1" applyBorder="1" applyAlignment="1">
      <alignment horizontal="left"/>
    </xf>
    <xf numFmtId="166" fontId="1" fillId="0" borderId="0" xfId="0" applyNumberFormat="1" applyFont="1"/>
    <xf numFmtId="166" fontId="2" fillId="0" borderId="0" xfId="0" applyNumberFormat="1" applyFont="1"/>
    <xf numFmtId="166" fontId="0" fillId="0" borderId="0" xfId="0" applyNumberFormat="1" applyFont="1" applyAlignment="1"/>
    <xf numFmtId="0" fontId="0" fillId="0" borderId="3" xfId="0" applyNumberFormat="1" applyFont="1" applyBorder="1" applyAlignment="1"/>
    <xf numFmtId="0" fontId="0" fillId="0" borderId="4" xfId="0" pivotButton="1" applyFont="1" applyBorder="1" applyAlignment="1"/>
    <xf numFmtId="0" fontId="0" fillId="0" borderId="4" xfId="0" applyFont="1" applyBorder="1" applyAlignment="1"/>
    <xf numFmtId="0" fontId="0" fillId="0" borderId="4" xfId="0" applyFont="1" applyBorder="1" applyAlignment="1">
      <alignment horizontal="left"/>
    </xf>
    <xf numFmtId="0" fontId="0" fillId="0" borderId="4" xfId="0" applyNumberFormat="1" applyFont="1" applyBorder="1" applyAlignment="1"/>
    <xf numFmtId="0" fontId="7" fillId="0" borderId="1" xfId="0" applyFont="1" applyBorder="1"/>
    <xf numFmtId="9" fontId="7" fillId="2" borderId="0" xfId="1" applyNumberFormat="1" applyFont="1" applyFill="1" applyAlignment="1"/>
    <xf numFmtId="0" fontId="8" fillId="0" borderId="1" xfId="0" applyFont="1" applyBorder="1"/>
    <xf numFmtId="0" fontId="6" fillId="0" borderId="0" xfId="0" applyFont="1" applyAlignment="1"/>
  </cellXfs>
  <cellStyles count="2">
    <cellStyle name="Normal" xfId="0" builtinId="0"/>
    <cellStyle name="Percent" xfId="1" builtinId="5"/>
  </cellStyles>
  <dxfs count="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6" formatCode="[$-409]mmm\-yy;@"/>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550840115329439"/>
          <c:y val="9.1468538198724442E-2"/>
          <c:w val="0.53128827961253045"/>
          <c:h val="0.95166328435749659"/>
        </c:manualLayout>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B127-40B6-820A-E3C53CA061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27-40B6-820A-E3C53CA0612C}"/>
              </c:ext>
            </c:extLst>
          </c:dPt>
          <c:dLbls>
            <c:dLbl>
              <c:idx val="0"/>
              <c:layout>
                <c:manualLayout>
                  <c:x val="-5.7117234618465754E-2"/>
                  <c:y val="-0.34646239313539873"/>
                </c:manualLayout>
              </c:layout>
              <c:showLegendKey val="0"/>
              <c:showVal val="1"/>
              <c:showCatName val="0"/>
              <c:showSerName val="0"/>
              <c:showPercent val="0"/>
              <c:showBubbleSize val="0"/>
              <c:extLst>
                <c:ext xmlns:c15="http://schemas.microsoft.com/office/drawing/2012/chart" uri="{CE6537A1-D6FC-4f65-9D91-7224C49458BB}">
                  <c15:layout>
                    <c:manualLayout>
                      <c:w val="0.30285714285714288"/>
                      <c:h val="0.27814814814814809"/>
                    </c:manualLayout>
                  </c15:layout>
                </c:ext>
                <c:ext xmlns:c16="http://schemas.microsoft.com/office/drawing/2014/chart" uri="{C3380CC4-5D6E-409C-BE32-E72D297353CC}">
                  <c16:uniqueId val="{00000001-B127-40B6-820A-E3C53CA0612C}"/>
                </c:ext>
              </c:extLst>
            </c:dLbl>
            <c:dLbl>
              <c:idx val="1"/>
              <c:delete val="1"/>
              <c:extLst>
                <c:ext xmlns:c15="http://schemas.microsoft.com/office/drawing/2012/chart" uri="{CE6537A1-D6FC-4f65-9D91-7224C49458BB}"/>
                <c:ext xmlns:c16="http://schemas.microsoft.com/office/drawing/2014/chart" uri="{C3380CC4-5D6E-409C-BE32-E72D297353CC}">
                  <c16:uniqueId val="{00000003-B127-40B6-820A-E3C53CA0612C}"/>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accent1"/>
                  </a:solidFill>
                  <a:round/>
                </a:ln>
                <a:effectLst/>
              </c:spPr>
            </c:leaderLines>
            <c:extLst>
              <c:ext xmlns:c15="http://schemas.microsoft.com/office/drawing/2012/chart" uri="{CE6537A1-D6FC-4f65-9D91-7224C49458BB}"/>
            </c:extLst>
          </c:dLbls>
          <c:cat>
            <c:strRef>
              <c:f>Sheet5!$H$4:$H$5</c:f>
              <c:strCache>
                <c:ptCount val="2"/>
                <c:pt idx="0">
                  <c:v>Sales Completion</c:v>
                </c:pt>
                <c:pt idx="1">
                  <c:v>Sales Incompletion</c:v>
                </c:pt>
              </c:strCache>
            </c:strRef>
          </c:cat>
          <c:val>
            <c:numRef>
              <c:f>Sheet5!$I$4:$I$5</c:f>
              <c:numCache>
                <c:formatCode>0%</c:formatCode>
                <c:ptCount val="2"/>
                <c:pt idx="0">
                  <c:v>0.85555555555555574</c:v>
                </c:pt>
                <c:pt idx="1">
                  <c:v>0.14444444444444426</c:v>
                </c:pt>
              </c:numCache>
            </c:numRef>
          </c:val>
          <c:extLst>
            <c:ext xmlns:c16="http://schemas.microsoft.com/office/drawing/2014/chart" uri="{C3380CC4-5D6E-409C-BE32-E72D297353CC}">
              <c16:uniqueId val="{00000004-B127-40B6-820A-E3C53CA0612C}"/>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997980784020562"/>
          <c:y val="3.3841960109821248E-3"/>
          <c:w val="0.51096636712703292"/>
          <c:h val="0.99661580398901783"/>
        </c:manualLayout>
      </c:layout>
      <c:doughnutChart>
        <c:varyColors val="1"/>
        <c:ser>
          <c:idx val="0"/>
          <c:order val="0"/>
          <c:spPr>
            <a:ln>
              <a:noFill/>
            </a:ln>
            <a:effectLst>
              <a:softEdge rad="0"/>
            </a:effectLst>
          </c:spPr>
          <c:dPt>
            <c:idx val="0"/>
            <c:bubble3D val="0"/>
            <c:spPr>
              <a:solidFill>
                <a:schemeClr val="accent1">
                  <a:lumMod val="75000"/>
                </a:schemeClr>
              </a:solidFill>
              <a:ln w="19050">
                <a:noFill/>
              </a:ln>
              <a:effectLst>
                <a:softEdge rad="0"/>
              </a:effectLst>
            </c:spPr>
            <c:extLst>
              <c:ext xmlns:c16="http://schemas.microsoft.com/office/drawing/2014/chart" uri="{C3380CC4-5D6E-409C-BE32-E72D297353CC}">
                <c16:uniqueId val="{00000001-B715-4CC1-80B2-FF8DD7480E17}"/>
              </c:ext>
            </c:extLst>
          </c:dPt>
          <c:dPt>
            <c:idx val="1"/>
            <c:bubble3D val="0"/>
            <c:spPr>
              <a:solidFill>
                <a:schemeClr val="accent2"/>
              </a:solidFill>
              <a:ln w="19050">
                <a:noFill/>
              </a:ln>
              <a:effectLst>
                <a:softEdge rad="0"/>
              </a:effectLst>
            </c:spPr>
            <c:extLst>
              <c:ext xmlns:c16="http://schemas.microsoft.com/office/drawing/2014/chart" uri="{C3380CC4-5D6E-409C-BE32-E72D297353CC}">
                <c16:uniqueId val="{00000003-B715-4CC1-80B2-FF8DD7480E17}"/>
              </c:ext>
            </c:extLst>
          </c:dPt>
          <c:dLbls>
            <c:dLbl>
              <c:idx val="0"/>
              <c:layout>
                <c:manualLayout>
                  <c:x val="-9.3079399557813955E-2"/>
                  <c:y val="-0.34646203946728882"/>
                </c:manualLayout>
              </c:layout>
              <c:showLegendKey val="0"/>
              <c:showVal val="1"/>
              <c:showCatName val="0"/>
              <c:showSerName val="0"/>
              <c:showPercent val="0"/>
              <c:showBubbleSize val="0"/>
              <c:extLst>
                <c:ext xmlns:c15="http://schemas.microsoft.com/office/drawing/2012/chart" uri="{CE6537A1-D6FC-4f65-9D91-7224C49458BB}">
                  <c15:layout>
                    <c:manualLayout>
                      <c:w val="0.30285714285714288"/>
                      <c:h val="0.27814814814814809"/>
                    </c:manualLayout>
                  </c15:layout>
                </c:ext>
                <c:ext xmlns:c16="http://schemas.microsoft.com/office/drawing/2014/chart" uri="{C3380CC4-5D6E-409C-BE32-E72D297353CC}">
                  <c16:uniqueId val="{00000001-B715-4CC1-80B2-FF8DD7480E17}"/>
                </c:ext>
              </c:extLst>
            </c:dLbl>
            <c:dLbl>
              <c:idx val="1"/>
              <c:delete val="1"/>
              <c:extLst>
                <c:ext xmlns:c15="http://schemas.microsoft.com/office/drawing/2012/chart" uri="{CE6537A1-D6FC-4f65-9D91-7224C49458BB}"/>
                <c:ext xmlns:c16="http://schemas.microsoft.com/office/drawing/2014/chart" uri="{C3380CC4-5D6E-409C-BE32-E72D297353CC}">
                  <c16:uniqueId val="{00000003-B715-4CC1-80B2-FF8DD7480E17}"/>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accent1"/>
                  </a:solidFill>
                  <a:round/>
                </a:ln>
                <a:effectLst/>
              </c:spPr>
            </c:leaderLines>
            <c:extLst>
              <c:ext xmlns:c15="http://schemas.microsoft.com/office/drawing/2012/chart" uri="{CE6537A1-D6FC-4f65-9D91-7224C49458BB}"/>
            </c:extLst>
          </c:dLbls>
          <c:cat>
            <c:strRef>
              <c:f>Sheet5!$H$10:$H$11</c:f>
              <c:strCache>
                <c:ptCount val="2"/>
                <c:pt idx="0">
                  <c:v>Customer Completion</c:v>
                </c:pt>
                <c:pt idx="1">
                  <c:v>Customer Incompletion</c:v>
                </c:pt>
              </c:strCache>
            </c:strRef>
          </c:cat>
          <c:val>
            <c:numRef>
              <c:f>Sheet5!$I$10:$I$11</c:f>
              <c:numCache>
                <c:formatCode>0%</c:formatCode>
                <c:ptCount val="2"/>
                <c:pt idx="0">
                  <c:v>0.8447619047619046</c:v>
                </c:pt>
                <c:pt idx="1">
                  <c:v>0.1552380952380954</c:v>
                </c:pt>
              </c:numCache>
            </c:numRef>
          </c:val>
          <c:extLst>
            <c:ext xmlns:c16="http://schemas.microsoft.com/office/drawing/2014/chart" uri="{C3380CC4-5D6E-409C-BE32-E72D297353CC}">
              <c16:uniqueId val="{00000004-B715-4CC1-80B2-FF8DD7480E17}"/>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99446874363756"/>
          <c:y val="7.3895595085365334E-2"/>
          <c:w val="0.71836326964949992"/>
          <c:h val="0.92610440491463464"/>
        </c:manualLayout>
      </c:layout>
      <c:doughnutChart>
        <c:varyColors val="1"/>
        <c:ser>
          <c:idx val="0"/>
          <c:order val="0"/>
          <c:spPr>
            <a:ln>
              <a:noFill/>
            </a:ln>
            <a:effectLst>
              <a:softEdge rad="0"/>
            </a:effectLst>
          </c:spPr>
          <c:dPt>
            <c:idx val="0"/>
            <c:bubble3D val="0"/>
            <c:spPr>
              <a:solidFill>
                <a:schemeClr val="accent1">
                  <a:lumMod val="75000"/>
                </a:schemeClr>
              </a:solidFill>
              <a:ln w="19050">
                <a:noFill/>
              </a:ln>
              <a:effectLst>
                <a:softEdge rad="0"/>
              </a:effectLst>
            </c:spPr>
            <c:extLst>
              <c:ext xmlns:c16="http://schemas.microsoft.com/office/drawing/2014/chart" uri="{C3380CC4-5D6E-409C-BE32-E72D297353CC}">
                <c16:uniqueId val="{00000001-5A6C-40CA-A584-CB7EA34A19CA}"/>
              </c:ext>
            </c:extLst>
          </c:dPt>
          <c:dPt>
            <c:idx val="1"/>
            <c:bubble3D val="0"/>
            <c:spPr>
              <a:solidFill>
                <a:schemeClr val="accent2"/>
              </a:solidFill>
              <a:ln w="19050">
                <a:noFill/>
              </a:ln>
              <a:effectLst>
                <a:softEdge rad="0"/>
              </a:effectLst>
            </c:spPr>
            <c:extLst>
              <c:ext xmlns:c16="http://schemas.microsoft.com/office/drawing/2014/chart" uri="{C3380CC4-5D6E-409C-BE32-E72D297353CC}">
                <c16:uniqueId val="{00000003-5A6C-40CA-A584-CB7EA34A19CA}"/>
              </c:ext>
            </c:extLst>
          </c:dPt>
          <c:dLbls>
            <c:dLbl>
              <c:idx val="0"/>
              <c:layout>
                <c:manualLayout>
                  <c:x val="-0.11855445439862047"/>
                  <c:y val="-0.33769295512052611"/>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106940297534455"/>
                      <c:h val="0.27814818753167625"/>
                    </c:manualLayout>
                  </c15:layout>
                </c:ext>
                <c:ext xmlns:c16="http://schemas.microsoft.com/office/drawing/2014/chart" uri="{C3380CC4-5D6E-409C-BE32-E72D297353CC}">
                  <c16:uniqueId val="{00000001-5A6C-40CA-A584-CB7EA34A19CA}"/>
                </c:ext>
              </c:extLst>
            </c:dLbl>
            <c:dLbl>
              <c:idx val="1"/>
              <c:delete val="1"/>
              <c:extLst>
                <c:ext xmlns:c15="http://schemas.microsoft.com/office/drawing/2012/chart" uri="{CE6537A1-D6FC-4f65-9D91-7224C49458BB}"/>
                <c:ext xmlns:c16="http://schemas.microsoft.com/office/drawing/2014/chart" uri="{C3380CC4-5D6E-409C-BE32-E72D297353CC}">
                  <c16:uniqueId val="{00000003-5A6C-40CA-A584-CB7EA34A19CA}"/>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Sheet5!$H$7:$H$8</c:f>
              <c:strCache>
                <c:ptCount val="2"/>
                <c:pt idx="0">
                  <c:v>Profit Completion</c:v>
                </c:pt>
                <c:pt idx="1">
                  <c:v>Profit Incompletion</c:v>
                </c:pt>
              </c:strCache>
            </c:strRef>
          </c:cat>
          <c:val>
            <c:numRef>
              <c:f>Sheet5!$I$7:$I$8</c:f>
              <c:numCache>
                <c:formatCode>0%</c:formatCode>
                <c:ptCount val="2"/>
                <c:pt idx="0">
                  <c:v>0.85492063492063519</c:v>
                </c:pt>
                <c:pt idx="1">
                  <c:v>0.14507936507936481</c:v>
                </c:pt>
              </c:numCache>
            </c:numRef>
          </c:val>
          <c:extLst>
            <c:ext xmlns:c16="http://schemas.microsoft.com/office/drawing/2014/chart" uri="{C3380CC4-5D6E-409C-BE32-E72D297353CC}">
              <c16:uniqueId val="{00000004-5A6C-40CA-A584-CB7EA34A19CA}"/>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2023.xlsx]Sheet5!PivotTable3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lumMod val="75000"/>
            </a:schemeClr>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1478031496062992"/>
          <c:y val="7.407407407407407E-2"/>
          <c:w val="0.85219685039370074"/>
          <c:h val="0.8416746864975212"/>
        </c:manualLayout>
      </c:layout>
      <c:barChart>
        <c:barDir val="col"/>
        <c:grouping val="stacked"/>
        <c:varyColors val="0"/>
        <c:ser>
          <c:idx val="0"/>
          <c:order val="0"/>
          <c:tx>
            <c:strRef>
              <c:f>Sheet5!$B$3</c:f>
              <c:strCache>
                <c:ptCount val="1"/>
                <c:pt idx="0">
                  <c:v>Sum of Sales</c:v>
                </c:pt>
              </c:strCache>
            </c:strRef>
          </c:tx>
          <c:spPr>
            <a:solidFill>
              <a:schemeClr val="accent1">
                <a:lumMod val="75000"/>
              </a:schemeClr>
            </a:solidFill>
            <a:ln>
              <a:noFill/>
            </a:ln>
            <a:effectLst/>
          </c:spPr>
          <c:invertIfNegative val="0"/>
          <c:cat>
            <c:strRef>
              <c:f>Sheet5!$A$4:$A$14</c:f>
              <c:strCache>
                <c:ptCount val="10"/>
                <c:pt idx="0">
                  <c:v>(blank)</c:v>
                </c:pt>
                <c:pt idx="1">
                  <c:v>1-Jan</c:v>
                </c:pt>
                <c:pt idx="2">
                  <c:v>1-Feb</c:v>
                </c:pt>
                <c:pt idx="3">
                  <c:v>1-Mar</c:v>
                </c:pt>
                <c:pt idx="4">
                  <c:v>1-Apr</c:v>
                </c:pt>
                <c:pt idx="5">
                  <c:v>1-May</c:v>
                </c:pt>
                <c:pt idx="6">
                  <c:v>1-Jun</c:v>
                </c:pt>
                <c:pt idx="7">
                  <c:v>1-Jul</c:v>
                </c:pt>
                <c:pt idx="8">
                  <c:v>1-Aug</c:v>
                </c:pt>
                <c:pt idx="9">
                  <c:v>1-Sep</c:v>
                </c:pt>
              </c:strCache>
            </c:strRef>
          </c:cat>
          <c:val>
            <c:numRef>
              <c:f>Sheet5!$B$4:$B$14</c:f>
              <c:numCache>
                <c:formatCode>General</c:formatCode>
                <c:ptCount val="10"/>
                <c:pt idx="1">
                  <c:v>30000</c:v>
                </c:pt>
                <c:pt idx="2">
                  <c:v>45000</c:v>
                </c:pt>
                <c:pt idx="3">
                  <c:v>60000</c:v>
                </c:pt>
                <c:pt idx="4">
                  <c:v>54999.999999999993</c:v>
                </c:pt>
                <c:pt idx="5">
                  <c:v>80000.000000000015</c:v>
                </c:pt>
                <c:pt idx="6">
                  <c:v>100000.00000000001</c:v>
                </c:pt>
                <c:pt idx="7">
                  <c:v>129940.69999999998</c:v>
                </c:pt>
                <c:pt idx="8">
                  <c:v>130000.00000000003</c:v>
                </c:pt>
                <c:pt idx="9">
                  <c:v>125000</c:v>
                </c:pt>
              </c:numCache>
            </c:numRef>
          </c:val>
          <c:extLst>
            <c:ext xmlns:c16="http://schemas.microsoft.com/office/drawing/2014/chart" uri="{C3380CC4-5D6E-409C-BE32-E72D297353CC}">
              <c16:uniqueId val="{00000000-C4EE-4A9A-802F-0BBD25163282}"/>
            </c:ext>
          </c:extLst>
        </c:ser>
        <c:ser>
          <c:idx val="1"/>
          <c:order val="1"/>
          <c:tx>
            <c:strRef>
              <c:f>Sheet5!$C$3</c:f>
              <c:strCache>
                <c:ptCount val="1"/>
                <c:pt idx="0">
                  <c:v>Sum of Target Sales</c:v>
                </c:pt>
              </c:strCache>
            </c:strRef>
          </c:tx>
          <c:spPr>
            <a:solidFill>
              <a:schemeClr val="accent2"/>
            </a:solidFill>
            <a:ln>
              <a:noFill/>
            </a:ln>
            <a:effectLst/>
          </c:spPr>
          <c:invertIfNegative val="0"/>
          <c:cat>
            <c:strRef>
              <c:f>Sheet5!$A$4:$A$14</c:f>
              <c:strCache>
                <c:ptCount val="10"/>
                <c:pt idx="0">
                  <c:v>(blank)</c:v>
                </c:pt>
                <c:pt idx="1">
                  <c:v>1-Jan</c:v>
                </c:pt>
                <c:pt idx="2">
                  <c:v>1-Feb</c:v>
                </c:pt>
                <c:pt idx="3">
                  <c:v>1-Mar</c:v>
                </c:pt>
                <c:pt idx="4">
                  <c:v>1-Apr</c:v>
                </c:pt>
                <c:pt idx="5">
                  <c:v>1-May</c:v>
                </c:pt>
                <c:pt idx="6">
                  <c:v>1-Jun</c:v>
                </c:pt>
                <c:pt idx="7">
                  <c:v>1-Jul</c:v>
                </c:pt>
                <c:pt idx="8">
                  <c:v>1-Aug</c:v>
                </c:pt>
                <c:pt idx="9">
                  <c:v>1-Sep</c:v>
                </c:pt>
              </c:strCache>
            </c:strRef>
          </c:cat>
          <c:val>
            <c:numRef>
              <c:f>Sheet5!$C$4:$C$14</c:f>
              <c:numCache>
                <c:formatCode>General</c:formatCode>
                <c:ptCount val="10"/>
                <c:pt idx="1">
                  <c:v>20000.000000000004</c:v>
                </c:pt>
                <c:pt idx="2">
                  <c:v>10000.000000000002</c:v>
                </c:pt>
                <c:pt idx="3">
                  <c:v>10000.000000000002</c:v>
                </c:pt>
                <c:pt idx="4">
                  <c:v>40000.000000000007</c:v>
                </c:pt>
                <c:pt idx="5">
                  <c:v>20000.000000000004</c:v>
                </c:pt>
                <c:pt idx="6">
                  <c:v>5999.9999999999991</c:v>
                </c:pt>
                <c:pt idx="7">
                  <c:v>5000.0000000000009</c:v>
                </c:pt>
                <c:pt idx="8">
                  <c:v>5000.0000000000009</c:v>
                </c:pt>
                <c:pt idx="9">
                  <c:v>2000.0000000000002</c:v>
                </c:pt>
              </c:numCache>
            </c:numRef>
          </c:val>
          <c:extLst>
            <c:ext xmlns:c16="http://schemas.microsoft.com/office/drawing/2014/chart" uri="{C3380CC4-5D6E-409C-BE32-E72D297353CC}">
              <c16:uniqueId val="{00000001-C4EE-4A9A-802F-0BBD25163282}"/>
            </c:ext>
          </c:extLst>
        </c:ser>
        <c:dLbls>
          <c:showLegendKey val="0"/>
          <c:showVal val="0"/>
          <c:showCatName val="0"/>
          <c:showSerName val="0"/>
          <c:showPercent val="0"/>
          <c:showBubbleSize val="0"/>
        </c:dLbls>
        <c:gapWidth val="150"/>
        <c:overlap val="100"/>
        <c:axId val="1250357760"/>
        <c:axId val="1250379392"/>
      </c:barChart>
      <c:catAx>
        <c:axId val="125035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379392"/>
        <c:crosses val="autoZero"/>
        <c:auto val="1"/>
        <c:lblAlgn val="ctr"/>
        <c:lblOffset val="100"/>
        <c:noMultiLvlLbl val="0"/>
      </c:catAx>
      <c:valAx>
        <c:axId val="1250379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357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2023.xlsx]Sheet5!PivotTable4</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219239785065211"/>
          <c:y val="5.8475074138853854E-2"/>
          <c:w val="0.85639539968346723"/>
          <c:h val="0.75325294359935802"/>
        </c:manualLayout>
      </c:layout>
      <c:lineChart>
        <c:grouping val="stacked"/>
        <c:varyColors val="0"/>
        <c:ser>
          <c:idx val="0"/>
          <c:order val="0"/>
          <c:tx>
            <c:strRef>
              <c:f>Sheet5!$B$15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Sheet5!$A$16:$A$26</c:f>
              <c:strCache>
                <c:ptCount val="10"/>
                <c:pt idx="0">
                  <c:v>(blank)</c:v>
                </c:pt>
                <c:pt idx="1">
                  <c:v>1-Jan</c:v>
                </c:pt>
                <c:pt idx="2">
                  <c:v>1-Feb</c:v>
                </c:pt>
                <c:pt idx="3">
                  <c:v>1-Mar</c:v>
                </c:pt>
                <c:pt idx="4">
                  <c:v>1-Apr</c:v>
                </c:pt>
                <c:pt idx="5">
                  <c:v>1-May</c:v>
                </c:pt>
                <c:pt idx="6">
                  <c:v>1-Jun</c:v>
                </c:pt>
                <c:pt idx="7">
                  <c:v>1-Jul</c:v>
                </c:pt>
                <c:pt idx="8">
                  <c:v>1-Aug</c:v>
                </c:pt>
                <c:pt idx="9">
                  <c:v>1-Sep</c:v>
                </c:pt>
              </c:strCache>
            </c:strRef>
          </c:cat>
          <c:val>
            <c:numRef>
              <c:f>Sheet5!$B$16:$B$26</c:f>
              <c:numCache>
                <c:formatCode>General</c:formatCode>
                <c:ptCount val="10"/>
                <c:pt idx="1">
                  <c:v>300</c:v>
                </c:pt>
                <c:pt idx="2">
                  <c:v>310</c:v>
                </c:pt>
                <c:pt idx="3">
                  <c:v>300</c:v>
                </c:pt>
                <c:pt idx="4">
                  <c:v>700</c:v>
                </c:pt>
                <c:pt idx="5">
                  <c:v>650</c:v>
                </c:pt>
                <c:pt idx="6">
                  <c:v>1600</c:v>
                </c:pt>
                <c:pt idx="7">
                  <c:v>1800</c:v>
                </c:pt>
                <c:pt idx="8">
                  <c:v>1700</c:v>
                </c:pt>
                <c:pt idx="9">
                  <c:v>2000</c:v>
                </c:pt>
              </c:numCache>
            </c:numRef>
          </c:val>
          <c:smooth val="0"/>
          <c:extLst>
            <c:ext xmlns:c16="http://schemas.microsoft.com/office/drawing/2014/chart" uri="{C3380CC4-5D6E-409C-BE32-E72D297353CC}">
              <c16:uniqueId val="{00000000-B276-4D1A-B9BA-AD5603F52324}"/>
            </c:ext>
          </c:extLst>
        </c:ser>
        <c:dLbls>
          <c:dLblPos val="t"/>
          <c:showLegendKey val="0"/>
          <c:showVal val="1"/>
          <c:showCatName val="0"/>
          <c:showSerName val="0"/>
          <c:showPercent val="0"/>
          <c:showBubbleSize val="0"/>
        </c:dLbls>
        <c:smooth val="0"/>
        <c:axId val="1250370240"/>
        <c:axId val="1250359424"/>
      </c:lineChart>
      <c:catAx>
        <c:axId val="125037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50359424"/>
        <c:crosses val="autoZero"/>
        <c:auto val="1"/>
        <c:lblAlgn val="ctr"/>
        <c:lblOffset val="100"/>
        <c:noMultiLvlLbl val="0"/>
      </c:catAx>
      <c:valAx>
        <c:axId val="1250359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370240"/>
        <c:crosses val="autoZero"/>
        <c:crossBetween val="between"/>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2023.xlsx]Sheet5!PivotTable5</c:name>
    <c:fmtId val="2"/>
  </c:pivotSource>
  <c:chart>
    <c:autoTitleDeleted val="1"/>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25156430446194217"/>
              <c:y val="-1.060944534001666E-1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9758814523184606"/>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4429155730533683"/>
                  <c:h val="7.3240740740740745E-2"/>
                </c:manualLayout>
              </c15:layout>
            </c:ext>
          </c:extLst>
        </c:dLbl>
      </c:pivotFmt>
      <c:pivotFmt>
        <c:idx val="3"/>
        <c:spPr>
          <a:solidFill>
            <a:schemeClr val="accent1"/>
          </a:solidFill>
          <a:ln>
            <a:noFill/>
          </a:ln>
          <a:effectLst/>
        </c:spPr>
        <c:dLbl>
          <c:idx val="0"/>
          <c:layout>
            <c:manualLayout>
              <c:x val="0.33937270341207348"/>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8497178477690285"/>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39122353455818021"/>
              <c:y val="-8.4875562720133283E-1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2420647419072615"/>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9053630796150478"/>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318044619422572"/>
                  <c:h val="7.3240740740740745E-2"/>
                </c:manualLayout>
              </c15:layout>
            </c:ext>
          </c:extLst>
        </c:dLbl>
      </c:pivotFmt>
      <c:pivotFmt>
        <c:idx val="8"/>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9053630796150478"/>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318044619422572"/>
                  <c:h val="7.3240740740740745E-2"/>
                </c:manualLayout>
              </c15:layout>
            </c:ext>
          </c:extLst>
        </c:dLbl>
      </c:pivotFmt>
      <c:pivotFmt>
        <c:idx val="10"/>
        <c:spPr>
          <a:solidFill>
            <a:schemeClr val="accent1"/>
          </a:solidFill>
          <a:ln>
            <a:noFill/>
          </a:ln>
          <a:effectLst/>
        </c:spPr>
        <c:dLbl>
          <c:idx val="0"/>
          <c:layout>
            <c:manualLayout>
              <c:x val="0.39122353455818021"/>
              <c:y val="-8.4875562720133283E-1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22420647419072615"/>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33937270341207348"/>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18497178477690285"/>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19758814523184606"/>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4429155730533683"/>
                  <c:h val="7.3240740740740745E-2"/>
                </c:manualLayout>
              </c15:layout>
            </c:ext>
          </c:extLst>
        </c:dLbl>
      </c:pivotFmt>
      <c:pivotFmt>
        <c:idx val="15"/>
        <c:spPr>
          <a:solidFill>
            <a:schemeClr val="accent1"/>
          </a:solidFill>
          <a:ln>
            <a:noFill/>
          </a:ln>
          <a:effectLst/>
        </c:spPr>
        <c:dLbl>
          <c:idx val="0"/>
          <c:layout>
            <c:manualLayout>
              <c:x val="0.25156430446194217"/>
              <c:y val="-1.060944534001666E-1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dLbl>
          <c:idx val="0"/>
          <c:layout>
            <c:manualLayout>
              <c:x val="0.19053630796150478"/>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8318044619422572"/>
                  <c:h val="7.3240740740740745E-2"/>
                </c:manualLayout>
              </c15:layout>
            </c:ext>
          </c:extLst>
        </c:dLbl>
      </c:pivotFmt>
      <c:pivotFmt>
        <c:idx val="18"/>
        <c:spPr>
          <a:solidFill>
            <a:schemeClr val="accent1">
              <a:lumMod val="75000"/>
            </a:schemeClr>
          </a:solidFill>
          <a:ln>
            <a:noFill/>
          </a:ln>
          <a:effectLst/>
        </c:spPr>
        <c:dLbl>
          <c:idx val="0"/>
          <c:layout>
            <c:manualLayout>
              <c:x val="0.39122353455818021"/>
              <c:y val="-8.4875562720133283E-1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lumMod val="75000"/>
            </a:schemeClr>
          </a:solidFill>
          <a:ln>
            <a:noFill/>
          </a:ln>
          <a:effectLst/>
        </c:spPr>
        <c:dLbl>
          <c:idx val="0"/>
          <c:layout>
            <c:manualLayout>
              <c:x val="0.22420647419072615"/>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1">
              <a:lumMod val="75000"/>
            </a:schemeClr>
          </a:solidFill>
          <a:ln>
            <a:noFill/>
          </a:ln>
          <a:effectLst/>
        </c:spPr>
        <c:dLbl>
          <c:idx val="0"/>
          <c:layout>
            <c:manualLayout>
              <c:x val="0.33937270341207348"/>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1"/>
        <c:spPr>
          <a:solidFill>
            <a:schemeClr val="accent1">
              <a:lumMod val="75000"/>
            </a:schemeClr>
          </a:solidFill>
          <a:ln>
            <a:noFill/>
          </a:ln>
          <a:effectLst/>
        </c:spPr>
        <c:dLbl>
          <c:idx val="0"/>
          <c:layout>
            <c:manualLayout>
              <c:x val="0.18497178477690285"/>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2"/>
        <c:spPr>
          <a:solidFill>
            <a:schemeClr val="accent1">
              <a:lumMod val="75000"/>
            </a:schemeClr>
          </a:solidFill>
          <a:ln>
            <a:noFill/>
          </a:ln>
          <a:effectLst/>
        </c:spPr>
        <c:dLbl>
          <c:idx val="0"/>
          <c:layout>
            <c:manualLayout>
              <c:x val="0.19758814523184606"/>
              <c:y val="0"/>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4429155730533683"/>
                  <c:h val="7.3240740740740745E-2"/>
                </c:manualLayout>
              </c15:layout>
            </c:ext>
          </c:extLst>
        </c:dLbl>
      </c:pivotFmt>
      <c:pivotFmt>
        <c:idx val="23"/>
        <c:spPr>
          <a:solidFill>
            <a:schemeClr val="accent1">
              <a:lumMod val="75000"/>
            </a:schemeClr>
          </a:solidFill>
          <a:ln>
            <a:noFill/>
          </a:ln>
          <a:effectLst/>
        </c:spPr>
        <c:dLbl>
          <c:idx val="0"/>
          <c:layout>
            <c:manualLayout>
              <c:x val="0.25156430446194217"/>
              <c:y val="-1.060944534001666E-17"/>
            </c:manualLayout>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197035599399948"/>
          <c:y val="3.4286683164271879E-2"/>
          <c:w val="0.77129352580927379"/>
          <c:h val="0.8416746864975212"/>
        </c:manualLayout>
      </c:layout>
      <c:barChart>
        <c:barDir val="bar"/>
        <c:grouping val="stacked"/>
        <c:varyColors val="0"/>
        <c:ser>
          <c:idx val="0"/>
          <c:order val="0"/>
          <c:tx>
            <c:strRef>
              <c:f>Sheet5!$B$28</c:f>
              <c:strCache>
                <c:ptCount val="1"/>
                <c:pt idx="0">
                  <c:v>Total</c:v>
                </c:pt>
              </c:strCache>
            </c:strRef>
          </c:tx>
          <c:spPr>
            <a:solidFill>
              <a:schemeClr val="accent1">
                <a:lumMod val="75000"/>
              </a:schemeClr>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0-2634-49DB-BA00-8333C600F35D}"/>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2634-49DB-BA00-8333C600F35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2634-49DB-BA00-8333C600F35D}"/>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3-2634-49DB-BA00-8333C600F35D}"/>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4-2634-49DB-BA00-8333C600F35D}"/>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05-2634-49DB-BA00-8333C600F35D}"/>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6-2634-49DB-BA00-8333C600F35D}"/>
              </c:ext>
            </c:extLst>
          </c:dPt>
          <c:dLbls>
            <c:dLbl>
              <c:idx val="0"/>
              <c:layout>
                <c:manualLayout>
                  <c:x val="0.19053630796150478"/>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8318044619422572"/>
                      <c:h val="7.3240740740740745E-2"/>
                    </c:manualLayout>
                  </c15:layout>
                </c:ext>
                <c:ext xmlns:c16="http://schemas.microsoft.com/office/drawing/2014/chart" uri="{C3380CC4-5D6E-409C-BE32-E72D297353CC}">
                  <c16:uniqueId val="{00000000-2634-49DB-BA00-8333C600F35D}"/>
                </c:ext>
              </c:extLst>
            </c:dLbl>
            <c:dLbl>
              <c:idx val="1"/>
              <c:layout>
                <c:manualLayout>
                  <c:x val="0.39122353455818021"/>
                  <c:y val="-8.4875562720133283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634-49DB-BA00-8333C600F35D}"/>
                </c:ext>
              </c:extLst>
            </c:dLbl>
            <c:dLbl>
              <c:idx val="2"/>
              <c:layout>
                <c:manualLayout>
                  <c:x val="0.22420647419072615"/>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634-49DB-BA00-8333C600F35D}"/>
                </c:ext>
              </c:extLst>
            </c:dLbl>
            <c:dLbl>
              <c:idx val="3"/>
              <c:layout>
                <c:manualLayout>
                  <c:x val="0.33937270341207348"/>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634-49DB-BA00-8333C600F35D}"/>
                </c:ext>
              </c:extLst>
            </c:dLbl>
            <c:dLbl>
              <c:idx val="4"/>
              <c:layout>
                <c:manualLayout>
                  <c:x val="0.18497178477690285"/>
                  <c:y val="0"/>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634-49DB-BA00-8333C600F35D}"/>
                </c:ext>
              </c:extLst>
            </c:dLbl>
            <c:dLbl>
              <c:idx val="5"/>
              <c:layout>
                <c:manualLayout>
                  <c:x val="0.19758814523184606"/>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4429155730533683"/>
                      <c:h val="7.3240740740740745E-2"/>
                    </c:manualLayout>
                  </c15:layout>
                </c:ext>
                <c:ext xmlns:c16="http://schemas.microsoft.com/office/drawing/2014/chart" uri="{C3380CC4-5D6E-409C-BE32-E72D297353CC}">
                  <c16:uniqueId val="{00000005-2634-49DB-BA00-8333C600F35D}"/>
                </c:ext>
              </c:extLst>
            </c:dLbl>
            <c:dLbl>
              <c:idx val="6"/>
              <c:layout>
                <c:manualLayout>
                  <c:x val="0.25156430446194217"/>
                  <c:y val="-1.060944534001666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2634-49DB-BA00-8333C600F35D}"/>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Sheet5!$A$29:$A$37</c:f>
              <c:strCache>
                <c:ptCount val="8"/>
                <c:pt idx="0">
                  <c:v>Argentina</c:v>
                </c:pt>
                <c:pt idx="1">
                  <c:v>Brazil</c:v>
                </c:pt>
                <c:pt idx="2">
                  <c:v>Chicaco</c:v>
                </c:pt>
                <c:pt idx="3">
                  <c:v>Chile</c:v>
                </c:pt>
                <c:pt idx="4">
                  <c:v>Columbia</c:v>
                </c:pt>
                <c:pt idx="5">
                  <c:v>Los Angeles</c:v>
                </c:pt>
                <c:pt idx="6">
                  <c:v>Peru</c:v>
                </c:pt>
                <c:pt idx="7">
                  <c:v>(blank)</c:v>
                </c:pt>
              </c:strCache>
            </c:strRef>
          </c:cat>
          <c:val>
            <c:numRef>
              <c:f>Sheet5!$B$29:$B$37</c:f>
              <c:numCache>
                <c:formatCode>General</c:formatCode>
                <c:ptCount val="8"/>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7-2634-49DB-BA00-8333C600F35D}"/>
            </c:ext>
          </c:extLst>
        </c:ser>
        <c:dLbls>
          <c:dLblPos val="inEnd"/>
          <c:showLegendKey val="0"/>
          <c:showVal val="1"/>
          <c:showCatName val="0"/>
          <c:showSerName val="0"/>
          <c:showPercent val="0"/>
          <c:showBubbleSize val="0"/>
        </c:dLbls>
        <c:gapWidth val="150"/>
        <c:overlap val="100"/>
        <c:axId val="1250367744"/>
        <c:axId val="1250376064"/>
      </c:barChart>
      <c:catAx>
        <c:axId val="12503677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2">
                    <a:lumMod val="60000"/>
                    <a:lumOff val="40000"/>
                  </a:schemeClr>
                </a:solidFill>
                <a:latin typeface="+mn-lt"/>
                <a:ea typeface="+mn-ea"/>
                <a:cs typeface="+mn-cs"/>
              </a:defRPr>
            </a:pPr>
            <a:endParaRPr lang="en-US"/>
          </a:p>
        </c:txPr>
        <c:crossAx val="1250376064"/>
        <c:crosses val="autoZero"/>
        <c:auto val="1"/>
        <c:lblAlgn val="ctr"/>
        <c:lblOffset val="100"/>
        <c:noMultiLvlLbl val="0"/>
      </c:catAx>
      <c:valAx>
        <c:axId val="12503760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503677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Dashboards in 2023.xlsx]Sheet5!PivotTable16</c:name>
    <c:fmtId val="5"/>
  </c:pivotSource>
  <c:chart>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195805713118252"/>
          <c:y val="1.1006897077712159E-2"/>
          <c:w val="0.73097415584624692"/>
          <c:h val="0.94622616957257832"/>
        </c:manualLayout>
      </c:layout>
      <c:barChart>
        <c:barDir val="bar"/>
        <c:grouping val="stacked"/>
        <c:varyColors val="0"/>
        <c:ser>
          <c:idx val="0"/>
          <c:order val="0"/>
          <c:tx>
            <c:strRef>
              <c:f>Sheet5!$B$39</c:f>
              <c:strCache>
                <c:ptCount val="1"/>
                <c:pt idx="0">
                  <c:v>Sum of Profit</c:v>
                </c:pt>
              </c:strCache>
            </c:strRef>
          </c:tx>
          <c:spPr>
            <a:solidFill>
              <a:schemeClr val="accent5">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0">
                <a:spAutoFit/>
              </a:bodyPr>
              <a:lstStyle/>
              <a:p>
                <a:pPr algn="r">
                  <a:defRPr sz="1000" b="1"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Sheet5!$A$40:$A$48</c:f>
              <c:strCache>
                <c:ptCount val="8"/>
                <c:pt idx="0">
                  <c:v>Argentina</c:v>
                </c:pt>
                <c:pt idx="1">
                  <c:v>Brazil</c:v>
                </c:pt>
                <c:pt idx="2">
                  <c:v>Chicaco</c:v>
                </c:pt>
                <c:pt idx="3">
                  <c:v>Chile</c:v>
                </c:pt>
                <c:pt idx="4">
                  <c:v>Columbia</c:v>
                </c:pt>
                <c:pt idx="5">
                  <c:v>Los Angeles</c:v>
                </c:pt>
                <c:pt idx="6">
                  <c:v>Peru</c:v>
                </c:pt>
                <c:pt idx="7">
                  <c:v>(blank)</c:v>
                </c:pt>
              </c:strCache>
            </c:strRef>
          </c:cat>
          <c:val>
            <c:numRef>
              <c:f>Sheet5!$B$40:$B$48</c:f>
              <c:numCache>
                <c:formatCode>General</c:formatCode>
                <c:ptCount val="8"/>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6534-4D7F-9203-A06F87D698B1}"/>
            </c:ext>
          </c:extLst>
        </c:ser>
        <c:ser>
          <c:idx val="1"/>
          <c:order val="1"/>
          <c:tx>
            <c:strRef>
              <c:f>Sheet5!$C$39</c:f>
              <c:strCache>
                <c:ptCount val="1"/>
                <c:pt idx="0">
                  <c:v>Count of Customers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Sheet5!$A$40:$A$48</c:f>
              <c:strCache>
                <c:ptCount val="8"/>
                <c:pt idx="0">
                  <c:v>Argentina</c:v>
                </c:pt>
                <c:pt idx="1">
                  <c:v>Brazil</c:v>
                </c:pt>
                <c:pt idx="2">
                  <c:v>Chicaco</c:v>
                </c:pt>
                <c:pt idx="3">
                  <c:v>Chile</c:v>
                </c:pt>
                <c:pt idx="4">
                  <c:v>Columbia</c:v>
                </c:pt>
                <c:pt idx="5">
                  <c:v>Los Angeles</c:v>
                </c:pt>
                <c:pt idx="6">
                  <c:v>Peru</c:v>
                </c:pt>
                <c:pt idx="7">
                  <c:v>(blank)</c:v>
                </c:pt>
              </c:strCache>
            </c:strRef>
          </c:cat>
          <c:val>
            <c:numRef>
              <c:f>Sheet5!$C$40:$C$48</c:f>
              <c:numCache>
                <c:formatCode>General</c:formatCode>
                <c:ptCount val="8"/>
                <c:pt idx="0">
                  <c:v>9</c:v>
                </c:pt>
                <c:pt idx="1">
                  <c:v>9</c:v>
                </c:pt>
                <c:pt idx="2">
                  <c:v>9</c:v>
                </c:pt>
                <c:pt idx="3">
                  <c:v>9</c:v>
                </c:pt>
                <c:pt idx="4">
                  <c:v>9</c:v>
                </c:pt>
                <c:pt idx="5">
                  <c:v>9</c:v>
                </c:pt>
                <c:pt idx="6">
                  <c:v>9</c:v>
                </c:pt>
              </c:numCache>
            </c:numRef>
          </c:val>
          <c:extLst>
            <c:ext xmlns:c16="http://schemas.microsoft.com/office/drawing/2014/chart" uri="{C3380CC4-5D6E-409C-BE32-E72D297353CC}">
              <c16:uniqueId val="{00000001-6534-4D7F-9203-A06F87D698B1}"/>
            </c:ext>
          </c:extLst>
        </c:ser>
        <c:dLbls>
          <c:dLblPos val="inEnd"/>
          <c:showLegendKey val="0"/>
          <c:showVal val="1"/>
          <c:showCatName val="0"/>
          <c:showSerName val="0"/>
          <c:showPercent val="0"/>
          <c:showBubbleSize val="0"/>
        </c:dLbls>
        <c:gapWidth val="150"/>
        <c:overlap val="100"/>
        <c:axId val="1411064272"/>
        <c:axId val="1422986032"/>
      </c:barChart>
      <c:catAx>
        <c:axId val="1411064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2">
                    <a:lumMod val="75000"/>
                  </a:schemeClr>
                </a:solidFill>
                <a:latin typeface="+mn-lt"/>
                <a:ea typeface="+mn-ea"/>
                <a:cs typeface="+mn-cs"/>
              </a:defRPr>
            </a:pPr>
            <a:endParaRPr lang="en-US"/>
          </a:p>
        </c:txPr>
        <c:crossAx val="1422986032"/>
        <c:crosses val="autoZero"/>
        <c:auto val="1"/>
        <c:lblAlgn val="ctr"/>
        <c:lblOffset val="100"/>
        <c:noMultiLvlLbl val="0"/>
      </c:catAx>
      <c:valAx>
        <c:axId val="142298603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2"/>
                </a:solidFill>
                <a:latin typeface="+mn-lt"/>
                <a:ea typeface="+mn-ea"/>
                <a:cs typeface="+mn-cs"/>
              </a:defRPr>
            </a:pPr>
            <a:endParaRPr lang="en-US"/>
          </a:p>
        </c:txPr>
        <c:crossAx val="14110642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22640</xdr:colOff>
      <xdr:row>0</xdr:row>
      <xdr:rowOff>23538</xdr:rowOff>
    </xdr:from>
    <xdr:to>
      <xdr:col>5</xdr:col>
      <xdr:colOff>473286</xdr:colOff>
      <xdr:row>15</xdr:row>
      <xdr:rowOff>3054</xdr:rowOff>
    </xdr:to>
    <xdr:sp macro="" textlink="">
      <xdr:nvSpPr>
        <xdr:cNvPr id="2" name="Rectangle 1"/>
        <xdr:cNvSpPr/>
      </xdr:nvSpPr>
      <xdr:spPr>
        <a:xfrm>
          <a:off x="22640" y="23538"/>
          <a:ext cx="3737050" cy="2987411"/>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13297</xdr:colOff>
      <xdr:row>15</xdr:row>
      <xdr:rowOff>75647</xdr:rowOff>
    </xdr:from>
    <xdr:to>
      <xdr:col>5</xdr:col>
      <xdr:colOff>463943</xdr:colOff>
      <xdr:row>30</xdr:row>
      <xdr:rowOff>55164</xdr:rowOff>
    </xdr:to>
    <xdr:sp macro="" textlink="">
      <xdr:nvSpPr>
        <xdr:cNvPr id="3" name="Rectangle 2"/>
        <xdr:cNvSpPr/>
      </xdr:nvSpPr>
      <xdr:spPr>
        <a:xfrm>
          <a:off x="13297" y="3083542"/>
          <a:ext cx="3737050" cy="2987411"/>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30</xdr:row>
      <xdr:rowOff>155967</xdr:rowOff>
    </xdr:from>
    <xdr:to>
      <xdr:col>5</xdr:col>
      <xdr:colOff>450646</xdr:colOff>
      <xdr:row>39</xdr:row>
      <xdr:rowOff>144826</xdr:rowOff>
    </xdr:to>
    <xdr:sp macro="" textlink="">
      <xdr:nvSpPr>
        <xdr:cNvPr id="4" name="Rectangle 3"/>
        <xdr:cNvSpPr/>
      </xdr:nvSpPr>
      <xdr:spPr>
        <a:xfrm>
          <a:off x="0" y="6171756"/>
          <a:ext cx="3737050" cy="1793596"/>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576245</xdr:colOff>
      <xdr:row>14</xdr:row>
      <xdr:rowOff>178246</xdr:rowOff>
    </xdr:from>
    <xdr:to>
      <xdr:col>14</xdr:col>
      <xdr:colOff>557018</xdr:colOff>
      <xdr:row>40</xdr:row>
      <xdr:rowOff>0</xdr:rowOff>
    </xdr:to>
    <xdr:sp macro="" textlink="">
      <xdr:nvSpPr>
        <xdr:cNvPr id="5" name="Rectangle 4"/>
        <xdr:cNvSpPr/>
      </xdr:nvSpPr>
      <xdr:spPr>
        <a:xfrm>
          <a:off x="3862649" y="2985614"/>
          <a:ext cx="5896299" cy="5035439"/>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Sales Per Month</a:t>
          </a:r>
        </a:p>
      </xdr:txBody>
    </xdr:sp>
    <xdr:clientData/>
  </xdr:twoCellAnchor>
  <xdr:twoCellAnchor>
    <xdr:from>
      <xdr:col>15</xdr:col>
      <xdr:colOff>13656</xdr:colOff>
      <xdr:row>24</xdr:row>
      <xdr:rowOff>197831</xdr:rowOff>
    </xdr:from>
    <xdr:to>
      <xdr:col>23</xdr:col>
      <xdr:colOff>537792</xdr:colOff>
      <xdr:row>40</xdr:row>
      <xdr:rowOff>44562</xdr:rowOff>
    </xdr:to>
    <xdr:sp macro="" textlink="">
      <xdr:nvSpPr>
        <xdr:cNvPr id="6" name="Rectangle 5"/>
        <xdr:cNvSpPr/>
      </xdr:nvSpPr>
      <xdr:spPr>
        <a:xfrm>
          <a:off x="9872867" y="5010463"/>
          <a:ext cx="5782381" cy="305515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Profit Per Region</a:t>
          </a:r>
        </a:p>
      </xdr:txBody>
    </xdr:sp>
    <xdr:clientData/>
  </xdr:twoCellAnchor>
  <xdr:twoCellAnchor>
    <xdr:from>
      <xdr:col>24</xdr:col>
      <xdr:colOff>66123</xdr:colOff>
      <xdr:row>0</xdr:row>
      <xdr:rowOff>100264</xdr:rowOff>
    </xdr:from>
    <xdr:to>
      <xdr:col>29</xdr:col>
      <xdr:colOff>518566</xdr:colOff>
      <xdr:row>39</xdr:row>
      <xdr:rowOff>167105</xdr:rowOff>
    </xdr:to>
    <xdr:sp macro="" textlink="">
      <xdr:nvSpPr>
        <xdr:cNvPr id="7" name="Rectangle 6"/>
        <xdr:cNvSpPr/>
      </xdr:nvSpPr>
      <xdr:spPr>
        <a:xfrm>
          <a:off x="15840860" y="100264"/>
          <a:ext cx="3738846" cy="7887367"/>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002060"/>
              </a:solidFill>
            </a:rPr>
            <a:t>  Customer Per Region And Profit</a:t>
          </a:r>
        </a:p>
      </xdr:txBody>
    </xdr:sp>
    <xdr:clientData/>
  </xdr:twoCellAnchor>
  <xdr:twoCellAnchor>
    <xdr:from>
      <xdr:col>5</xdr:col>
      <xdr:colOff>490175</xdr:colOff>
      <xdr:row>0</xdr:row>
      <xdr:rowOff>111404</xdr:rowOff>
    </xdr:from>
    <xdr:to>
      <xdr:col>23</xdr:col>
      <xdr:colOff>401053</xdr:colOff>
      <xdr:row>6</xdr:row>
      <xdr:rowOff>89122</xdr:rowOff>
    </xdr:to>
    <xdr:sp macro="" textlink="">
      <xdr:nvSpPr>
        <xdr:cNvPr id="8" name="Rounded Rectangle 7"/>
        <xdr:cNvSpPr/>
      </xdr:nvSpPr>
      <xdr:spPr>
        <a:xfrm>
          <a:off x="3776579" y="111404"/>
          <a:ext cx="11741930" cy="1180876"/>
        </a:xfrm>
        <a:prstGeom prst="roundRect">
          <a:avLst>
            <a:gd name="adj" fmla="val 5000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5400" b="1">
              <a:solidFill>
                <a:srgbClr val="002060"/>
              </a:solidFill>
            </a:rPr>
            <a:t>Report Sales In 2023</a:t>
          </a:r>
        </a:p>
      </xdr:txBody>
    </xdr:sp>
    <xdr:clientData/>
  </xdr:twoCellAnchor>
  <xdr:twoCellAnchor>
    <xdr:from>
      <xdr:col>5</xdr:col>
      <xdr:colOff>612719</xdr:colOff>
      <xdr:row>6</xdr:row>
      <xdr:rowOff>122543</xdr:rowOff>
    </xdr:from>
    <xdr:to>
      <xdr:col>12</xdr:col>
      <xdr:colOff>111404</xdr:colOff>
      <xdr:row>14</xdr:row>
      <xdr:rowOff>11140</xdr:rowOff>
    </xdr:to>
    <xdr:sp macro="" textlink="">
      <xdr:nvSpPr>
        <xdr:cNvPr id="12" name="Rounded Rectangle 11"/>
        <xdr:cNvSpPr/>
      </xdr:nvSpPr>
      <xdr:spPr>
        <a:xfrm>
          <a:off x="3899123" y="1325701"/>
          <a:ext cx="4099649" cy="1492807"/>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002060"/>
              </a:solidFill>
            </a:rPr>
            <a:t>Sales</a:t>
          </a:r>
          <a:endParaRPr lang="en-US" sz="1100" b="1">
            <a:solidFill>
              <a:srgbClr val="002060"/>
            </a:solidFill>
          </a:endParaRPr>
        </a:p>
      </xdr:txBody>
    </xdr:sp>
    <xdr:clientData/>
  </xdr:twoCellAnchor>
  <xdr:twoCellAnchor>
    <xdr:from>
      <xdr:col>18</xdr:col>
      <xdr:colOff>401052</xdr:colOff>
      <xdr:row>7</xdr:row>
      <xdr:rowOff>11141</xdr:rowOff>
    </xdr:from>
    <xdr:to>
      <xdr:col>23</xdr:col>
      <xdr:colOff>523594</xdr:colOff>
      <xdr:row>14</xdr:row>
      <xdr:rowOff>27071</xdr:rowOff>
    </xdr:to>
    <xdr:sp macro="" textlink="">
      <xdr:nvSpPr>
        <xdr:cNvPr id="14" name="Rounded Rectangle 13"/>
        <xdr:cNvSpPr/>
      </xdr:nvSpPr>
      <xdr:spPr>
        <a:xfrm>
          <a:off x="12232105" y="1414825"/>
          <a:ext cx="3408945" cy="141961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002060"/>
              </a:solidFill>
            </a:rPr>
            <a:t>Customers</a:t>
          </a:r>
        </a:p>
      </xdr:txBody>
    </xdr:sp>
    <xdr:clientData/>
  </xdr:twoCellAnchor>
  <xdr:twoCellAnchor>
    <xdr:from>
      <xdr:col>6</xdr:col>
      <xdr:colOff>133684</xdr:colOff>
      <xdr:row>9</xdr:row>
      <xdr:rowOff>22280</xdr:rowOff>
    </xdr:from>
    <xdr:to>
      <xdr:col>9</xdr:col>
      <xdr:colOff>167105</xdr:colOff>
      <xdr:row>12</xdr:row>
      <xdr:rowOff>133683</xdr:rowOff>
    </xdr:to>
    <xdr:sp macro="" textlink="'Pivot Tables'!E3">
      <xdr:nvSpPr>
        <xdr:cNvPr id="16" name="TextBox 15"/>
        <xdr:cNvSpPr txBox="1"/>
      </xdr:nvSpPr>
      <xdr:spPr>
        <a:xfrm>
          <a:off x="4077368" y="1827017"/>
          <a:ext cx="2005263" cy="712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6A5E69-3D06-4B6A-A2DF-F232CB6C3C1D}" type="TxLink">
            <a:rPr lang="en-US" sz="4000" b="1" i="0" u="none" strike="noStrike">
              <a:solidFill>
                <a:srgbClr val="002060"/>
              </a:solidFill>
              <a:latin typeface="Calibri"/>
              <a:cs typeface="Calibri"/>
            </a:rPr>
            <a:pPr/>
            <a:t>$754,941 </a:t>
          </a:fld>
          <a:endParaRPr lang="en-US" sz="3600" b="1">
            <a:solidFill>
              <a:srgbClr val="002060"/>
            </a:solidFill>
          </a:endParaRPr>
        </a:p>
      </xdr:txBody>
    </xdr:sp>
    <xdr:clientData/>
  </xdr:twoCellAnchor>
  <xdr:twoCellAnchor>
    <xdr:from>
      <xdr:col>18</xdr:col>
      <xdr:colOff>423332</xdr:colOff>
      <xdr:row>9</xdr:row>
      <xdr:rowOff>44562</xdr:rowOff>
    </xdr:from>
    <xdr:to>
      <xdr:col>22</xdr:col>
      <xdr:colOff>55699</xdr:colOff>
      <xdr:row>13</xdr:row>
      <xdr:rowOff>55703</xdr:rowOff>
    </xdr:to>
    <xdr:sp macro="" textlink="'Pivot Tables'!E5">
      <xdr:nvSpPr>
        <xdr:cNvPr id="18" name="TextBox 17"/>
        <xdr:cNvSpPr txBox="1"/>
      </xdr:nvSpPr>
      <xdr:spPr>
        <a:xfrm>
          <a:off x="12254385" y="1849299"/>
          <a:ext cx="2261489" cy="813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932C4A-61D2-4FAA-B6B1-01F171DC2AF2}" type="TxLink">
            <a:rPr lang="en-US" sz="4400" b="0" i="0" u="none" strike="noStrike">
              <a:solidFill>
                <a:srgbClr val="002060"/>
              </a:solidFill>
              <a:latin typeface="Calibri"/>
              <a:cs typeface="Calibri"/>
            </a:rPr>
            <a:pPr/>
            <a:t> 9,360 </a:t>
          </a:fld>
          <a:endParaRPr lang="en-US" sz="4000">
            <a:solidFill>
              <a:srgbClr val="002060"/>
            </a:solidFill>
          </a:endParaRPr>
        </a:p>
      </xdr:txBody>
    </xdr:sp>
    <xdr:clientData/>
  </xdr:twoCellAnchor>
  <xdr:twoCellAnchor>
    <xdr:from>
      <xdr:col>7</xdr:col>
      <xdr:colOff>445614</xdr:colOff>
      <xdr:row>7</xdr:row>
      <xdr:rowOff>100263</xdr:rowOff>
    </xdr:from>
    <xdr:to>
      <xdr:col>13</xdr:col>
      <xdr:colOff>33421</xdr:colOff>
      <xdr:row>13</xdr:row>
      <xdr:rowOff>100263</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11140</xdr:colOff>
      <xdr:row>7</xdr:row>
      <xdr:rowOff>133684</xdr:rowOff>
    </xdr:from>
    <xdr:to>
      <xdr:col>23</xdr:col>
      <xdr:colOff>445617</xdr:colOff>
      <xdr:row>14</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167106</xdr:colOff>
      <xdr:row>6</xdr:row>
      <xdr:rowOff>155964</xdr:rowOff>
    </xdr:from>
    <xdr:to>
      <xdr:col>18</xdr:col>
      <xdr:colOff>300790</xdr:colOff>
      <xdr:row>14</xdr:row>
      <xdr:rowOff>38210</xdr:rowOff>
    </xdr:to>
    <xdr:sp macro="" textlink="">
      <xdr:nvSpPr>
        <xdr:cNvPr id="24" name="Rounded Rectangle 23"/>
        <xdr:cNvSpPr/>
      </xdr:nvSpPr>
      <xdr:spPr>
        <a:xfrm>
          <a:off x="8054474" y="1359122"/>
          <a:ext cx="4077369" cy="148645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002060"/>
              </a:solidFill>
            </a:rPr>
            <a:t>Profit</a:t>
          </a:r>
        </a:p>
      </xdr:txBody>
    </xdr:sp>
    <xdr:clientData/>
  </xdr:twoCellAnchor>
  <xdr:twoCellAnchor>
    <xdr:from>
      <xdr:col>15</xdr:col>
      <xdr:colOff>44561</xdr:colOff>
      <xdr:row>14</xdr:row>
      <xdr:rowOff>167107</xdr:rowOff>
    </xdr:from>
    <xdr:to>
      <xdr:col>23</xdr:col>
      <xdr:colOff>512456</xdr:colOff>
      <xdr:row>24</xdr:row>
      <xdr:rowOff>111404</xdr:rowOff>
    </xdr:to>
    <xdr:sp macro="" textlink="">
      <xdr:nvSpPr>
        <xdr:cNvPr id="25" name="Rectangle 24"/>
        <xdr:cNvSpPr/>
      </xdr:nvSpPr>
      <xdr:spPr>
        <a:xfrm>
          <a:off x="9903772" y="2974475"/>
          <a:ext cx="5726140" cy="194956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rgbClr val="002060"/>
              </a:solidFill>
            </a:rPr>
            <a:t>Customer Per Month</a:t>
          </a:r>
        </a:p>
      </xdr:txBody>
    </xdr:sp>
    <xdr:clientData/>
  </xdr:twoCellAnchor>
  <xdr:twoCellAnchor>
    <xdr:from>
      <xdr:col>15</xdr:col>
      <xdr:colOff>323070</xdr:colOff>
      <xdr:row>7</xdr:row>
      <xdr:rowOff>0</xdr:rowOff>
    </xdr:from>
    <xdr:to>
      <xdr:col>18</xdr:col>
      <xdr:colOff>345350</xdr:colOff>
      <xdr:row>14</xdr:row>
      <xdr:rowOff>44562</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267369</xdr:colOff>
      <xdr:row>9</xdr:row>
      <xdr:rowOff>77983</xdr:rowOff>
    </xdr:from>
    <xdr:to>
      <xdr:col>15</xdr:col>
      <xdr:colOff>278508</xdr:colOff>
      <xdr:row>13</xdr:row>
      <xdr:rowOff>55702</xdr:rowOff>
    </xdr:to>
    <xdr:sp macro="" textlink="'Pivot Tables'!E4">
      <xdr:nvSpPr>
        <xdr:cNvPr id="27" name="TextBox 26"/>
        <xdr:cNvSpPr txBox="1"/>
      </xdr:nvSpPr>
      <xdr:spPr>
        <a:xfrm>
          <a:off x="8154737" y="1882720"/>
          <a:ext cx="1982982" cy="779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FE84C7-4D7E-4065-AF4C-0D118B5D6F03}" type="TxLink">
            <a:rPr lang="en-US" sz="3600" b="1" i="0" u="none" strike="noStrike">
              <a:solidFill>
                <a:srgbClr val="002060"/>
              </a:solidFill>
              <a:latin typeface="Calibri"/>
              <a:cs typeface="Calibri"/>
            </a:rPr>
            <a:pPr/>
            <a:t>$891,111 </a:t>
          </a:fld>
          <a:endParaRPr lang="en-US" sz="3200" b="1">
            <a:solidFill>
              <a:srgbClr val="002060"/>
            </a:solidFill>
          </a:endParaRPr>
        </a:p>
      </xdr:txBody>
    </xdr:sp>
    <xdr:clientData/>
  </xdr:twoCellAnchor>
  <xdr:twoCellAnchor>
    <xdr:from>
      <xdr:col>5</xdr:col>
      <xdr:colOff>609666</xdr:colOff>
      <xdr:row>16</xdr:row>
      <xdr:rowOff>178245</xdr:rowOff>
    </xdr:from>
    <xdr:to>
      <xdr:col>14</xdr:col>
      <xdr:colOff>501316</xdr:colOff>
      <xdr:row>40</xdr:row>
      <xdr:rowOff>22280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44561</xdr:colOff>
      <xdr:row>16</xdr:row>
      <xdr:rowOff>167105</xdr:rowOff>
    </xdr:from>
    <xdr:to>
      <xdr:col>23</xdr:col>
      <xdr:colOff>512456</xdr:colOff>
      <xdr:row>24</xdr:row>
      <xdr:rowOff>155964</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100263</xdr:colOff>
      <xdr:row>26</xdr:row>
      <xdr:rowOff>144825</xdr:rowOff>
    </xdr:from>
    <xdr:to>
      <xdr:col>23</xdr:col>
      <xdr:colOff>490175</xdr:colOff>
      <xdr:row>39</xdr:row>
      <xdr:rowOff>178248</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22282</xdr:colOff>
      <xdr:row>0</xdr:row>
      <xdr:rowOff>21167</xdr:rowOff>
    </xdr:from>
    <xdr:to>
      <xdr:col>5</xdr:col>
      <xdr:colOff>490176</xdr:colOff>
      <xdr:row>15</xdr:row>
      <xdr:rowOff>22280</xdr:rowOff>
    </xdr:to>
    <mc:AlternateContent xmlns:mc="http://schemas.openxmlformats.org/markup-compatibility/2006" xmlns:a14="http://schemas.microsoft.com/office/drawing/2010/main">
      <mc:Choice Requires="a14">
        <xdr:graphicFrame macro="">
          <xdr:nvGraphicFramePr>
            <xdr:cNvPr id="3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2282" y="21167"/>
              <a:ext cx="3754298" cy="300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107505</xdr:rowOff>
    </xdr:from>
    <xdr:to>
      <xdr:col>5</xdr:col>
      <xdr:colOff>523596</xdr:colOff>
      <xdr:row>30</xdr:row>
      <xdr:rowOff>89124</xdr:rowOff>
    </xdr:to>
    <mc:AlternateContent xmlns:mc="http://schemas.openxmlformats.org/markup-compatibility/2006" xmlns:a14="http://schemas.microsoft.com/office/drawing/2010/main">
      <mc:Choice Requires="a14">
        <xdr:graphicFrame macro="">
          <xdr:nvGraphicFramePr>
            <xdr:cNvPr id="3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115400"/>
              <a:ext cx="3810000" cy="2989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182703</xdr:rowOff>
    </xdr:from>
    <xdr:to>
      <xdr:col>5</xdr:col>
      <xdr:colOff>469677</xdr:colOff>
      <xdr:row>44</xdr:row>
      <xdr:rowOff>89953</xdr:rowOff>
    </xdr:to>
    <mc:AlternateContent xmlns:mc="http://schemas.openxmlformats.org/markup-compatibility/2006" xmlns:a14="http://schemas.microsoft.com/office/drawing/2010/main">
      <mc:Choice Requires="a14">
        <xdr:graphicFrame macro="">
          <xdr:nvGraphicFramePr>
            <xdr:cNvPr id="33"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0" y="6198492"/>
              <a:ext cx="3756081"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21561</xdr:colOff>
      <xdr:row>2</xdr:row>
      <xdr:rowOff>66841</xdr:rowOff>
    </xdr:from>
    <xdr:to>
      <xdr:col>29</xdr:col>
      <xdr:colOff>523597</xdr:colOff>
      <xdr:row>39</xdr:row>
      <xdr:rowOff>155966</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21.658099305554" createdVersion="6" refreshedVersion="6" minRefreshableVersion="3" recordCount="64">
  <cacheSource type="worksheet">
    <worksheetSource ref="A1:M1048576" sheet="Data"/>
  </cacheSource>
  <cacheFields count="14">
    <cacheField name="Month" numFmtId="0">
      <sharedItems containsNonDate="0" containsDate="1" containsString="0" containsBlank="1" minDate="2023-01-01T00:00:00" maxDate="2023-09-02T00:00:00" count="10">
        <d v="2023-01-01T00:00:00"/>
        <d v="2023-02-01T00:00:00"/>
        <d v="2023-03-01T00:00:00"/>
        <d v="2023-04-01T00:00:00"/>
        <d v="2023-05-01T00:00:00"/>
        <d v="2023-06-01T00:00:00"/>
        <d v="2023-07-01T00:00:00"/>
        <d v="2023-08-01T00:00:00"/>
        <d v="2023-09-01T00:00:00"/>
        <m/>
      </sharedItems>
      <fieldGroup par="13" base="0">
        <rangePr groupBy="days" startDate="2023-01-01T00:00:00" endDate="2023-09-02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23"/>
        </groupItems>
      </fieldGroup>
    </cacheField>
    <cacheField name="Region" numFmtId="0">
      <sharedItems containsBlank="1" count="8">
        <s v="Argentina"/>
        <s v="Brazil"/>
        <s v="Chicaco"/>
        <s v="Chile"/>
        <s v="Columbia"/>
        <s v="Los Angeles"/>
        <s v="Peru"/>
        <m/>
      </sharedItems>
    </cacheField>
    <cacheField name="Sales" numFmtId="0">
      <sharedItems containsString="0" containsBlank="1" containsNumber="1" minValue="1500" maxValue="18571.428571428572"/>
    </cacheField>
    <cacheField name="Profit" numFmtId="0">
      <sharedItems containsString="0" containsBlank="1" containsNumber="1" containsInteger="1" minValue="2000" maxValue="25000"/>
    </cacheField>
    <cacheField name="Target Sales" numFmtId="0">
      <sharedItems containsString="0" containsBlank="1" containsNumber="1" minValue="285.71428571428572" maxValue="5714.2857142857147"/>
    </cacheField>
    <cacheField name="Customers" numFmtId="0">
      <sharedItems containsString="0" containsBlank="1" containsNumber="1" containsInteger="1" minValue="15" maxValue="310"/>
    </cacheField>
    <cacheField name="Quarter" numFmtId="0">
      <sharedItems containsBlank="1" count="4">
        <s v="Quarter 1"/>
        <s v="Quarter 2"/>
        <s v="Quarter 3"/>
        <m/>
      </sharedItems>
    </cacheField>
    <cacheField name="Sales Completion Rate" numFmtId="0">
      <sharedItems containsString="0" containsBlank="1" containsNumber="1" minValue="0.7" maxValue="0.99"/>
    </cacheField>
    <cacheField name="Profit Completion Rate" numFmtId="0">
      <sharedItems containsString="0" containsBlank="1" containsNumber="1" minValue="0.7" maxValue="0.99"/>
    </cacheField>
    <cacheField name="Customer Completion Rate" numFmtId="0">
      <sharedItems containsString="0" containsBlank="1" containsNumber="1" minValue="0.7" maxValue="0.99"/>
    </cacheField>
    <cacheField name="Average of Sales Completion Rate" numFmtId="0">
      <sharedItems containsString="0" containsBlank="1" containsNumber="1" minValue="0.85555555555555574" maxValue="0.85555555555555574" count="2">
        <n v="0.85555555555555574"/>
        <m/>
      </sharedItems>
    </cacheField>
    <cacheField name="Average of Profit Completion Rate" numFmtId="0">
      <sharedItems containsString="0" containsBlank="1" containsNumber="1" minValue="0.85492063492063519" maxValue="0.85492063492063519"/>
    </cacheField>
    <cacheField name="Average of Customer Completion Rate" numFmtId="0">
      <sharedItems containsString="0" containsBlank="1" containsNumber="1" minValue="0.8447619047619046" maxValue="0.8447619047619046"/>
    </cacheField>
    <cacheField name="Months" numFmtId="0" databaseField="0">
      <fieldGroup base="0">
        <rangePr groupBy="months" startDate="2023-01-01T00:00:00" endDate="2023-09-02T00:00:00"/>
        <groupItems count="14">
          <s v="&lt;1/1/2023"/>
          <s v="Jan"/>
          <s v="Feb"/>
          <s v="Mar"/>
          <s v="Apr"/>
          <s v="May"/>
          <s v="Jun"/>
          <s v="Jul"/>
          <s v="Aug"/>
          <s v="Sep"/>
          <s v="Oct"/>
          <s v="Nov"/>
          <s v="Dec"/>
          <s v="&gt;9/2/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4">
  <r>
    <x v="0"/>
    <x v="0"/>
    <n v="5000"/>
    <n v="2581"/>
    <n v="2857.1428571428573"/>
    <n v="80"/>
    <x v="0"/>
    <n v="0.89"/>
    <n v="0.85"/>
    <n v="0.72"/>
    <x v="0"/>
    <n v="0.85492063492063519"/>
    <n v="0.8447619047619046"/>
  </r>
  <r>
    <x v="0"/>
    <x v="1"/>
    <n v="3500"/>
    <n v="3944"/>
    <n v="2857.1428571428573"/>
    <n v="30"/>
    <x v="0"/>
    <n v="0.94"/>
    <n v="0.95"/>
    <n v="0.86"/>
    <x v="0"/>
    <n v="0.85492063492063519"/>
    <n v="0.8447619047619046"/>
  </r>
  <r>
    <x v="0"/>
    <x v="2"/>
    <n v="1500"/>
    <n v="3293"/>
    <n v="2857.1428571428573"/>
    <n v="15"/>
    <x v="0"/>
    <n v="0.82"/>
    <n v="0.8"/>
    <n v="0.76"/>
    <x v="0"/>
    <n v="0.85492063492063519"/>
    <n v="0.8447619047619046"/>
  </r>
  <r>
    <x v="0"/>
    <x v="3"/>
    <n v="1500"/>
    <n v="2019"/>
    <n v="2857.1428571428573"/>
    <n v="40"/>
    <x v="0"/>
    <n v="0.79"/>
    <n v="0.79"/>
    <n v="0.79"/>
    <x v="0"/>
    <n v="0.85492063492063519"/>
    <n v="0.8447619047619046"/>
  </r>
  <r>
    <x v="0"/>
    <x v="4"/>
    <n v="6000"/>
    <n v="2980"/>
    <n v="2857.1428571428573"/>
    <n v="100"/>
    <x v="0"/>
    <n v="0.96"/>
    <n v="0.79"/>
    <n v="0.7"/>
    <x v="0"/>
    <n v="0.85492063492063519"/>
    <n v="0.8447619047619046"/>
  </r>
  <r>
    <x v="0"/>
    <x v="5"/>
    <n v="2500"/>
    <n v="2209"/>
    <n v="2857.1428571428573"/>
    <n v="15"/>
    <x v="0"/>
    <n v="0.79"/>
    <n v="0.79"/>
    <n v="0.77"/>
    <x v="0"/>
    <n v="0.85492063492063519"/>
    <n v="0.8447619047619046"/>
  </r>
  <r>
    <x v="0"/>
    <x v="6"/>
    <n v="10000"/>
    <n v="2440"/>
    <n v="2857.1428571428573"/>
    <n v="20"/>
    <x v="0"/>
    <n v="0.75"/>
    <n v="0.72"/>
    <n v="0.93"/>
    <x v="0"/>
    <n v="0.85492063492063519"/>
    <n v="0.8447619047619046"/>
  </r>
  <r>
    <x v="1"/>
    <x v="0"/>
    <n v="5000"/>
    <n v="2000"/>
    <n v="1428.5714285714287"/>
    <n v="90"/>
    <x v="0"/>
    <n v="0.92"/>
    <n v="0.99"/>
    <n v="0.74"/>
    <x v="0"/>
    <n v="0.85492063492063519"/>
    <n v="0.8447619047619046"/>
  </r>
  <r>
    <x v="1"/>
    <x v="1"/>
    <n v="15000"/>
    <n v="14431"/>
    <n v="1428.5714285714287"/>
    <n v="30"/>
    <x v="0"/>
    <n v="0.7"/>
    <n v="0.99"/>
    <n v="0.95"/>
    <x v="0"/>
    <n v="0.85492063492063519"/>
    <n v="0.8447619047619046"/>
  </r>
  <r>
    <x v="1"/>
    <x v="2"/>
    <n v="1500"/>
    <n v="3000"/>
    <n v="1428.5714285714287"/>
    <n v="15"/>
    <x v="0"/>
    <n v="0.91"/>
    <n v="0.98"/>
    <n v="0.89"/>
    <x v="0"/>
    <n v="0.85492063492063519"/>
    <n v="0.8447619047619046"/>
  </r>
  <r>
    <x v="1"/>
    <x v="3"/>
    <n v="3500"/>
    <n v="4000"/>
    <n v="1428.5714285714287"/>
    <n v="40"/>
    <x v="0"/>
    <n v="0.74"/>
    <n v="0.85"/>
    <n v="0.7"/>
    <x v="0"/>
    <n v="0.85492063492063519"/>
    <n v="0.8447619047619046"/>
  </r>
  <r>
    <x v="1"/>
    <x v="4"/>
    <n v="6000"/>
    <n v="2000"/>
    <n v="1428.5714285714287"/>
    <n v="100"/>
    <x v="0"/>
    <n v="0.9"/>
    <n v="0.9"/>
    <n v="0.72"/>
    <x v="0"/>
    <n v="0.85492063492063519"/>
    <n v="0.8447619047619046"/>
  </r>
  <r>
    <x v="1"/>
    <x v="5"/>
    <n v="4000"/>
    <n v="2000"/>
    <n v="1428.5714285714287"/>
    <n v="15"/>
    <x v="0"/>
    <n v="0.95"/>
    <n v="0.97"/>
    <n v="0.81"/>
    <x v="0"/>
    <n v="0.85492063492063519"/>
    <n v="0.8447619047619046"/>
  </r>
  <r>
    <x v="1"/>
    <x v="6"/>
    <n v="10000"/>
    <n v="2000"/>
    <n v="1428.5714285714287"/>
    <n v="20"/>
    <x v="0"/>
    <n v="0.99"/>
    <n v="0.79"/>
    <n v="0.75"/>
    <x v="0"/>
    <n v="0.85492063492063519"/>
    <n v="0.8447619047619046"/>
  </r>
  <r>
    <x v="2"/>
    <x v="0"/>
    <n v="8571.4285714285706"/>
    <n v="4000"/>
    <n v="1428.5714285714287"/>
    <n v="45"/>
    <x v="0"/>
    <n v="0.86"/>
    <n v="0.97"/>
    <n v="0.89"/>
    <x v="0"/>
    <n v="0.85492063492063519"/>
    <n v="0.8447619047619046"/>
  </r>
  <r>
    <x v="2"/>
    <x v="1"/>
    <n v="8571.4285714285706"/>
    <n v="6000"/>
    <n v="1428.5714285714287"/>
    <n v="43"/>
    <x v="0"/>
    <n v="0.83"/>
    <n v="0.72"/>
    <n v="0.74"/>
    <x v="0"/>
    <n v="0.85492063492063519"/>
    <n v="0.8447619047619046"/>
  </r>
  <r>
    <x v="2"/>
    <x v="2"/>
    <n v="8571.4285714285706"/>
    <n v="6500"/>
    <n v="1428.5714285714287"/>
    <n v="43"/>
    <x v="0"/>
    <n v="0.74"/>
    <n v="0.78"/>
    <n v="0.94"/>
    <x v="0"/>
    <n v="0.85492063492063519"/>
    <n v="0.8447619047619046"/>
  </r>
  <r>
    <x v="2"/>
    <x v="3"/>
    <n v="8571.4285714285706"/>
    <n v="12000"/>
    <n v="1428.5714285714287"/>
    <n v="43"/>
    <x v="0"/>
    <n v="0.8"/>
    <n v="0.84"/>
    <n v="0.81"/>
    <x v="0"/>
    <n v="0.85492063492063519"/>
    <n v="0.8447619047619046"/>
  </r>
  <r>
    <x v="2"/>
    <x v="4"/>
    <n v="8571.4285714285706"/>
    <n v="3000"/>
    <n v="1428.5714285714287"/>
    <n v="43"/>
    <x v="0"/>
    <n v="0.89"/>
    <n v="0.99"/>
    <n v="0.97"/>
    <x v="0"/>
    <n v="0.85492063492063519"/>
    <n v="0.8447619047619046"/>
  </r>
  <r>
    <x v="2"/>
    <x v="5"/>
    <n v="8571.4285714285706"/>
    <n v="2000"/>
    <n v="1428.5714285714287"/>
    <n v="40"/>
    <x v="0"/>
    <n v="0.71"/>
    <n v="0.87"/>
    <n v="0.94"/>
    <x v="0"/>
    <n v="0.85492063492063519"/>
    <n v="0.8447619047619046"/>
  </r>
  <r>
    <x v="2"/>
    <x v="6"/>
    <n v="8571.4285714285706"/>
    <n v="2000"/>
    <n v="1428.5714285714287"/>
    <n v="43"/>
    <x v="0"/>
    <n v="0.9"/>
    <n v="0.72"/>
    <n v="0.94"/>
    <x v="0"/>
    <n v="0.85492063492063519"/>
    <n v="0.8447619047619046"/>
  </r>
  <r>
    <x v="3"/>
    <x v="0"/>
    <n v="7857.1428571428569"/>
    <n v="3000"/>
    <n v="5714.2857142857147"/>
    <n v="100"/>
    <x v="1"/>
    <n v="0.89"/>
    <n v="0.85"/>
    <n v="0.87"/>
    <x v="0"/>
    <n v="0.85492063492063519"/>
    <n v="0.8447619047619046"/>
  </r>
  <r>
    <x v="3"/>
    <x v="1"/>
    <n v="7857.1428571428569"/>
    <n v="4500"/>
    <n v="5714.2857142857147"/>
    <n v="100"/>
    <x v="1"/>
    <n v="0.89"/>
    <n v="0.8"/>
    <n v="0.88"/>
    <x v="0"/>
    <n v="0.85492063492063519"/>
    <n v="0.8447619047619046"/>
  </r>
  <r>
    <x v="3"/>
    <x v="2"/>
    <n v="7857.1428571428569"/>
    <n v="5500"/>
    <n v="5714.2857142857147"/>
    <n v="100"/>
    <x v="1"/>
    <n v="0.98"/>
    <n v="0.99"/>
    <n v="0.81"/>
    <x v="0"/>
    <n v="0.85492063492063519"/>
    <n v="0.8447619047619046"/>
  </r>
  <r>
    <x v="3"/>
    <x v="3"/>
    <n v="7857.1428571428569"/>
    <n v="10000"/>
    <n v="5714.2857142857147"/>
    <n v="100"/>
    <x v="1"/>
    <n v="0.81"/>
    <n v="0.91"/>
    <n v="0.95"/>
    <x v="0"/>
    <n v="0.85492063492063519"/>
    <n v="0.8447619047619046"/>
  </r>
  <r>
    <x v="3"/>
    <x v="4"/>
    <n v="7857.1428571428569"/>
    <n v="2000"/>
    <n v="5714.2857142857147"/>
    <n v="100"/>
    <x v="1"/>
    <n v="0.97"/>
    <n v="0.85"/>
    <n v="0.85"/>
    <x v="0"/>
    <n v="0.85492063492063519"/>
    <n v="0.8447619047619046"/>
  </r>
  <r>
    <x v="3"/>
    <x v="5"/>
    <n v="7857.1428571428569"/>
    <n v="2000"/>
    <n v="5714.2857142857147"/>
    <n v="100"/>
    <x v="1"/>
    <n v="0.89"/>
    <n v="0.94"/>
    <n v="0.8"/>
    <x v="0"/>
    <n v="0.85492063492063519"/>
    <n v="0.8447619047619046"/>
  </r>
  <r>
    <x v="3"/>
    <x v="6"/>
    <n v="7857.1428571428569"/>
    <n v="2000"/>
    <n v="5714.2857142857147"/>
    <n v="100"/>
    <x v="1"/>
    <n v="0.88"/>
    <n v="0.94"/>
    <n v="0.7"/>
    <x v="0"/>
    <n v="0.85492063492063519"/>
    <n v="0.8447619047619046"/>
  </r>
  <r>
    <x v="4"/>
    <x v="0"/>
    <n v="11428.571428571429"/>
    <n v="20000"/>
    <n v="2857.1428571428573"/>
    <n v="90"/>
    <x v="1"/>
    <n v="0.75"/>
    <n v="0.77"/>
    <n v="0.84"/>
    <x v="0"/>
    <n v="0.85492063492063519"/>
    <n v="0.8447619047619046"/>
  </r>
  <r>
    <x v="4"/>
    <x v="1"/>
    <n v="11428.571428571429"/>
    <n v="17000"/>
    <n v="2857.1428571428573"/>
    <n v="80"/>
    <x v="1"/>
    <n v="0.73"/>
    <n v="0.96"/>
    <n v="0.93"/>
    <x v="0"/>
    <n v="0.85492063492063519"/>
    <n v="0.8447619047619046"/>
  </r>
  <r>
    <x v="4"/>
    <x v="2"/>
    <n v="11428.571428571429"/>
    <n v="16000"/>
    <n v="2857.1428571428573"/>
    <n v="90"/>
    <x v="1"/>
    <n v="0.93"/>
    <n v="0.74"/>
    <n v="0.93"/>
    <x v="0"/>
    <n v="0.85492063492063519"/>
    <n v="0.8447619047619046"/>
  </r>
  <r>
    <x v="4"/>
    <x v="3"/>
    <n v="11428.571428571429"/>
    <n v="12000"/>
    <n v="2857.1428571428573"/>
    <n v="110"/>
    <x v="1"/>
    <n v="0.85"/>
    <n v="0.7"/>
    <n v="0.99"/>
    <x v="0"/>
    <n v="0.85492063492063519"/>
    <n v="0.8447619047619046"/>
  </r>
  <r>
    <x v="4"/>
    <x v="4"/>
    <n v="11428.571428571429"/>
    <n v="20500"/>
    <n v="2857.1428571428573"/>
    <n v="90"/>
    <x v="1"/>
    <n v="0.92"/>
    <n v="0.99"/>
    <n v="0.88"/>
    <x v="0"/>
    <n v="0.85492063492063519"/>
    <n v="0.8447619047619046"/>
  </r>
  <r>
    <x v="4"/>
    <x v="5"/>
    <n v="11428.571428571429"/>
    <n v="21000"/>
    <n v="2857.1428571428573"/>
    <n v="100"/>
    <x v="1"/>
    <n v="0.75"/>
    <n v="0.97"/>
    <n v="0.83"/>
    <x v="0"/>
    <n v="0.85492063492063519"/>
    <n v="0.8447619047619046"/>
  </r>
  <r>
    <x v="4"/>
    <x v="6"/>
    <n v="11428.571428571429"/>
    <n v="21500"/>
    <n v="2857.1428571428573"/>
    <n v="90"/>
    <x v="1"/>
    <n v="0.77"/>
    <n v="0.97"/>
    <n v="0.78"/>
    <x v="0"/>
    <n v="0.85492063492063519"/>
    <n v="0.8447619047619046"/>
  </r>
  <r>
    <x v="5"/>
    <x v="0"/>
    <n v="14285.714285714286"/>
    <n v="22000"/>
    <n v="857.14285714285711"/>
    <n v="228"/>
    <x v="1"/>
    <n v="0.79"/>
    <n v="0.75"/>
    <n v="0.93"/>
    <x v="0"/>
    <n v="0.85492063492063519"/>
    <n v="0.8447619047619046"/>
  </r>
  <r>
    <x v="5"/>
    <x v="1"/>
    <n v="14285.714285714286"/>
    <n v="18000"/>
    <n v="857.14285714285711"/>
    <n v="220"/>
    <x v="1"/>
    <n v="0.81"/>
    <n v="0.98"/>
    <n v="0.86"/>
    <x v="0"/>
    <n v="0.85492063492063519"/>
    <n v="0.8447619047619046"/>
  </r>
  <r>
    <x v="5"/>
    <x v="2"/>
    <n v="14285.714285714286"/>
    <n v="18500"/>
    <n v="857.14285714285711"/>
    <n v="228"/>
    <x v="1"/>
    <n v="0.86"/>
    <n v="0.82"/>
    <n v="0.86"/>
    <x v="0"/>
    <n v="0.85492063492063519"/>
    <n v="0.8447619047619046"/>
  </r>
  <r>
    <x v="5"/>
    <x v="3"/>
    <n v="14285.714285714286"/>
    <n v="14314"/>
    <n v="857.14285714285711"/>
    <n v="238"/>
    <x v="1"/>
    <n v="0.72"/>
    <n v="0.95"/>
    <n v="0.9"/>
    <x v="0"/>
    <n v="0.85492063492063519"/>
    <n v="0.8447619047619046"/>
  </r>
  <r>
    <x v="5"/>
    <x v="4"/>
    <n v="14285.714285714286"/>
    <n v="21000"/>
    <n v="857.14285714285711"/>
    <n v="228"/>
    <x v="1"/>
    <n v="0.71"/>
    <n v="0.8"/>
    <n v="0.76"/>
    <x v="0"/>
    <n v="0.85492063492063519"/>
    <n v="0.8447619047619046"/>
  </r>
  <r>
    <x v="5"/>
    <x v="5"/>
    <n v="14285.714285714286"/>
    <n v="22500"/>
    <n v="857.14285714285711"/>
    <n v="230"/>
    <x v="1"/>
    <n v="0.97"/>
    <n v="0.95"/>
    <n v="0.85"/>
    <x v="0"/>
    <n v="0.85492063492063519"/>
    <n v="0.8447619047619046"/>
  </r>
  <r>
    <x v="5"/>
    <x v="6"/>
    <n v="14285.714285714286"/>
    <n v="22900"/>
    <n v="857.14285714285711"/>
    <n v="228"/>
    <x v="1"/>
    <n v="0.95"/>
    <n v="0.85"/>
    <n v="0.91"/>
    <x v="0"/>
    <n v="0.85492063492063519"/>
    <n v="0.8447619047619046"/>
  </r>
  <r>
    <x v="6"/>
    <x v="0"/>
    <n v="18562.957142857143"/>
    <n v="25000"/>
    <n v="714.28571428571433"/>
    <n v="250"/>
    <x v="2"/>
    <n v="0.97"/>
    <n v="0.7"/>
    <n v="0.93"/>
    <x v="0"/>
    <n v="0.85492063492063519"/>
    <n v="0.8447619047619046"/>
  </r>
  <r>
    <x v="6"/>
    <x v="1"/>
    <n v="18562.957142857143"/>
    <n v="22000"/>
    <n v="714.28571428571433"/>
    <n v="240"/>
    <x v="2"/>
    <n v="0.9"/>
    <n v="0.98"/>
    <n v="0.96"/>
    <x v="0"/>
    <n v="0.85492063492063519"/>
    <n v="0.8447619047619046"/>
  </r>
  <r>
    <x v="6"/>
    <x v="2"/>
    <n v="18562.957142857143"/>
    <n v="25000"/>
    <n v="714.28571428571433"/>
    <n v="270"/>
    <x v="2"/>
    <n v="0.9"/>
    <n v="0.95"/>
    <n v="0.98"/>
    <x v="0"/>
    <n v="0.85492063492063519"/>
    <n v="0.8447619047619046"/>
  </r>
  <r>
    <x v="6"/>
    <x v="3"/>
    <n v="18562.957142857143"/>
    <n v="25000"/>
    <n v="714.28571428571433"/>
    <n v="259"/>
    <x v="2"/>
    <n v="0.96"/>
    <n v="0.81"/>
    <n v="0.85"/>
    <x v="0"/>
    <n v="0.85492063492063519"/>
    <n v="0.8447619047619046"/>
  </r>
  <r>
    <x v="6"/>
    <x v="4"/>
    <n v="18562.957142857143"/>
    <n v="25000"/>
    <n v="714.28571428571433"/>
    <n v="260"/>
    <x v="2"/>
    <n v="0.98"/>
    <n v="0.84"/>
    <n v="0.89"/>
    <x v="0"/>
    <n v="0.85492063492063519"/>
    <n v="0.8447619047619046"/>
  </r>
  <r>
    <x v="6"/>
    <x v="5"/>
    <n v="18562.957142857143"/>
    <n v="25000"/>
    <n v="714.28571428571433"/>
    <n v="260"/>
    <x v="2"/>
    <n v="0.76"/>
    <n v="0.7"/>
    <n v="0.86"/>
    <x v="0"/>
    <n v="0.85492063492063519"/>
    <n v="0.8447619047619046"/>
  </r>
  <r>
    <x v="6"/>
    <x v="6"/>
    <n v="18562.957142857143"/>
    <n v="25000"/>
    <n v="714.28571428571433"/>
    <n v="261"/>
    <x v="2"/>
    <n v="0.91"/>
    <n v="0.77"/>
    <n v="0.75"/>
    <x v="0"/>
    <n v="0.85492063492063519"/>
    <n v="0.8447619047619046"/>
  </r>
  <r>
    <x v="7"/>
    <x v="0"/>
    <n v="18571.428571428572"/>
    <n v="25000"/>
    <n v="714.28571428571433"/>
    <n v="242"/>
    <x v="2"/>
    <n v="0.79"/>
    <n v="0.81"/>
    <n v="0.74"/>
    <x v="0"/>
    <n v="0.85492063492063519"/>
    <n v="0.8447619047619046"/>
  </r>
  <r>
    <x v="7"/>
    <x v="1"/>
    <n v="18571.428571428572"/>
    <n v="22500"/>
    <n v="714.28571428571433"/>
    <n v="250"/>
    <x v="2"/>
    <n v="0.85"/>
    <n v="0.82"/>
    <n v="0.73"/>
    <x v="0"/>
    <n v="0.85492063492063519"/>
    <n v="0.8447619047619046"/>
  </r>
  <r>
    <x v="7"/>
    <x v="2"/>
    <n v="18571.428571428572"/>
    <n v="25000"/>
    <n v="714.28571428571433"/>
    <n v="242"/>
    <x v="2"/>
    <n v="0.88"/>
    <n v="0.84"/>
    <n v="0.75"/>
    <x v="0"/>
    <n v="0.85492063492063519"/>
    <n v="0.8447619047619046"/>
  </r>
  <r>
    <x v="7"/>
    <x v="3"/>
    <n v="18571.428571428572"/>
    <n v="25000"/>
    <n v="714.28571428571433"/>
    <n v="242"/>
    <x v="2"/>
    <n v="0.81"/>
    <n v="0.92"/>
    <n v="0.91"/>
    <x v="0"/>
    <n v="0.85492063492063519"/>
    <n v="0.8447619047619046"/>
  </r>
  <r>
    <x v="7"/>
    <x v="4"/>
    <n v="18571.428571428572"/>
    <n v="25000"/>
    <n v="714.28571428571433"/>
    <n v="242"/>
    <x v="2"/>
    <n v="0.84"/>
    <n v="0.73"/>
    <n v="0.99"/>
    <x v="0"/>
    <n v="0.85492063492063519"/>
    <n v="0.8447619047619046"/>
  </r>
  <r>
    <x v="7"/>
    <x v="5"/>
    <n v="18571.428571428572"/>
    <n v="25000"/>
    <n v="714.28571428571433"/>
    <n v="240"/>
    <x v="2"/>
    <n v="0.93"/>
    <n v="0.79"/>
    <n v="0.72"/>
    <x v="0"/>
    <n v="0.85492063492063519"/>
    <n v="0.8447619047619046"/>
  </r>
  <r>
    <x v="7"/>
    <x v="6"/>
    <n v="18571.428571428572"/>
    <n v="25000"/>
    <n v="714.28571428571433"/>
    <n v="242"/>
    <x v="2"/>
    <n v="0.84"/>
    <n v="0.79"/>
    <n v="0.8"/>
    <x v="0"/>
    <n v="0.85492063492063519"/>
    <n v="0.8447619047619046"/>
  </r>
  <r>
    <x v="8"/>
    <x v="0"/>
    <n v="17857.142857142859"/>
    <n v="22500"/>
    <n v="285.71428571428572"/>
    <n v="285"/>
    <x v="2"/>
    <n v="0.85"/>
    <n v="0.91"/>
    <n v="0.84"/>
    <x v="0"/>
    <n v="0.85492063492063519"/>
    <n v="0.8447619047619046"/>
  </r>
  <r>
    <x v="8"/>
    <x v="1"/>
    <n v="17857.142857142859"/>
    <n v="21500"/>
    <n v="285.71428571428572"/>
    <n v="275"/>
    <x v="2"/>
    <n v="0.86"/>
    <n v="0.75"/>
    <n v="0.96"/>
    <x v="0"/>
    <n v="0.85492063492063519"/>
    <n v="0.8447619047619046"/>
  </r>
  <r>
    <x v="8"/>
    <x v="2"/>
    <n v="17857.142857142859"/>
    <n v="24000"/>
    <n v="285.71428571428572"/>
    <n v="285"/>
    <x v="2"/>
    <n v="0.96"/>
    <n v="0.77"/>
    <n v="0.92"/>
    <x v="0"/>
    <n v="0.85492063492063519"/>
    <n v="0.8447619047619046"/>
  </r>
  <r>
    <x v="8"/>
    <x v="3"/>
    <n v="17857.142857142859"/>
    <n v="24500"/>
    <n v="285.71428571428572"/>
    <n v="290"/>
    <x v="2"/>
    <n v="0.99"/>
    <n v="0.97"/>
    <n v="0.73"/>
    <x v="0"/>
    <n v="0.85492063492063519"/>
    <n v="0.8447619047619046"/>
  </r>
  <r>
    <x v="8"/>
    <x v="4"/>
    <n v="17857.142857142859"/>
    <n v="24500"/>
    <n v="285.71428571428572"/>
    <n v="310"/>
    <x v="2"/>
    <n v="0.77"/>
    <n v="0.72"/>
    <n v="0.85"/>
    <x v="0"/>
    <n v="0.85492063492063519"/>
    <n v="0.8447619047619046"/>
  </r>
  <r>
    <x v="8"/>
    <x v="5"/>
    <n v="17857.142857142859"/>
    <n v="24500"/>
    <n v="285.71428571428572"/>
    <n v="270"/>
    <x v="2"/>
    <n v="0.77"/>
    <n v="0.96"/>
    <n v="0.78"/>
    <x v="0"/>
    <n v="0.85492063492063519"/>
    <n v="0.8447619047619046"/>
  </r>
  <r>
    <x v="8"/>
    <x v="6"/>
    <n v="17857.142857142859"/>
    <n v="24500"/>
    <n v="285.71428571428572"/>
    <n v="285"/>
    <x v="2"/>
    <n v="0.78"/>
    <n v="0.8"/>
    <n v="0.85"/>
    <x v="0"/>
    <n v="0.85492063492063519"/>
    <n v="0.8447619047619046"/>
  </r>
  <r>
    <x v="9"/>
    <x v="7"/>
    <m/>
    <m/>
    <m/>
    <m/>
    <x v="3"/>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9:C48"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9">
        <item x="0"/>
        <item x="1"/>
        <item x="2"/>
        <item x="3"/>
        <item x="4"/>
        <item x="5"/>
        <item x="6"/>
        <item x="7"/>
        <item t="default"/>
      </items>
    </pivotField>
    <pivotField showAll="0"/>
    <pivotField dataField="1" showAll="0"/>
    <pivotField showAll="0"/>
    <pivotField dataField="1" showAll="0"/>
    <pivotField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Fields count="1">
    <field x="1"/>
  </rowFields>
  <rowItems count="9">
    <i>
      <x/>
    </i>
    <i>
      <x v="1"/>
    </i>
    <i>
      <x v="2"/>
    </i>
    <i>
      <x v="3"/>
    </i>
    <i>
      <x v="4"/>
    </i>
    <i>
      <x v="5"/>
    </i>
    <i>
      <x v="6"/>
    </i>
    <i>
      <x v="7"/>
    </i>
    <i t="grand">
      <x/>
    </i>
  </rowItems>
  <colFields count="1">
    <field x="-2"/>
  </colFields>
  <colItems count="2">
    <i>
      <x/>
    </i>
    <i i="1">
      <x v="1"/>
    </i>
  </colItems>
  <dataFields count="2">
    <dataField name="Sum of Profit" fld="3" baseField="0" baseItem="0"/>
    <dataField name="Count of Customers" fld="5" subtotal="count" baseField="0" baseItem="0"/>
  </dataFields>
  <formats count="6">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7">
            <x v="0"/>
            <x v="1"/>
            <x v="2"/>
            <x v="3"/>
            <x v="4"/>
            <x v="5"/>
            <x v="6"/>
          </reference>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 chart="0" format="2">
      <pivotArea type="data" outline="0" fieldPosition="0">
        <references count="2">
          <reference field="4294967294" count="1" selected="0">
            <x v="0"/>
          </reference>
          <reference field="1" count="1" selected="0">
            <x v="5"/>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2"/>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pivotArea type="data" outline="0" fieldPosition="0">
        <references count="2">
          <reference field="4294967294" count="1" selected="0">
            <x v="0"/>
          </reference>
          <reference field="1" count="1" selected="0">
            <x v="5"/>
          </reference>
        </references>
      </pivotArea>
    </chartFormat>
    <chartFormat chart="2" format="23">
      <pivotArea type="data" outline="0" fieldPosition="0">
        <references count="2">
          <reference field="4294967294" count="1" selected="0">
            <x v="0"/>
          </reference>
          <reference field="1" count="1" selected="0">
            <x v="6"/>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8:B37" firstHeaderRow="1"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9">
        <item x="0"/>
        <item x="1"/>
        <item x="2"/>
        <item x="3"/>
        <item x="4"/>
        <item x="5"/>
        <item x="6"/>
        <item x="7"/>
        <item t="default"/>
      </items>
    </pivotField>
    <pivotField showAll="0"/>
    <pivotField dataField="1" showAll="0"/>
    <pivotField showAll="0"/>
    <pivotField showAll="0"/>
    <pivotField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Fields count="1">
    <field x="1"/>
  </rowFields>
  <rowItems count="9">
    <i>
      <x/>
    </i>
    <i>
      <x v="1"/>
    </i>
    <i>
      <x v="2"/>
    </i>
    <i>
      <x v="3"/>
    </i>
    <i>
      <x v="4"/>
    </i>
    <i>
      <x v="5"/>
    </i>
    <i>
      <x v="6"/>
    </i>
    <i>
      <x v="7"/>
    </i>
    <i t="grand">
      <x/>
    </i>
  </rowItems>
  <colItems count="1">
    <i/>
  </colItems>
  <dataFields count="1">
    <dataField name="Sum of Profit" fld="3" baseField="0" baseItem="0"/>
  </dataFields>
  <formats count="7">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outline="0" axis="axisValues" fieldPosition="0"/>
    </format>
    <format dxfId="8">
      <pivotArea dataOnly="0" labelOnly="1" fieldPosition="0">
        <references count="1">
          <reference field="1" count="7">
            <x v="0"/>
            <x v="1"/>
            <x v="2"/>
            <x v="3"/>
            <x v="4"/>
            <x v="5"/>
            <x v="6"/>
          </reference>
        </references>
      </pivotArea>
    </format>
    <format dxfId="7">
      <pivotArea dataOnly="0" labelOnly="1" grandRow="1" outline="0" fieldPosition="0"/>
    </format>
    <format dxfId="6">
      <pivotArea dataOnly="0" labelOnly="1" outline="0" axis="axisValues" fieldPosition="0"/>
    </format>
  </formats>
  <chartFormats count="8">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pivotArea type="data" outline="0" fieldPosition="0">
        <references count="2">
          <reference field="4294967294" count="1" selected="0">
            <x v="0"/>
          </reference>
          <reference field="1" count="1" selected="0">
            <x v="5"/>
          </reference>
        </references>
      </pivotArea>
    </chartFormat>
    <chartFormat chart="2" format="23">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B26" firstHeaderRow="1" firstDataRow="1" firstDataCol="1"/>
  <pivotFields count="14">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9">
        <item x="0"/>
        <item x="1"/>
        <item x="2"/>
        <item x="3"/>
        <item x="4"/>
        <item x="5"/>
        <item x="6"/>
        <item x="7"/>
        <item t="default"/>
      </items>
    </pivotField>
    <pivotField showAll="0"/>
    <pivotField showAll="0"/>
    <pivotField showAll="0"/>
    <pivotField dataField="1" showAll="0"/>
    <pivotField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Fields count="1">
    <field x="0"/>
  </rowFields>
  <rowItems count="11">
    <i>
      <x/>
    </i>
    <i>
      <x v="1"/>
    </i>
    <i>
      <x v="32"/>
    </i>
    <i>
      <x v="61"/>
    </i>
    <i>
      <x v="92"/>
    </i>
    <i>
      <x v="122"/>
    </i>
    <i>
      <x v="153"/>
    </i>
    <i>
      <x v="183"/>
    </i>
    <i>
      <x v="214"/>
    </i>
    <i>
      <x v="245"/>
    </i>
    <i t="grand">
      <x/>
    </i>
  </rowItems>
  <colItems count="1">
    <i/>
  </colItems>
  <dataFields count="1">
    <dataField name="Sum of Customers" fld="5" baseField="0" baseItem="0"/>
  </dataFields>
  <formats count="7">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outline="0" axis="axisValues" fieldPosition="0"/>
    </format>
    <format dxfId="15">
      <pivotArea dataOnly="0" labelOnly="1" fieldPosition="0">
        <references count="1">
          <reference field="0" count="9">
            <x v="1"/>
            <x v="32"/>
            <x v="61"/>
            <x v="92"/>
            <x v="122"/>
            <x v="153"/>
            <x v="183"/>
            <x v="214"/>
            <x v="245"/>
          </reference>
        </references>
      </pivotArea>
    </format>
    <format dxfId="14">
      <pivotArea dataOnly="0" labelOnly="1" grandRow="1" outline="0" fieldPosition="0"/>
    </format>
    <format dxfId="13">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4" firstHeaderRow="0" firstDataRow="1" firstDataCol="1"/>
  <pivotFields count="14">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9">
        <item x="0"/>
        <item x="1"/>
        <item x="2"/>
        <item x="3"/>
        <item x="4"/>
        <item x="5"/>
        <item x="6"/>
        <item x="7"/>
        <item t="default"/>
      </items>
    </pivotField>
    <pivotField dataField="1" showAll="0"/>
    <pivotField showAll="0"/>
    <pivotField dataField="1" showAll="0"/>
    <pivotField showAll="0"/>
    <pivotField showAll="0">
      <items count="5">
        <item x="0"/>
        <item x="1"/>
        <item x="2"/>
        <item x="3"/>
        <item t="default"/>
      </items>
    </pivotField>
    <pivotField showAll="0"/>
    <pivotField showAll="0"/>
    <pivotField showAll="0"/>
    <pivotField showAll="0">
      <items count="3">
        <item x="0"/>
        <item x="1"/>
        <item t="default"/>
      </items>
    </pivotField>
    <pivotField showAll="0"/>
    <pivotField showAll="0"/>
    <pivotField showAll="0" defaultSubtotal="0">
      <items count="14">
        <item h="1" sd="0" x="0"/>
        <item sd="0" x="1"/>
        <item sd="0" x="2"/>
        <item sd="0" x="3"/>
        <item sd="0" x="4"/>
        <item sd="0" x="5"/>
        <item sd="0" x="6"/>
        <item sd="0" x="7"/>
        <item sd="0" x="8"/>
        <item sd="0" x="9"/>
        <item sd="0" x="10"/>
        <item sd="0" x="11"/>
        <item sd="0" x="12"/>
        <item h="1" sd="0" x="13"/>
      </items>
    </pivotField>
  </pivotFields>
  <rowFields count="1">
    <field x="0"/>
  </rowFields>
  <rowItems count="11">
    <i>
      <x/>
    </i>
    <i>
      <x v="1"/>
    </i>
    <i>
      <x v="32"/>
    </i>
    <i>
      <x v="61"/>
    </i>
    <i>
      <x v="92"/>
    </i>
    <i>
      <x v="122"/>
    </i>
    <i>
      <x v="153"/>
    </i>
    <i>
      <x v="183"/>
    </i>
    <i>
      <x v="214"/>
    </i>
    <i>
      <x v="245"/>
    </i>
    <i t="grand">
      <x/>
    </i>
  </rowItems>
  <colFields count="1">
    <field x="-2"/>
  </colFields>
  <colItems count="2">
    <i>
      <x/>
    </i>
    <i i="1">
      <x v="1"/>
    </i>
  </colItems>
  <dataFields count="2">
    <dataField name="Sum of Sales" fld="2" baseField="0" baseItem="0"/>
    <dataField name="Sum of Target Sales" fld="4" baseField="0" baseItem="0"/>
  </dataFields>
  <formats count="12">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9">
            <x v="1"/>
            <x v="32"/>
            <x v="61"/>
            <x v="92"/>
            <x v="122"/>
            <x v="153"/>
            <x v="183"/>
            <x v="214"/>
            <x v="245"/>
          </reference>
        </references>
      </pivotArea>
    </format>
    <format dxfId="27">
      <pivotArea dataOnly="0" labelOnly="1" grandRow="1" outline="0" fieldPosition="0"/>
    </format>
    <format dxfId="26">
      <pivotArea dataOnly="0" labelOnly="1" outline="0" fieldPosition="0">
        <references count="1">
          <reference field="4294967294" count="2">
            <x v="0"/>
            <x v="1"/>
          </reference>
        </references>
      </pivotArea>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9">
            <x v="1"/>
            <x v="32"/>
            <x v="61"/>
            <x v="92"/>
            <x v="122"/>
            <x v="153"/>
            <x v="183"/>
            <x v="214"/>
            <x v="245"/>
          </reference>
        </references>
      </pivotArea>
    </format>
    <format dxfId="21">
      <pivotArea dataOnly="0" labelOnly="1" grandRow="1" outline="0" fieldPosition="0"/>
    </format>
    <format dxfId="20">
      <pivotArea dataOnly="0" labelOnly="1" outline="0" fieldPosition="0">
        <references count="1">
          <reference field="4294967294" count="2">
            <x v="0"/>
            <x v="1"/>
          </reference>
        </references>
      </pivotArea>
    </format>
  </formats>
  <chartFormats count="2">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9" name="PivotTable3"/>
    <pivotTable tabId="9" name="PivotTable16"/>
    <pivotTable tabId="9" name="PivotTable4"/>
    <pivotTable tabId="9" name="PivotTable5"/>
  </pivotTables>
  <data>
    <tabular pivotCacheId="1">
      <items count="368">
        <i x="92" s="1"/>
        <i x="214" s="1"/>
        <i x="32" s="1"/>
        <i x="1" s="1"/>
        <i x="183" s="1"/>
        <i x="153" s="1"/>
        <i x="61" s="1"/>
        <i x="122" s="1"/>
        <i x="245" s="1"/>
        <i x="0" s="1" nd="1"/>
        <i x="367"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336" s="1" nd="1"/>
        <i x="306" s="1" nd="1"/>
        <i x="275"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246" s="1" nd="1"/>
        <i x="121" s="1" nd="1"/>
        <i x="243" s="1" nd="1"/>
        <i x="365" s="1" nd="1"/>
        <i x="30" s="1" nd="1"/>
        <i x="212" s="1" nd="1"/>
        <i x="182" s="1" nd="1"/>
        <i x="90" s="1" nd="1"/>
        <i x="151" s="1" nd="1"/>
        <i x="335" s="1" nd="1"/>
        <i x="304" s="1" nd="1"/>
        <i x="274" s="1" nd="1"/>
        <i x="244" s="1" nd="1"/>
        <i x="366" s="1" nd="1"/>
        <i x="31" s="1" nd="1"/>
        <i x="213" s="1" nd="1"/>
        <i x="91" s="1" nd="1"/>
        <i x="152" s="1" nd="1"/>
        <i x="305"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3"/>
    <pivotTable tabId="9" name="PivotTable16"/>
    <pivotTable tabId="9" name="PivotTable4"/>
    <pivotTable tabId="9" name="PivotTable5"/>
  </pivotTables>
  <data>
    <tabular pivotCacheId="1">
      <items count="8">
        <i x="0" s="1"/>
        <i x="1" s="1"/>
        <i x="2" s="1"/>
        <i x="3" s="1"/>
        <i x="4" s="1"/>
        <i x="5" s="1"/>
        <i x="6"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9" name="PivotTable3"/>
    <pivotTable tabId="9" name="PivotTable16"/>
    <pivotTable tabId="9" name="PivotTable4"/>
    <pivotTable tabId="9" name="PivotTable5"/>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62466"/>
  <slicer name="Region" cache="Slicer_Region" caption="Region" rowHeight="262466"/>
  <slicer name="Quarter" cache="Slicer_Quarter" caption="Quarter" rowHeight="262466"/>
</slicers>
</file>

<file path=xl/tables/table1.xml><?xml version="1.0" encoding="utf-8"?>
<table xmlns="http://schemas.openxmlformats.org/spreadsheetml/2006/main" id="1" name="Table_1" displayName="Table_1" ref="A1:M64">
  <tableColumns count="13">
    <tableColumn id="1" name="Month" dataDxfId="32"/>
    <tableColumn id="2" name="Region"/>
    <tableColumn id="3" name="Sales"/>
    <tableColumn id="4" name="Profit"/>
    <tableColumn id="5" name="Target Sales"/>
    <tableColumn id="6" name="Customers"/>
    <tableColumn id="7" name="Quarter"/>
    <tableColumn id="8" name="Sales Completion Rate"/>
    <tableColumn id="9" name="Profit Completion Rate"/>
    <tableColumn id="10" name="Customer Completion Rate"/>
    <tableColumn id="11" name="Average of Sales Completion Rate" dataCellStyle="Percent">
      <calculatedColumnFormula>AVERAGE(Table_1[Sales Completion Rate])</calculatedColumnFormula>
    </tableColumn>
    <tableColumn id="12" name="Average of Profit Completion Rate" dataCellStyle="Percent">
      <calculatedColumnFormula>AVERAGE(Table_1[Profit Completion Rate])</calculatedColumnFormula>
    </tableColumn>
    <tableColumn id="13" name="Average of Customer Completion Rate" dataCellStyle="Percent">
      <calculatedColumnFormula>AVERAGE(Table_1[Customer Completion Rate])</calculatedColumnFormula>
    </tableColumn>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7" zoomScaleNormal="85" workbookViewId="0">
      <selection activeCell="E4" sqref="E4"/>
    </sheetView>
  </sheetViews>
  <sheetFormatPr defaultRowHeight="15.5" x14ac:dyDescent="0.35"/>
  <cols>
    <col min="1" max="16384" width="8.66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A10" workbookViewId="0">
      <selection activeCell="D31" sqref="D31"/>
    </sheetView>
  </sheetViews>
  <sheetFormatPr defaultColWidth="11.25" defaultRowHeight="15" customHeight="1" x14ac:dyDescent="0.35"/>
  <cols>
    <col min="1" max="1" width="8.4140625" style="24" customWidth="1"/>
    <col min="2" max="2" width="10.25" customWidth="1"/>
    <col min="3" max="3" width="8.4140625" customWidth="1"/>
    <col min="4" max="4" width="9.9140625" customWidth="1"/>
    <col min="5" max="5" width="12.75" customWidth="1"/>
    <col min="6" max="6" width="11.75" customWidth="1"/>
    <col min="7" max="7" width="9.75" customWidth="1"/>
    <col min="8" max="8" width="19.58203125" customWidth="1"/>
    <col min="9" max="9" width="20.08203125" customWidth="1"/>
    <col min="10" max="10" width="23.58203125" customWidth="1"/>
    <col min="11" max="11" width="28.6640625" bestFit="1" customWidth="1"/>
    <col min="12" max="12" width="29" bestFit="1" customWidth="1"/>
    <col min="13" max="26" width="8.58203125" customWidth="1"/>
  </cols>
  <sheetData>
    <row r="1" spans="1:13" x14ac:dyDescent="0.35">
      <c r="A1" s="22" t="s">
        <v>0</v>
      </c>
      <c r="B1" s="1" t="s">
        <v>1</v>
      </c>
      <c r="C1" s="1" t="s">
        <v>2</v>
      </c>
      <c r="D1" s="1" t="s">
        <v>3</v>
      </c>
      <c r="E1" s="1" t="s">
        <v>4</v>
      </c>
      <c r="F1" s="1" t="s">
        <v>5</v>
      </c>
      <c r="G1" s="1" t="s">
        <v>6</v>
      </c>
      <c r="H1" s="1" t="s">
        <v>7</v>
      </c>
      <c r="I1" s="1" t="s">
        <v>8</v>
      </c>
      <c r="J1" s="1" t="s">
        <v>9</v>
      </c>
      <c r="K1" s="5" t="s">
        <v>28</v>
      </c>
      <c r="L1" s="5" t="s">
        <v>32</v>
      </c>
      <c r="M1" s="5" t="s">
        <v>35</v>
      </c>
    </row>
    <row r="2" spans="1:13" x14ac:dyDescent="0.35">
      <c r="A2" s="23">
        <v>44927</v>
      </c>
      <c r="B2" s="1" t="s">
        <v>10</v>
      </c>
      <c r="C2" s="2">
        <v>5000</v>
      </c>
      <c r="D2" s="2">
        <v>2581</v>
      </c>
      <c r="E2" s="2">
        <v>2857.1428571428573</v>
      </c>
      <c r="F2" s="1">
        <v>80</v>
      </c>
      <c r="G2" s="2" t="s">
        <v>11</v>
      </c>
      <c r="H2" s="3">
        <v>0.89</v>
      </c>
      <c r="I2" s="3">
        <v>0.85</v>
      </c>
      <c r="J2" s="3">
        <v>0.72</v>
      </c>
      <c r="K2" s="14">
        <f>AVERAGE(Table_1[Sales Completion Rate])</f>
        <v>0.85555555555555574</v>
      </c>
      <c r="L2" s="14">
        <f>AVERAGE(Table_1[Profit Completion Rate])</f>
        <v>0.85492063492063519</v>
      </c>
      <c r="M2" s="14">
        <f>AVERAGE(Table_1[Customer Completion Rate])</f>
        <v>0.8447619047619046</v>
      </c>
    </row>
    <row r="3" spans="1:13" x14ac:dyDescent="0.35">
      <c r="A3" s="23">
        <v>44927</v>
      </c>
      <c r="B3" s="1" t="s">
        <v>12</v>
      </c>
      <c r="C3" s="2">
        <v>3500</v>
      </c>
      <c r="D3" s="2">
        <v>3944</v>
      </c>
      <c r="E3" s="2">
        <v>2857.1428571428573</v>
      </c>
      <c r="F3" s="1">
        <v>30</v>
      </c>
      <c r="G3" s="2" t="s">
        <v>11</v>
      </c>
      <c r="H3" s="3">
        <v>0.94</v>
      </c>
      <c r="I3" s="3">
        <v>0.95</v>
      </c>
      <c r="J3" s="3">
        <v>0.86</v>
      </c>
      <c r="K3" s="14">
        <f>AVERAGE(Table_1[Sales Completion Rate])</f>
        <v>0.85555555555555574</v>
      </c>
      <c r="L3" s="14">
        <f>AVERAGE(Table_1[Profit Completion Rate])</f>
        <v>0.85492063492063519</v>
      </c>
      <c r="M3" s="14">
        <f>AVERAGE(Table_1[Customer Completion Rate])</f>
        <v>0.8447619047619046</v>
      </c>
    </row>
    <row r="4" spans="1:13" x14ac:dyDescent="0.35">
      <c r="A4" s="23">
        <v>44927</v>
      </c>
      <c r="B4" s="1" t="s">
        <v>13</v>
      </c>
      <c r="C4" s="2">
        <v>1500</v>
      </c>
      <c r="D4" s="1">
        <v>3293</v>
      </c>
      <c r="E4" s="2">
        <v>2857.1428571428573</v>
      </c>
      <c r="F4" s="1">
        <v>15</v>
      </c>
      <c r="G4" s="2" t="s">
        <v>11</v>
      </c>
      <c r="H4" s="3">
        <v>0.82</v>
      </c>
      <c r="I4" s="3">
        <v>0.8</v>
      </c>
      <c r="J4" s="3">
        <v>0.76</v>
      </c>
      <c r="K4" s="14">
        <f>AVERAGE(Table_1[Sales Completion Rate])</f>
        <v>0.85555555555555574</v>
      </c>
      <c r="L4" s="14">
        <f>AVERAGE(Table_1[Profit Completion Rate])</f>
        <v>0.85492063492063519</v>
      </c>
      <c r="M4" s="14">
        <f>AVERAGE(Table_1[Customer Completion Rate])</f>
        <v>0.8447619047619046</v>
      </c>
    </row>
    <row r="5" spans="1:13" x14ac:dyDescent="0.35">
      <c r="A5" s="23">
        <v>44927</v>
      </c>
      <c r="B5" s="1" t="s">
        <v>14</v>
      </c>
      <c r="C5" s="2">
        <v>1500</v>
      </c>
      <c r="D5" s="1">
        <v>2019</v>
      </c>
      <c r="E5" s="2">
        <v>2857.1428571428573</v>
      </c>
      <c r="F5" s="1">
        <v>40</v>
      </c>
      <c r="G5" s="2" t="s">
        <v>11</v>
      </c>
      <c r="H5" s="3">
        <v>0.79</v>
      </c>
      <c r="I5" s="3">
        <v>0.79</v>
      </c>
      <c r="J5" s="3">
        <v>0.79</v>
      </c>
      <c r="K5" s="14">
        <f>AVERAGE(Table_1[Sales Completion Rate])</f>
        <v>0.85555555555555574</v>
      </c>
      <c r="L5" s="14">
        <f>AVERAGE(Table_1[Profit Completion Rate])</f>
        <v>0.85492063492063519</v>
      </c>
      <c r="M5" s="14">
        <f>AVERAGE(Table_1[Customer Completion Rate])</f>
        <v>0.8447619047619046</v>
      </c>
    </row>
    <row r="6" spans="1:13" x14ac:dyDescent="0.35">
      <c r="A6" s="23">
        <v>44927</v>
      </c>
      <c r="B6" s="1" t="s">
        <v>15</v>
      </c>
      <c r="C6" s="2">
        <v>6000</v>
      </c>
      <c r="D6" s="1">
        <v>2980</v>
      </c>
      <c r="E6" s="2">
        <v>2857.1428571428573</v>
      </c>
      <c r="F6" s="1">
        <v>100</v>
      </c>
      <c r="G6" s="2" t="s">
        <v>11</v>
      </c>
      <c r="H6" s="3">
        <v>0.96</v>
      </c>
      <c r="I6" s="3">
        <v>0.79</v>
      </c>
      <c r="J6" s="3">
        <v>0.7</v>
      </c>
      <c r="K6" s="14">
        <f>AVERAGE(Table_1[Sales Completion Rate])</f>
        <v>0.85555555555555574</v>
      </c>
      <c r="L6" s="14">
        <f>AVERAGE(Table_1[Profit Completion Rate])</f>
        <v>0.85492063492063519</v>
      </c>
      <c r="M6" s="14">
        <f>AVERAGE(Table_1[Customer Completion Rate])</f>
        <v>0.8447619047619046</v>
      </c>
    </row>
    <row r="7" spans="1:13" x14ac:dyDescent="0.35">
      <c r="A7" s="23">
        <v>44927</v>
      </c>
      <c r="B7" s="1" t="s">
        <v>16</v>
      </c>
      <c r="C7" s="2">
        <v>2500</v>
      </c>
      <c r="D7" s="1">
        <v>2209</v>
      </c>
      <c r="E7" s="2">
        <v>2857.1428571428573</v>
      </c>
      <c r="F7" s="1">
        <v>15</v>
      </c>
      <c r="G7" s="2" t="s">
        <v>11</v>
      </c>
      <c r="H7" s="3">
        <v>0.79</v>
      </c>
      <c r="I7" s="3">
        <v>0.79</v>
      </c>
      <c r="J7" s="3">
        <v>0.77</v>
      </c>
      <c r="K7" s="14">
        <f>AVERAGE(Table_1[Sales Completion Rate])</f>
        <v>0.85555555555555574</v>
      </c>
      <c r="L7" s="14">
        <f>AVERAGE(Table_1[Profit Completion Rate])</f>
        <v>0.85492063492063519</v>
      </c>
      <c r="M7" s="14">
        <f>AVERAGE(Table_1[Customer Completion Rate])</f>
        <v>0.8447619047619046</v>
      </c>
    </row>
    <row r="8" spans="1:13" x14ac:dyDescent="0.35">
      <c r="A8" s="23">
        <v>44927</v>
      </c>
      <c r="B8" s="1" t="s">
        <v>17</v>
      </c>
      <c r="C8" s="2">
        <v>10000</v>
      </c>
      <c r="D8" s="1">
        <v>2440</v>
      </c>
      <c r="E8" s="2">
        <v>2857.1428571428573</v>
      </c>
      <c r="F8" s="1">
        <v>20</v>
      </c>
      <c r="G8" s="2" t="s">
        <v>11</v>
      </c>
      <c r="H8" s="3">
        <v>0.75</v>
      </c>
      <c r="I8" s="3">
        <v>0.72</v>
      </c>
      <c r="J8" s="3">
        <v>0.93</v>
      </c>
      <c r="K8" s="14">
        <f>AVERAGE(Table_1[Sales Completion Rate])</f>
        <v>0.85555555555555574</v>
      </c>
      <c r="L8" s="14">
        <f>AVERAGE(Table_1[Profit Completion Rate])</f>
        <v>0.85492063492063519</v>
      </c>
      <c r="M8" s="14">
        <f>AVERAGE(Table_1[Customer Completion Rate])</f>
        <v>0.8447619047619046</v>
      </c>
    </row>
    <row r="9" spans="1:13" x14ac:dyDescent="0.35">
      <c r="A9" s="23">
        <v>44958</v>
      </c>
      <c r="B9" s="1" t="s">
        <v>10</v>
      </c>
      <c r="C9" s="2">
        <v>5000</v>
      </c>
      <c r="D9" s="2">
        <v>2000</v>
      </c>
      <c r="E9" s="2">
        <v>1428.5714285714287</v>
      </c>
      <c r="F9" s="1">
        <v>90</v>
      </c>
      <c r="G9" s="2" t="s">
        <v>11</v>
      </c>
      <c r="H9" s="3">
        <v>0.92</v>
      </c>
      <c r="I9" s="3">
        <v>0.99</v>
      </c>
      <c r="J9" s="3">
        <v>0.74</v>
      </c>
      <c r="K9" s="14">
        <f>AVERAGE(Table_1[Sales Completion Rate])</f>
        <v>0.85555555555555574</v>
      </c>
      <c r="L9" s="14">
        <f>AVERAGE(Table_1[Profit Completion Rate])</f>
        <v>0.85492063492063519</v>
      </c>
      <c r="M9" s="14">
        <f>AVERAGE(Table_1[Customer Completion Rate])</f>
        <v>0.8447619047619046</v>
      </c>
    </row>
    <row r="10" spans="1:13" x14ac:dyDescent="0.35">
      <c r="A10" s="23">
        <v>44958</v>
      </c>
      <c r="B10" s="1" t="s">
        <v>12</v>
      </c>
      <c r="C10" s="2">
        <v>15000</v>
      </c>
      <c r="D10" s="2">
        <v>14431</v>
      </c>
      <c r="E10" s="2">
        <v>1428.5714285714287</v>
      </c>
      <c r="F10" s="1">
        <v>30</v>
      </c>
      <c r="G10" s="2" t="s">
        <v>11</v>
      </c>
      <c r="H10" s="3">
        <v>0.7</v>
      </c>
      <c r="I10" s="3">
        <v>0.99</v>
      </c>
      <c r="J10" s="3">
        <v>0.95</v>
      </c>
      <c r="K10" s="14">
        <f>AVERAGE(Table_1[Sales Completion Rate])</f>
        <v>0.85555555555555574</v>
      </c>
      <c r="L10" s="14">
        <f>AVERAGE(Table_1[Profit Completion Rate])</f>
        <v>0.85492063492063519</v>
      </c>
      <c r="M10" s="14">
        <f>AVERAGE(Table_1[Customer Completion Rate])</f>
        <v>0.8447619047619046</v>
      </c>
    </row>
    <row r="11" spans="1:13" x14ac:dyDescent="0.35">
      <c r="A11" s="23">
        <v>44958</v>
      </c>
      <c r="B11" s="1" t="s">
        <v>13</v>
      </c>
      <c r="C11" s="2">
        <v>1500</v>
      </c>
      <c r="D11" s="1">
        <v>3000</v>
      </c>
      <c r="E11" s="2">
        <v>1428.5714285714287</v>
      </c>
      <c r="F11" s="1">
        <v>15</v>
      </c>
      <c r="G11" s="2" t="s">
        <v>11</v>
      </c>
      <c r="H11" s="3">
        <v>0.91</v>
      </c>
      <c r="I11" s="3">
        <v>0.98</v>
      </c>
      <c r="J11" s="3">
        <v>0.89</v>
      </c>
      <c r="K11" s="14">
        <f>AVERAGE(Table_1[Sales Completion Rate])</f>
        <v>0.85555555555555574</v>
      </c>
      <c r="L11" s="14">
        <f>AVERAGE(Table_1[Profit Completion Rate])</f>
        <v>0.85492063492063519</v>
      </c>
      <c r="M11" s="14">
        <f>AVERAGE(Table_1[Customer Completion Rate])</f>
        <v>0.8447619047619046</v>
      </c>
    </row>
    <row r="12" spans="1:13" x14ac:dyDescent="0.35">
      <c r="A12" s="23">
        <v>44958</v>
      </c>
      <c r="B12" s="1" t="s">
        <v>14</v>
      </c>
      <c r="C12" s="2">
        <v>3500</v>
      </c>
      <c r="D12" s="1">
        <v>4000</v>
      </c>
      <c r="E12" s="2">
        <v>1428.5714285714287</v>
      </c>
      <c r="F12" s="1">
        <v>40</v>
      </c>
      <c r="G12" s="2" t="s">
        <v>11</v>
      </c>
      <c r="H12" s="3">
        <v>0.74</v>
      </c>
      <c r="I12" s="3">
        <v>0.85</v>
      </c>
      <c r="J12" s="3">
        <v>0.7</v>
      </c>
      <c r="K12" s="14">
        <f>AVERAGE(Table_1[Sales Completion Rate])</f>
        <v>0.85555555555555574</v>
      </c>
      <c r="L12" s="14">
        <f>AVERAGE(Table_1[Profit Completion Rate])</f>
        <v>0.85492063492063519</v>
      </c>
      <c r="M12" s="14">
        <f>AVERAGE(Table_1[Customer Completion Rate])</f>
        <v>0.8447619047619046</v>
      </c>
    </row>
    <row r="13" spans="1:13" x14ac:dyDescent="0.35">
      <c r="A13" s="23">
        <v>44958</v>
      </c>
      <c r="B13" s="1" t="s">
        <v>15</v>
      </c>
      <c r="C13" s="2">
        <v>6000</v>
      </c>
      <c r="D13" s="1">
        <v>2000</v>
      </c>
      <c r="E13" s="2">
        <v>1428.5714285714287</v>
      </c>
      <c r="F13" s="1">
        <v>100</v>
      </c>
      <c r="G13" s="2" t="s">
        <v>11</v>
      </c>
      <c r="H13" s="3">
        <v>0.9</v>
      </c>
      <c r="I13" s="3">
        <v>0.9</v>
      </c>
      <c r="J13" s="3">
        <v>0.72</v>
      </c>
      <c r="K13" s="14">
        <f>AVERAGE(Table_1[Sales Completion Rate])</f>
        <v>0.85555555555555574</v>
      </c>
      <c r="L13" s="14">
        <f>AVERAGE(Table_1[Profit Completion Rate])</f>
        <v>0.85492063492063519</v>
      </c>
      <c r="M13" s="14">
        <f>AVERAGE(Table_1[Customer Completion Rate])</f>
        <v>0.8447619047619046</v>
      </c>
    </row>
    <row r="14" spans="1:13" x14ac:dyDescent="0.35">
      <c r="A14" s="23">
        <v>44958</v>
      </c>
      <c r="B14" s="1" t="s">
        <v>16</v>
      </c>
      <c r="C14" s="2">
        <v>4000</v>
      </c>
      <c r="D14" s="1">
        <v>2000</v>
      </c>
      <c r="E14" s="2">
        <v>1428.5714285714287</v>
      </c>
      <c r="F14" s="1">
        <v>15</v>
      </c>
      <c r="G14" s="2" t="s">
        <v>11</v>
      </c>
      <c r="H14" s="3">
        <v>0.95</v>
      </c>
      <c r="I14" s="3">
        <v>0.97</v>
      </c>
      <c r="J14" s="3">
        <v>0.81</v>
      </c>
      <c r="K14" s="14">
        <f>AVERAGE(Table_1[Sales Completion Rate])</f>
        <v>0.85555555555555574</v>
      </c>
      <c r="L14" s="14">
        <f>AVERAGE(Table_1[Profit Completion Rate])</f>
        <v>0.85492063492063519</v>
      </c>
      <c r="M14" s="14">
        <f>AVERAGE(Table_1[Customer Completion Rate])</f>
        <v>0.8447619047619046</v>
      </c>
    </row>
    <row r="15" spans="1:13" x14ac:dyDescent="0.35">
      <c r="A15" s="23">
        <v>44958</v>
      </c>
      <c r="B15" s="1" t="s">
        <v>17</v>
      </c>
      <c r="C15" s="2">
        <v>10000</v>
      </c>
      <c r="D15" s="1">
        <v>2000</v>
      </c>
      <c r="E15" s="2">
        <v>1428.5714285714287</v>
      </c>
      <c r="F15" s="1">
        <v>20</v>
      </c>
      <c r="G15" s="2" t="s">
        <v>11</v>
      </c>
      <c r="H15" s="3">
        <v>0.99</v>
      </c>
      <c r="I15" s="3">
        <v>0.79</v>
      </c>
      <c r="J15" s="3">
        <v>0.75</v>
      </c>
      <c r="K15" s="14">
        <f>AVERAGE(Table_1[Sales Completion Rate])</f>
        <v>0.85555555555555574</v>
      </c>
      <c r="L15" s="14">
        <f>AVERAGE(Table_1[Profit Completion Rate])</f>
        <v>0.85492063492063519</v>
      </c>
      <c r="M15" s="14">
        <f>AVERAGE(Table_1[Customer Completion Rate])</f>
        <v>0.8447619047619046</v>
      </c>
    </row>
    <row r="16" spans="1:13" x14ac:dyDescent="0.35">
      <c r="A16" s="23">
        <v>44986</v>
      </c>
      <c r="B16" s="1" t="s">
        <v>10</v>
      </c>
      <c r="C16" s="2">
        <v>8571.4285714285706</v>
      </c>
      <c r="D16" s="2">
        <v>4000</v>
      </c>
      <c r="E16" s="2">
        <v>1428.5714285714287</v>
      </c>
      <c r="F16" s="1">
        <v>45</v>
      </c>
      <c r="G16" s="2" t="s">
        <v>11</v>
      </c>
      <c r="H16" s="3">
        <v>0.86</v>
      </c>
      <c r="I16" s="3">
        <v>0.97</v>
      </c>
      <c r="J16" s="3">
        <v>0.89</v>
      </c>
      <c r="K16" s="14">
        <f>AVERAGE(Table_1[Sales Completion Rate])</f>
        <v>0.85555555555555574</v>
      </c>
      <c r="L16" s="14">
        <f>AVERAGE(Table_1[Profit Completion Rate])</f>
        <v>0.85492063492063519</v>
      </c>
      <c r="M16" s="14">
        <f>AVERAGE(Table_1[Customer Completion Rate])</f>
        <v>0.8447619047619046</v>
      </c>
    </row>
    <row r="17" spans="1:13" x14ac:dyDescent="0.35">
      <c r="A17" s="23">
        <v>44986</v>
      </c>
      <c r="B17" s="1" t="s">
        <v>12</v>
      </c>
      <c r="C17" s="2">
        <v>8571.4285714285706</v>
      </c>
      <c r="D17" s="2">
        <v>6000</v>
      </c>
      <c r="E17" s="2">
        <v>1428.5714285714287</v>
      </c>
      <c r="F17" s="1">
        <v>43</v>
      </c>
      <c r="G17" s="2" t="s">
        <v>11</v>
      </c>
      <c r="H17" s="3">
        <v>0.83</v>
      </c>
      <c r="I17" s="3">
        <v>0.72</v>
      </c>
      <c r="J17" s="3">
        <v>0.74</v>
      </c>
      <c r="K17" s="14">
        <f>AVERAGE(Table_1[Sales Completion Rate])</f>
        <v>0.85555555555555574</v>
      </c>
      <c r="L17" s="14">
        <f>AVERAGE(Table_1[Profit Completion Rate])</f>
        <v>0.85492063492063519</v>
      </c>
      <c r="M17" s="14">
        <f>AVERAGE(Table_1[Customer Completion Rate])</f>
        <v>0.8447619047619046</v>
      </c>
    </row>
    <row r="18" spans="1:13" x14ac:dyDescent="0.35">
      <c r="A18" s="23">
        <v>44986</v>
      </c>
      <c r="B18" s="1" t="s">
        <v>13</v>
      </c>
      <c r="C18" s="2">
        <v>8571.4285714285706</v>
      </c>
      <c r="D18" s="1">
        <v>6500</v>
      </c>
      <c r="E18" s="2">
        <v>1428.5714285714287</v>
      </c>
      <c r="F18" s="1">
        <v>43</v>
      </c>
      <c r="G18" s="2" t="s">
        <v>11</v>
      </c>
      <c r="H18" s="3">
        <v>0.74</v>
      </c>
      <c r="I18" s="3">
        <v>0.78</v>
      </c>
      <c r="J18" s="3">
        <v>0.94</v>
      </c>
      <c r="K18" s="14">
        <f>AVERAGE(Table_1[Sales Completion Rate])</f>
        <v>0.85555555555555574</v>
      </c>
      <c r="L18" s="14">
        <f>AVERAGE(Table_1[Profit Completion Rate])</f>
        <v>0.85492063492063519</v>
      </c>
      <c r="M18" s="14">
        <f>AVERAGE(Table_1[Customer Completion Rate])</f>
        <v>0.8447619047619046</v>
      </c>
    </row>
    <row r="19" spans="1:13" x14ac:dyDescent="0.35">
      <c r="A19" s="23">
        <v>44986</v>
      </c>
      <c r="B19" s="1" t="s">
        <v>14</v>
      </c>
      <c r="C19" s="2">
        <v>8571.4285714285706</v>
      </c>
      <c r="D19" s="1">
        <v>12000</v>
      </c>
      <c r="E19" s="2">
        <v>1428.5714285714287</v>
      </c>
      <c r="F19" s="1">
        <v>43</v>
      </c>
      <c r="G19" s="2" t="s">
        <v>11</v>
      </c>
      <c r="H19" s="3">
        <v>0.8</v>
      </c>
      <c r="I19" s="3">
        <v>0.84</v>
      </c>
      <c r="J19" s="3">
        <v>0.81</v>
      </c>
      <c r="K19" s="14">
        <f>AVERAGE(Table_1[Sales Completion Rate])</f>
        <v>0.85555555555555574</v>
      </c>
      <c r="L19" s="14">
        <f>AVERAGE(Table_1[Profit Completion Rate])</f>
        <v>0.85492063492063519</v>
      </c>
      <c r="M19" s="14">
        <f>AVERAGE(Table_1[Customer Completion Rate])</f>
        <v>0.8447619047619046</v>
      </c>
    </row>
    <row r="20" spans="1:13" x14ac:dyDescent="0.35">
      <c r="A20" s="23">
        <v>44986</v>
      </c>
      <c r="B20" s="1" t="s">
        <v>15</v>
      </c>
      <c r="C20" s="2">
        <v>8571.4285714285706</v>
      </c>
      <c r="D20" s="1">
        <v>3000</v>
      </c>
      <c r="E20" s="2">
        <v>1428.5714285714287</v>
      </c>
      <c r="F20" s="1">
        <v>43</v>
      </c>
      <c r="G20" s="2" t="s">
        <v>11</v>
      </c>
      <c r="H20" s="3">
        <v>0.89</v>
      </c>
      <c r="I20" s="3">
        <v>0.99</v>
      </c>
      <c r="J20" s="3">
        <v>0.97</v>
      </c>
      <c r="K20" s="14">
        <f>AVERAGE(Table_1[Sales Completion Rate])</f>
        <v>0.85555555555555574</v>
      </c>
      <c r="L20" s="14">
        <f>AVERAGE(Table_1[Profit Completion Rate])</f>
        <v>0.85492063492063519</v>
      </c>
      <c r="M20" s="14">
        <f>AVERAGE(Table_1[Customer Completion Rate])</f>
        <v>0.8447619047619046</v>
      </c>
    </row>
    <row r="21" spans="1:13" x14ac:dyDescent="0.35">
      <c r="A21" s="23">
        <v>44986</v>
      </c>
      <c r="B21" s="1" t="s">
        <v>16</v>
      </c>
      <c r="C21" s="2">
        <v>8571.4285714285706</v>
      </c>
      <c r="D21" s="1">
        <v>2000</v>
      </c>
      <c r="E21" s="2">
        <v>1428.5714285714287</v>
      </c>
      <c r="F21" s="1">
        <v>40</v>
      </c>
      <c r="G21" s="2" t="s">
        <v>11</v>
      </c>
      <c r="H21" s="3">
        <v>0.71</v>
      </c>
      <c r="I21" s="3">
        <v>0.87</v>
      </c>
      <c r="J21" s="3">
        <v>0.94</v>
      </c>
      <c r="K21" s="14">
        <f>AVERAGE(Table_1[Sales Completion Rate])</f>
        <v>0.85555555555555574</v>
      </c>
      <c r="L21" s="14">
        <f>AVERAGE(Table_1[Profit Completion Rate])</f>
        <v>0.85492063492063519</v>
      </c>
      <c r="M21" s="14">
        <f>AVERAGE(Table_1[Customer Completion Rate])</f>
        <v>0.8447619047619046</v>
      </c>
    </row>
    <row r="22" spans="1:13" x14ac:dyDescent="0.35">
      <c r="A22" s="23">
        <v>44986</v>
      </c>
      <c r="B22" s="1" t="s">
        <v>17</v>
      </c>
      <c r="C22" s="2">
        <v>8571.4285714285706</v>
      </c>
      <c r="D22" s="1">
        <v>2000</v>
      </c>
      <c r="E22" s="2">
        <v>1428.5714285714287</v>
      </c>
      <c r="F22" s="1">
        <v>43</v>
      </c>
      <c r="G22" s="2" t="s">
        <v>11</v>
      </c>
      <c r="H22" s="3">
        <v>0.9</v>
      </c>
      <c r="I22" s="3">
        <v>0.72</v>
      </c>
      <c r="J22" s="3">
        <v>0.94</v>
      </c>
      <c r="K22" s="14">
        <f>AVERAGE(Table_1[Sales Completion Rate])</f>
        <v>0.85555555555555574</v>
      </c>
      <c r="L22" s="14">
        <f>AVERAGE(Table_1[Profit Completion Rate])</f>
        <v>0.85492063492063519</v>
      </c>
      <c r="M22" s="14">
        <f>AVERAGE(Table_1[Customer Completion Rate])</f>
        <v>0.8447619047619046</v>
      </c>
    </row>
    <row r="23" spans="1:13" x14ac:dyDescent="0.35">
      <c r="A23" s="23">
        <v>45017</v>
      </c>
      <c r="B23" s="1" t="s">
        <v>10</v>
      </c>
      <c r="C23" s="2">
        <v>7857.1428571428569</v>
      </c>
      <c r="D23" s="2">
        <v>3000</v>
      </c>
      <c r="E23" s="2">
        <v>5714.2857142857147</v>
      </c>
      <c r="F23" s="1">
        <v>100</v>
      </c>
      <c r="G23" s="1" t="s">
        <v>18</v>
      </c>
      <c r="H23" s="3">
        <v>0.89</v>
      </c>
      <c r="I23" s="3">
        <v>0.85</v>
      </c>
      <c r="J23" s="3">
        <v>0.87</v>
      </c>
      <c r="K23" s="14">
        <f>AVERAGE(Table_1[Sales Completion Rate])</f>
        <v>0.85555555555555574</v>
      </c>
      <c r="L23" s="14">
        <f>AVERAGE(Table_1[Profit Completion Rate])</f>
        <v>0.85492063492063519</v>
      </c>
      <c r="M23" s="14">
        <f>AVERAGE(Table_1[Customer Completion Rate])</f>
        <v>0.8447619047619046</v>
      </c>
    </row>
    <row r="24" spans="1:13" x14ac:dyDescent="0.35">
      <c r="A24" s="23">
        <v>45017</v>
      </c>
      <c r="B24" s="1" t="s">
        <v>12</v>
      </c>
      <c r="C24" s="2">
        <v>7857.1428571428569</v>
      </c>
      <c r="D24" s="2">
        <v>4500</v>
      </c>
      <c r="E24" s="2">
        <v>5714.2857142857147</v>
      </c>
      <c r="F24" s="1">
        <v>100</v>
      </c>
      <c r="G24" s="1" t="s">
        <v>18</v>
      </c>
      <c r="H24" s="3">
        <v>0.89</v>
      </c>
      <c r="I24" s="3">
        <v>0.8</v>
      </c>
      <c r="J24" s="3">
        <v>0.88</v>
      </c>
      <c r="K24" s="14">
        <f>AVERAGE(Table_1[Sales Completion Rate])</f>
        <v>0.85555555555555574</v>
      </c>
      <c r="L24" s="14">
        <f>AVERAGE(Table_1[Profit Completion Rate])</f>
        <v>0.85492063492063519</v>
      </c>
      <c r="M24" s="14">
        <f>AVERAGE(Table_1[Customer Completion Rate])</f>
        <v>0.8447619047619046</v>
      </c>
    </row>
    <row r="25" spans="1:13" x14ac:dyDescent="0.35">
      <c r="A25" s="23">
        <v>45017</v>
      </c>
      <c r="B25" s="1" t="s">
        <v>13</v>
      </c>
      <c r="C25" s="2">
        <v>7857.1428571428569</v>
      </c>
      <c r="D25" s="1">
        <v>5500</v>
      </c>
      <c r="E25" s="2">
        <v>5714.2857142857147</v>
      </c>
      <c r="F25" s="1">
        <v>100</v>
      </c>
      <c r="G25" s="1" t="s">
        <v>18</v>
      </c>
      <c r="H25" s="3">
        <v>0.98</v>
      </c>
      <c r="I25" s="3">
        <v>0.99</v>
      </c>
      <c r="J25" s="3">
        <v>0.81</v>
      </c>
      <c r="K25" s="14">
        <f>AVERAGE(Table_1[Sales Completion Rate])</f>
        <v>0.85555555555555574</v>
      </c>
      <c r="L25" s="14">
        <f>AVERAGE(Table_1[Profit Completion Rate])</f>
        <v>0.85492063492063519</v>
      </c>
      <c r="M25" s="14">
        <f>AVERAGE(Table_1[Customer Completion Rate])</f>
        <v>0.8447619047619046</v>
      </c>
    </row>
    <row r="26" spans="1:13" x14ac:dyDescent="0.35">
      <c r="A26" s="23">
        <v>45017</v>
      </c>
      <c r="B26" s="1" t="s">
        <v>14</v>
      </c>
      <c r="C26" s="2">
        <v>7857.1428571428569</v>
      </c>
      <c r="D26" s="1">
        <v>10000</v>
      </c>
      <c r="E26" s="2">
        <v>5714.2857142857147</v>
      </c>
      <c r="F26" s="1">
        <v>100</v>
      </c>
      <c r="G26" s="1" t="s">
        <v>18</v>
      </c>
      <c r="H26" s="3">
        <v>0.81</v>
      </c>
      <c r="I26" s="3">
        <v>0.91</v>
      </c>
      <c r="J26" s="3">
        <v>0.95</v>
      </c>
      <c r="K26" s="14">
        <f>AVERAGE(Table_1[Sales Completion Rate])</f>
        <v>0.85555555555555574</v>
      </c>
      <c r="L26" s="14">
        <f>AVERAGE(Table_1[Profit Completion Rate])</f>
        <v>0.85492063492063519</v>
      </c>
      <c r="M26" s="14">
        <f>AVERAGE(Table_1[Customer Completion Rate])</f>
        <v>0.8447619047619046</v>
      </c>
    </row>
    <row r="27" spans="1:13" x14ac:dyDescent="0.35">
      <c r="A27" s="23">
        <v>45017</v>
      </c>
      <c r="B27" s="1" t="s">
        <v>15</v>
      </c>
      <c r="C27" s="2">
        <v>7857.1428571428569</v>
      </c>
      <c r="D27" s="1">
        <v>2000</v>
      </c>
      <c r="E27" s="2">
        <v>5714.2857142857147</v>
      </c>
      <c r="F27" s="1">
        <v>100</v>
      </c>
      <c r="G27" s="1" t="s">
        <v>18</v>
      </c>
      <c r="H27" s="3">
        <v>0.97</v>
      </c>
      <c r="I27" s="3">
        <v>0.85</v>
      </c>
      <c r="J27" s="3">
        <v>0.85</v>
      </c>
      <c r="K27" s="14">
        <f>AVERAGE(Table_1[Sales Completion Rate])</f>
        <v>0.85555555555555574</v>
      </c>
      <c r="L27" s="14">
        <f>AVERAGE(Table_1[Profit Completion Rate])</f>
        <v>0.85492063492063519</v>
      </c>
      <c r="M27" s="14">
        <f>AVERAGE(Table_1[Customer Completion Rate])</f>
        <v>0.8447619047619046</v>
      </c>
    </row>
    <row r="28" spans="1:13" x14ac:dyDescent="0.35">
      <c r="A28" s="23">
        <v>45017</v>
      </c>
      <c r="B28" s="1" t="s">
        <v>16</v>
      </c>
      <c r="C28" s="2">
        <v>7857.1428571428569</v>
      </c>
      <c r="D28" s="1">
        <v>2000</v>
      </c>
      <c r="E28" s="2">
        <v>5714.2857142857147</v>
      </c>
      <c r="F28" s="1">
        <v>100</v>
      </c>
      <c r="G28" s="1" t="s">
        <v>18</v>
      </c>
      <c r="H28" s="3">
        <v>0.89</v>
      </c>
      <c r="I28" s="3">
        <v>0.94</v>
      </c>
      <c r="J28" s="3">
        <v>0.8</v>
      </c>
      <c r="K28" s="14">
        <f>AVERAGE(Table_1[Sales Completion Rate])</f>
        <v>0.85555555555555574</v>
      </c>
      <c r="L28" s="14">
        <f>AVERAGE(Table_1[Profit Completion Rate])</f>
        <v>0.85492063492063519</v>
      </c>
      <c r="M28" s="14">
        <f>AVERAGE(Table_1[Customer Completion Rate])</f>
        <v>0.8447619047619046</v>
      </c>
    </row>
    <row r="29" spans="1:13" x14ac:dyDescent="0.35">
      <c r="A29" s="23">
        <v>45017</v>
      </c>
      <c r="B29" s="1" t="s">
        <v>17</v>
      </c>
      <c r="C29" s="2">
        <v>7857.1428571428569</v>
      </c>
      <c r="D29" s="1">
        <v>2000</v>
      </c>
      <c r="E29" s="2">
        <v>5714.2857142857147</v>
      </c>
      <c r="F29" s="1">
        <v>100</v>
      </c>
      <c r="G29" s="1" t="s">
        <v>18</v>
      </c>
      <c r="H29" s="3">
        <v>0.88</v>
      </c>
      <c r="I29" s="3">
        <v>0.94</v>
      </c>
      <c r="J29" s="3">
        <v>0.7</v>
      </c>
      <c r="K29" s="14">
        <f>AVERAGE(Table_1[Sales Completion Rate])</f>
        <v>0.85555555555555574</v>
      </c>
      <c r="L29" s="14">
        <f>AVERAGE(Table_1[Profit Completion Rate])</f>
        <v>0.85492063492063519</v>
      </c>
      <c r="M29" s="14">
        <f>AVERAGE(Table_1[Customer Completion Rate])</f>
        <v>0.8447619047619046</v>
      </c>
    </row>
    <row r="30" spans="1:13" x14ac:dyDescent="0.35">
      <c r="A30" s="23">
        <v>45047</v>
      </c>
      <c r="B30" s="1" t="s">
        <v>10</v>
      </c>
      <c r="C30" s="2">
        <v>11428.571428571429</v>
      </c>
      <c r="D30" s="2">
        <v>20000</v>
      </c>
      <c r="E30" s="2">
        <v>2857.1428571428573</v>
      </c>
      <c r="F30" s="1">
        <v>90</v>
      </c>
      <c r="G30" s="1" t="s">
        <v>18</v>
      </c>
      <c r="H30" s="3">
        <v>0.75</v>
      </c>
      <c r="I30" s="3">
        <v>0.77</v>
      </c>
      <c r="J30" s="3">
        <v>0.84</v>
      </c>
      <c r="K30" s="14">
        <f>AVERAGE(Table_1[Sales Completion Rate])</f>
        <v>0.85555555555555574</v>
      </c>
      <c r="L30" s="14">
        <f>AVERAGE(Table_1[Profit Completion Rate])</f>
        <v>0.85492063492063519</v>
      </c>
      <c r="M30" s="14">
        <f>AVERAGE(Table_1[Customer Completion Rate])</f>
        <v>0.8447619047619046</v>
      </c>
    </row>
    <row r="31" spans="1:13" x14ac:dyDescent="0.35">
      <c r="A31" s="23">
        <v>45047</v>
      </c>
      <c r="B31" s="1" t="s">
        <v>12</v>
      </c>
      <c r="C31" s="2">
        <v>11428.571428571429</v>
      </c>
      <c r="D31" s="2">
        <v>17000</v>
      </c>
      <c r="E31" s="2">
        <v>2857.1428571428573</v>
      </c>
      <c r="F31" s="1">
        <v>80</v>
      </c>
      <c r="G31" s="1" t="s">
        <v>18</v>
      </c>
      <c r="H31" s="3">
        <v>0.73</v>
      </c>
      <c r="I31" s="3">
        <v>0.96</v>
      </c>
      <c r="J31" s="3">
        <v>0.93</v>
      </c>
      <c r="K31" s="14">
        <f>AVERAGE(Table_1[Sales Completion Rate])</f>
        <v>0.85555555555555574</v>
      </c>
      <c r="L31" s="14">
        <f>AVERAGE(Table_1[Profit Completion Rate])</f>
        <v>0.85492063492063519</v>
      </c>
      <c r="M31" s="14">
        <f>AVERAGE(Table_1[Customer Completion Rate])</f>
        <v>0.8447619047619046</v>
      </c>
    </row>
    <row r="32" spans="1:13" x14ac:dyDescent="0.35">
      <c r="A32" s="23">
        <v>45047</v>
      </c>
      <c r="B32" s="1" t="s">
        <v>13</v>
      </c>
      <c r="C32" s="2">
        <v>11428.571428571429</v>
      </c>
      <c r="D32" s="1">
        <v>16000</v>
      </c>
      <c r="E32" s="2">
        <v>2857.1428571428573</v>
      </c>
      <c r="F32" s="1">
        <v>90</v>
      </c>
      <c r="G32" s="1" t="s">
        <v>18</v>
      </c>
      <c r="H32" s="3">
        <v>0.93</v>
      </c>
      <c r="I32" s="3">
        <v>0.74</v>
      </c>
      <c r="J32" s="3">
        <v>0.93</v>
      </c>
      <c r="K32" s="14">
        <f>AVERAGE(Table_1[Sales Completion Rate])</f>
        <v>0.85555555555555574</v>
      </c>
      <c r="L32" s="14">
        <f>AVERAGE(Table_1[Profit Completion Rate])</f>
        <v>0.85492063492063519</v>
      </c>
      <c r="M32" s="14">
        <f>AVERAGE(Table_1[Customer Completion Rate])</f>
        <v>0.8447619047619046</v>
      </c>
    </row>
    <row r="33" spans="1:13" x14ac:dyDescent="0.35">
      <c r="A33" s="23">
        <v>45047</v>
      </c>
      <c r="B33" s="1" t="s">
        <v>14</v>
      </c>
      <c r="C33" s="2">
        <v>11428.571428571429</v>
      </c>
      <c r="D33" s="1">
        <v>12000</v>
      </c>
      <c r="E33" s="2">
        <v>2857.1428571428573</v>
      </c>
      <c r="F33" s="1">
        <v>110</v>
      </c>
      <c r="G33" s="1" t="s">
        <v>18</v>
      </c>
      <c r="H33" s="3">
        <v>0.85</v>
      </c>
      <c r="I33" s="3">
        <v>0.7</v>
      </c>
      <c r="J33" s="3">
        <v>0.99</v>
      </c>
      <c r="K33" s="14">
        <f>AVERAGE(Table_1[Sales Completion Rate])</f>
        <v>0.85555555555555574</v>
      </c>
      <c r="L33" s="14">
        <f>AVERAGE(Table_1[Profit Completion Rate])</f>
        <v>0.85492063492063519</v>
      </c>
      <c r="M33" s="14">
        <f>AVERAGE(Table_1[Customer Completion Rate])</f>
        <v>0.8447619047619046</v>
      </c>
    </row>
    <row r="34" spans="1:13" x14ac:dyDescent="0.35">
      <c r="A34" s="23">
        <v>45047</v>
      </c>
      <c r="B34" s="1" t="s">
        <v>15</v>
      </c>
      <c r="C34" s="2">
        <v>11428.571428571429</v>
      </c>
      <c r="D34" s="1">
        <v>20500</v>
      </c>
      <c r="E34" s="2">
        <v>2857.1428571428573</v>
      </c>
      <c r="F34" s="1">
        <v>90</v>
      </c>
      <c r="G34" s="1" t="s">
        <v>18</v>
      </c>
      <c r="H34" s="3">
        <v>0.92</v>
      </c>
      <c r="I34" s="3">
        <v>0.99</v>
      </c>
      <c r="J34" s="3">
        <v>0.88</v>
      </c>
      <c r="K34" s="14">
        <f>AVERAGE(Table_1[Sales Completion Rate])</f>
        <v>0.85555555555555574</v>
      </c>
      <c r="L34" s="14">
        <f>AVERAGE(Table_1[Profit Completion Rate])</f>
        <v>0.85492063492063519</v>
      </c>
      <c r="M34" s="14">
        <f>AVERAGE(Table_1[Customer Completion Rate])</f>
        <v>0.8447619047619046</v>
      </c>
    </row>
    <row r="35" spans="1:13" x14ac:dyDescent="0.35">
      <c r="A35" s="23">
        <v>45047</v>
      </c>
      <c r="B35" s="1" t="s">
        <v>16</v>
      </c>
      <c r="C35" s="2">
        <v>11428.571428571429</v>
      </c>
      <c r="D35" s="1">
        <v>21000</v>
      </c>
      <c r="E35" s="2">
        <v>2857.1428571428573</v>
      </c>
      <c r="F35" s="1">
        <v>100</v>
      </c>
      <c r="G35" s="1" t="s">
        <v>18</v>
      </c>
      <c r="H35" s="3">
        <v>0.75</v>
      </c>
      <c r="I35" s="3">
        <v>0.97</v>
      </c>
      <c r="J35" s="3">
        <v>0.83</v>
      </c>
      <c r="K35" s="14">
        <f>AVERAGE(Table_1[Sales Completion Rate])</f>
        <v>0.85555555555555574</v>
      </c>
      <c r="L35" s="14">
        <f>AVERAGE(Table_1[Profit Completion Rate])</f>
        <v>0.85492063492063519</v>
      </c>
      <c r="M35" s="14">
        <f>AVERAGE(Table_1[Customer Completion Rate])</f>
        <v>0.8447619047619046</v>
      </c>
    </row>
    <row r="36" spans="1:13" x14ac:dyDescent="0.35">
      <c r="A36" s="23">
        <v>45047</v>
      </c>
      <c r="B36" s="1" t="s">
        <v>17</v>
      </c>
      <c r="C36" s="2">
        <v>11428.571428571429</v>
      </c>
      <c r="D36" s="1">
        <v>21500</v>
      </c>
      <c r="E36" s="2">
        <v>2857.1428571428573</v>
      </c>
      <c r="F36" s="1">
        <v>90</v>
      </c>
      <c r="G36" s="1" t="s">
        <v>18</v>
      </c>
      <c r="H36" s="3">
        <v>0.77</v>
      </c>
      <c r="I36" s="3">
        <v>0.97</v>
      </c>
      <c r="J36" s="3">
        <v>0.78</v>
      </c>
      <c r="K36" s="14">
        <f>AVERAGE(Table_1[Sales Completion Rate])</f>
        <v>0.85555555555555574</v>
      </c>
      <c r="L36" s="14">
        <f>AVERAGE(Table_1[Profit Completion Rate])</f>
        <v>0.85492063492063519</v>
      </c>
      <c r="M36" s="14">
        <f>AVERAGE(Table_1[Customer Completion Rate])</f>
        <v>0.8447619047619046</v>
      </c>
    </row>
    <row r="37" spans="1:13" x14ac:dyDescent="0.35">
      <c r="A37" s="23">
        <v>45078</v>
      </c>
      <c r="B37" s="1" t="s">
        <v>10</v>
      </c>
      <c r="C37" s="2">
        <v>14285.714285714286</v>
      </c>
      <c r="D37" s="2">
        <v>22000</v>
      </c>
      <c r="E37" s="2">
        <v>857.14285714285711</v>
      </c>
      <c r="F37" s="1">
        <v>228</v>
      </c>
      <c r="G37" s="1" t="s">
        <v>18</v>
      </c>
      <c r="H37" s="3">
        <v>0.79</v>
      </c>
      <c r="I37" s="3">
        <v>0.75</v>
      </c>
      <c r="J37" s="3">
        <v>0.93</v>
      </c>
      <c r="K37" s="14">
        <f>AVERAGE(Table_1[Sales Completion Rate])</f>
        <v>0.85555555555555574</v>
      </c>
      <c r="L37" s="14">
        <f>AVERAGE(Table_1[Profit Completion Rate])</f>
        <v>0.85492063492063519</v>
      </c>
      <c r="M37" s="14">
        <f>AVERAGE(Table_1[Customer Completion Rate])</f>
        <v>0.8447619047619046</v>
      </c>
    </row>
    <row r="38" spans="1:13" x14ac:dyDescent="0.35">
      <c r="A38" s="23">
        <v>45078</v>
      </c>
      <c r="B38" s="1" t="s">
        <v>12</v>
      </c>
      <c r="C38" s="2">
        <v>14285.714285714286</v>
      </c>
      <c r="D38" s="2">
        <v>18000</v>
      </c>
      <c r="E38" s="2">
        <v>857.14285714285711</v>
      </c>
      <c r="F38" s="1">
        <v>220</v>
      </c>
      <c r="G38" s="1" t="s">
        <v>18</v>
      </c>
      <c r="H38" s="3">
        <v>0.81</v>
      </c>
      <c r="I38" s="3">
        <v>0.98</v>
      </c>
      <c r="J38" s="3">
        <v>0.86</v>
      </c>
      <c r="K38" s="14">
        <f>AVERAGE(Table_1[Sales Completion Rate])</f>
        <v>0.85555555555555574</v>
      </c>
      <c r="L38" s="14">
        <f>AVERAGE(Table_1[Profit Completion Rate])</f>
        <v>0.85492063492063519</v>
      </c>
      <c r="M38" s="14">
        <f>AVERAGE(Table_1[Customer Completion Rate])</f>
        <v>0.8447619047619046</v>
      </c>
    </row>
    <row r="39" spans="1:13" x14ac:dyDescent="0.35">
      <c r="A39" s="23">
        <v>45078</v>
      </c>
      <c r="B39" s="1" t="s">
        <v>13</v>
      </c>
      <c r="C39" s="2">
        <v>14285.714285714286</v>
      </c>
      <c r="D39" s="1">
        <v>18500</v>
      </c>
      <c r="E39" s="2">
        <v>857.14285714285711</v>
      </c>
      <c r="F39" s="1">
        <v>228</v>
      </c>
      <c r="G39" s="1" t="s">
        <v>18</v>
      </c>
      <c r="H39" s="3">
        <v>0.86</v>
      </c>
      <c r="I39" s="3">
        <v>0.82</v>
      </c>
      <c r="J39" s="3">
        <v>0.86</v>
      </c>
      <c r="K39" s="14">
        <f>AVERAGE(Table_1[Sales Completion Rate])</f>
        <v>0.85555555555555574</v>
      </c>
      <c r="L39" s="14">
        <f>AVERAGE(Table_1[Profit Completion Rate])</f>
        <v>0.85492063492063519</v>
      </c>
      <c r="M39" s="14">
        <f>AVERAGE(Table_1[Customer Completion Rate])</f>
        <v>0.8447619047619046</v>
      </c>
    </row>
    <row r="40" spans="1:13" x14ac:dyDescent="0.35">
      <c r="A40" s="23">
        <v>45078</v>
      </c>
      <c r="B40" s="1" t="s">
        <v>14</v>
      </c>
      <c r="C40" s="2">
        <v>14285.714285714286</v>
      </c>
      <c r="D40" s="1">
        <v>14314</v>
      </c>
      <c r="E40" s="2">
        <v>857.14285714285711</v>
      </c>
      <c r="F40" s="1">
        <v>238</v>
      </c>
      <c r="G40" s="1" t="s">
        <v>18</v>
      </c>
      <c r="H40" s="3">
        <v>0.72</v>
      </c>
      <c r="I40" s="3">
        <v>0.95</v>
      </c>
      <c r="J40" s="3">
        <v>0.9</v>
      </c>
      <c r="K40" s="14">
        <f>AVERAGE(Table_1[Sales Completion Rate])</f>
        <v>0.85555555555555574</v>
      </c>
      <c r="L40" s="14">
        <f>AVERAGE(Table_1[Profit Completion Rate])</f>
        <v>0.85492063492063519</v>
      </c>
      <c r="M40" s="14">
        <f>AVERAGE(Table_1[Customer Completion Rate])</f>
        <v>0.8447619047619046</v>
      </c>
    </row>
    <row r="41" spans="1:13" x14ac:dyDescent="0.35">
      <c r="A41" s="23">
        <v>45078</v>
      </c>
      <c r="B41" s="1" t="s">
        <v>15</v>
      </c>
      <c r="C41" s="2">
        <v>14285.714285714286</v>
      </c>
      <c r="D41" s="1">
        <v>21000</v>
      </c>
      <c r="E41" s="2">
        <v>857.14285714285711</v>
      </c>
      <c r="F41" s="1">
        <v>228</v>
      </c>
      <c r="G41" s="1" t="s">
        <v>18</v>
      </c>
      <c r="H41" s="3">
        <v>0.71</v>
      </c>
      <c r="I41" s="3">
        <v>0.8</v>
      </c>
      <c r="J41" s="3">
        <v>0.76</v>
      </c>
      <c r="K41" s="14">
        <f>AVERAGE(Table_1[Sales Completion Rate])</f>
        <v>0.85555555555555574</v>
      </c>
      <c r="L41" s="14">
        <f>AVERAGE(Table_1[Profit Completion Rate])</f>
        <v>0.85492063492063519</v>
      </c>
      <c r="M41" s="14">
        <f>AVERAGE(Table_1[Customer Completion Rate])</f>
        <v>0.8447619047619046</v>
      </c>
    </row>
    <row r="42" spans="1:13" x14ac:dyDescent="0.35">
      <c r="A42" s="23">
        <v>45078</v>
      </c>
      <c r="B42" s="1" t="s">
        <v>16</v>
      </c>
      <c r="C42" s="2">
        <v>14285.714285714286</v>
      </c>
      <c r="D42" s="1">
        <v>22500</v>
      </c>
      <c r="E42" s="2">
        <v>857.14285714285711</v>
      </c>
      <c r="F42" s="1">
        <v>230</v>
      </c>
      <c r="G42" s="1" t="s">
        <v>18</v>
      </c>
      <c r="H42" s="3">
        <v>0.97</v>
      </c>
      <c r="I42" s="3">
        <v>0.95</v>
      </c>
      <c r="J42" s="3">
        <v>0.85</v>
      </c>
      <c r="K42" s="14">
        <f>AVERAGE(Table_1[Sales Completion Rate])</f>
        <v>0.85555555555555574</v>
      </c>
      <c r="L42" s="14">
        <f>AVERAGE(Table_1[Profit Completion Rate])</f>
        <v>0.85492063492063519</v>
      </c>
      <c r="M42" s="14">
        <f>AVERAGE(Table_1[Customer Completion Rate])</f>
        <v>0.8447619047619046</v>
      </c>
    </row>
    <row r="43" spans="1:13" x14ac:dyDescent="0.35">
      <c r="A43" s="23">
        <v>45078</v>
      </c>
      <c r="B43" s="1" t="s">
        <v>17</v>
      </c>
      <c r="C43" s="2">
        <v>14285.714285714286</v>
      </c>
      <c r="D43" s="1">
        <v>22900</v>
      </c>
      <c r="E43" s="2">
        <v>857.14285714285711</v>
      </c>
      <c r="F43" s="1">
        <v>228</v>
      </c>
      <c r="G43" s="1" t="s">
        <v>18</v>
      </c>
      <c r="H43" s="3">
        <v>0.95</v>
      </c>
      <c r="I43" s="3">
        <v>0.85</v>
      </c>
      <c r="J43" s="3">
        <v>0.91</v>
      </c>
      <c r="K43" s="14">
        <f>AVERAGE(Table_1[Sales Completion Rate])</f>
        <v>0.85555555555555574</v>
      </c>
      <c r="L43" s="14">
        <f>AVERAGE(Table_1[Profit Completion Rate])</f>
        <v>0.85492063492063519</v>
      </c>
      <c r="M43" s="14">
        <f>AVERAGE(Table_1[Customer Completion Rate])</f>
        <v>0.8447619047619046</v>
      </c>
    </row>
    <row r="44" spans="1:13" x14ac:dyDescent="0.35">
      <c r="A44" s="23">
        <v>45108</v>
      </c>
      <c r="B44" s="1" t="s">
        <v>10</v>
      </c>
      <c r="C44" s="2">
        <v>18562.957142857143</v>
      </c>
      <c r="D44" s="2">
        <v>25000</v>
      </c>
      <c r="E44" s="2">
        <v>714.28571428571433</v>
      </c>
      <c r="F44" s="1">
        <v>250</v>
      </c>
      <c r="G44" s="1" t="s">
        <v>19</v>
      </c>
      <c r="H44" s="3">
        <v>0.97</v>
      </c>
      <c r="I44" s="3">
        <v>0.7</v>
      </c>
      <c r="J44" s="3">
        <v>0.93</v>
      </c>
      <c r="K44" s="15">
        <f>AVERAGE(Table_1[Sales Completion Rate])</f>
        <v>0.85555555555555574</v>
      </c>
      <c r="L44" s="15">
        <f>AVERAGE(Table_1[Profit Completion Rate])</f>
        <v>0.85492063492063519</v>
      </c>
      <c r="M44" s="14">
        <f>AVERAGE(Table_1[Customer Completion Rate])</f>
        <v>0.8447619047619046</v>
      </c>
    </row>
    <row r="45" spans="1:13" x14ac:dyDescent="0.35">
      <c r="A45" s="23">
        <v>45108</v>
      </c>
      <c r="B45" s="1" t="s">
        <v>12</v>
      </c>
      <c r="C45" s="2">
        <v>18562.957142857143</v>
      </c>
      <c r="D45" s="2">
        <v>22000</v>
      </c>
      <c r="E45" s="2">
        <v>714.28571428571433</v>
      </c>
      <c r="F45" s="1">
        <v>240</v>
      </c>
      <c r="G45" s="1" t="s">
        <v>19</v>
      </c>
      <c r="H45" s="3">
        <v>0.9</v>
      </c>
      <c r="I45" s="3">
        <v>0.98</v>
      </c>
      <c r="J45" s="3">
        <v>0.96</v>
      </c>
      <c r="K45" s="14">
        <f>AVERAGE(Table_1[Sales Completion Rate])</f>
        <v>0.85555555555555574</v>
      </c>
      <c r="L45" s="14">
        <f>AVERAGE(Table_1[Profit Completion Rate])</f>
        <v>0.85492063492063519</v>
      </c>
      <c r="M45" s="14">
        <f>AVERAGE(Table_1[Customer Completion Rate])</f>
        <v>0.8447619047619046</v>
      </c>
    </row>
    <row r="46" spans="1:13" x14ac:dyDescent="0.35">
      <c r="A46" s="23">
        <v>45108</v>
      </c>
      <c r="B46" s="1" t="s">
        <v>13</v>
      </c>
      <c r="C46" s="2">
        <v>18562.957142857143</v>
      </c>
      <c r="D46" s="1">
        <v>25000</v>
      </c>
      <c r="E46" s="2">
        <v>714.28571428571433</v>
      </c>
      <c r="F46" s="1">
        <v>270</v>
      </c>
      <c r="G46" s="1" t="s">
        <v>19</v>
      </c>
      <c r="H46" s="3">
        <v>0.9</v>
      </c>
      <c r="I46" s="3">
        <v>0.95</v>
      </c>
      <c r="J46" s="3">
        <v>0.98</v>
      </c>
      <c r="K46" s="14">
        <f>AVERAGE(Table_1[Sales Completion Rate])</f>
        <v>0.85555555555555574</v>
      </c>
      <c r="L46" s="14">
        <f>AVERAGE(Table_1[Profit Completion Rate])</f>
        <v>0.85492063492063519</v>
      </c>
      <c r="M46" s="14">
        <f>AVERAGE(Table_1[Customer Completion Rate])</f>
        <v>0.8447619047619046</v>
      </c>
    </row>
    <row r="47" spans="1:13" x14ac:dyDescent="0.35">
      <c r="A47" s="23">
        <v>45108</v>
      </c>
      <c r="B47" s="1" t="s">
        <v>14</v>
      </c>
      <c r="C47" s="2">
        <v>18562.957142857143</v>
      </c>
      <c r="D47" s="1">
        <v>25000</v>
      </c>
      <c r="E47" s="2">
        <v>714.28571428571433</v>
      </c>
      <c r="F47" s="1">
        <v>259</v>
      </c>
      <c r="G47" s="1" t="s">
        <v>19</v>
      </c>
      <c r="H47" s="3">
        <v>0.96</v>
      </c>
      <c r="I47" s="3">
        <v>0.81</v>
      </c>
      <c r="J47" s="3">
        <v>0.85</v>
      </c>
      <c r="K47" s="14">
        <f>AVERAGE(Table_1[Sales Completion Rate])</f>
        <v>0.85555555555555574</v>
      </c>
      <c r="L47" s="14">
        <f>AVERAGE(Table_1[Profit Completion Rate])</f>
        <v>0.85492063492063519</v>
      </c>
      <c r="M47" s="14">
        <f>AVERAGE(Table_1[Customer Completion Rate])</f>
        <v>0.8447619047619046</v>
      </c>
    </row>
    <row r="48" spans="1:13" x14ac:dyDescent="0.35">
      <c r="A48" s="23">
        <v>45108</v>
      </c>
      <c r="B48" s="1" t="s">
        <v>15</v>
      </c>
      <c r="C48" s="2">
        <v>18562.957142857143</v>
      </c>
      <c r="D48" s="1">
        <v>25000</v>
      </c>
      <c r="E48" s="2">
        <v>714.28571428571433</v>
      </c>
      <c r="F48" s="1">
        <v>260</v>
      </c>
      <c r="G48" s="1" t="s">
        <v>19</v>
      </c>
      <c r="H48" s="3">
        <v>0.98</v>
      </c>
      <c r="I48" s="3">
        <v>0.84</v>
      </c>
      <c r="J48" s="3">
        <v>0.89</v>
      </c>
      <c r="K48" s="14">
        <f>AVERAGE(Table_1[Sales Completion Rate])</f>
        <v>0.85555555555555574</v>
      </c>
      <c r="L48" s="14">
        <f>AVERAGE(Table_1[Profit Completion Rate])</f>
        <v>0.85492063492063519</v>
      </c>
      <c r="M48" s="14">
        <f>AVERAGE(Table_1[Customer Completion Rate])</f>
        <v>0.8447619047619046</v>
      </c>
    </row>
    <row r="49" spans="1:13" x14ac:dyDescent="0.35">
      <c r="A49" s="23">
        <v>45108</v>
      </c>
      <c r="B49" s="1" t="s">
        <v>16</v>
      </c>
      <c r="C49" s="2">
        <v>18562.957142857143</v>
      </c>
      <c r="D49" s="1">
        <v>25000</v>
      </c>
      <c r="E49" s="2">
        <v>714.28571428571433</v>
      </c>
      <c r="F49" s="1">
        <v>260</v>
      </c>
      <c r="G49" s="1" t="s">
        <v>19</v>
      </c>
      <c r="H49" s="3">
        <v>0.76</v>
      </c>
      <c r="I49" s="3">
        <v>0.7</v>
      </c>
      <c r="J49" s="3">
        <v>0.86</v>
      </c>
      <c r="K49" s="14">
        <f>AVERAGE(Table_1[Sales Completion Rate])</f>
        <v>0.85555555555555574</v>
      </c>
      <c r="L49" s="14">
        <f>AVERAGE(Table_1[Profit Completion Rate])</f>
        <v>0.85492063492063519</v>
      </c>
      <c r="M49" s="14">
        <f>AVERAGE(Table_1[Customer Completion Rate])</f>
        <v>0.8447619047619046</v>
      </c>
    </row>
    <row r="50" spans="1:13" x14ac:dyDescent="0.35">
      <c r="A50" s="23">
        <v>45108</v>
      </c>
      <c r="B50" s="1" t="s">
        <v>17</v>
      </c>
      <c r="C50" s="2">
        <v>18562.957142857143</v>
      </c>
      <c r="D50" s="1">
        <v>25000</v>
      </c>
      <c r="E50" s="2">
        <v>714.28571428571433</v>
      </c>
      <c r="F50" s="1">
        <v>261</v>
      </c>
      <c r="G50" s="1" t="s">
        <v>19</v>
      </c>
      <c r="H50" s="3">
        <v>0.91</v>
      </c>
      <c r="I50" s="3">
        <v>0.77</v>
      </c>
      <c r="J50" s="3">
        <v>0.75</v>
      </c>
      <c r="K50" s="14">
        <f>AVERAGE(Table_1[Sales Completion Rate])</f>
        <v>0.85555555555555574</v>
      </c>
      <c r="L50" s="14">
        <f>AVERAGE(Table_1[Profit Completion Rate])</f>
        <v>0.85492063492063519</v>
      </c>
      <c r="M50" s="14">
        <f>AVERAGE(Table_1[Customer Completion Rate])</f>
        <v>0.8447619047619046</v>
      </c>
    </row>
    <row r="51" spans="1:13" x14ac:dyDescent="0.35">
      <c r="A51" s="23">
        <v>45139</v>
      </c>
      <c r="B51" s="1" t="s">
        <v>10</v>
      </c>
      <c r="C51" s="2">
        <v>18571.428571428572</v>
      </c>
      <c r="D51" s="2">
        <v>25000</v>
      </c>
      <c r="E51" s="2">
        <v>714.28571428571433</v>
      </c>
      <c r="F51" s="1">
        <v>242</v>
      </c>
      <c r="G51" s="1" t="s">
        <v>19</v>
      </c>
      <c r="H51" s="3">
        <v>0.79</v>
      </c>
      <c r="I51" s="3">
        <v>0.81</v>
      </c>
      <c r="J51" s="3">
        <v>0.74</v>
      </c>
      <c r="K51" s="14">
        <f>AVERAGE(Table_1[Sales Completion Rate])</f>
        <v>0.85555555555555574</v>
      </c>
      <c r="L51" s="14">
        <f>AVERAGE(Table_1[Profit Completion Rate])</f>
        <v>0.85492063492063519</v>
      </c>
      <c r="M51" s="14">
        <f>AVERAGE(Table_1[Customer Completion Rate])</f>
        <v>0.8447619047619046</v>
      </c>
    </row>
    <row r="52" spans="1:13" x14ac:dyDescent="0.35">
      <c r="A52" s="23">
        <v>45139</v>
      </c>
      <c r="B52" s="1" t="s">
        <v>12</v>
      </c>
      <c r="C52" s="2">
        <v>18571.428571428572</v>
      </c>
      <c r="D52" s="2">
        <v>22500</v>
      </c>
      <c r="E52" s="2">
        <v>714.28571428571433</v>
      </c>
      <c r="F52" s="1">
        <v>250</v>
      </c>
      <c r="G52" s="1" t="s">
        <v>19</v>
      </c>
      <c r="H52" s="3">
        <v>0.85</v>
      </c>
      <c r="I52" s="3">
        <v>0.82</v>
      </c>
      <c r="J52" s="3">
        <v>0.73</v>
      </c>
      <c r="K52" s="14">
        <f>AVERAGE(Table_1[Sales Completion Rate])</f>
        <v>0.85555555555555574</v>
      </c>
      <c r="L52" s="14">
        <f>AVERAGE(Table_1[Profit Completion Rate])</f>
        <v>0.85492063492063519</v>
      </c>
      <c r="M52" s="14">
        <f>AVERAGE(Table_1[Customer Completion Rate])</f>
        <v>0.8447619047619046</v>
      </c>
    </row>
    <row r="53" spans="1:13" x14ac:dyDescent="0.35">
      <c r="A53" s="23">
        <v>45139</v>
      </c>
      <c r="B53" s="1" t="s">
        <v>13</v>
      </c>
      <c r="C53" s="2">
        <v>18571.428571428572</v>
      </c>
      <c r="D53" s="1">
        <v>25000</v>
      </c>
      <c r="E53" s="2">
        <v>714.28571428571433</v>
      </c>
      <c r="F53" s="1">
        <v>242</v>
      </c>
      <c r="G53" s="1" t="s">
        <v>19</v>
      </c>
      <c r="H53" s="3">
        <v>0.88</v>
      </c>
      <c r="I53" s="3">
        <v>0.84</v>
      </c>
      <c r="J53" s="3">
        <v>0.75</v>
      </c>
      <c r="K53" s="14">
        <f>AVERAGE(Table_1[Sales Completion Rate])</f>
        <v>0.85555555555555574</v>
      </c>
      <c r="L53" s="14">
        <f>AVERAGE(Table_1[Profit Completion Rate])</f>
        <v>0.85492063492063519</v>
      </c>
      <c r="M53" s="14">
        <f>AVERAGE(Table_1[Customer Completion Rate])</f>
        <v>0.8447619047619046</v>
      </c>
    </row>
    <row r="54" spans="1:13" x14ac:dyDescent="0.35">
      <c r="A54" s="23">
        <v>45139</v>
      </c>
      <c r="B54" s="1" t="s">
        <v>14</v>
      </c>
      <c r="C54" s="2">
        <v>18571.428571428572</v>
      </c>
      <c r="D54" s="1">
        <v>25000</v>
      </c>
      <c r="E54" s="2">
        <v>714.28571428571433</v>
      </c>
      <c r="F54" s="1">
        <v>242</v>
      </c>
      <c r="G54" s="1" t="s">
        <v>19</v>
      </c>
      <c r="H54" s="3">
        <v>0.81</v>
      </c>
      <c r="I54" s="3">
        <v>0.92</v>
      </c>
      <c r="J54" s="3">
        <v>0.91</v>
      </c>
      <c r="K54" s="14">
        <f>AVERAGE(Table_1[Sales Completion Rate])</f>
        <v>0.85555555555555574</v>
      </c>
      <c r="L54" s="14">
        <f>AVERAGE(Table_1[Profit Completion Rate])</f>
        <v>0.85492063492063519</v>
      </c>
      <c r="M54" s="14">
        <f>AVERAGE(Table_1[Customer Completion Rate])</f>
        <v>0.8447619047619046</v>
      </c>
    </row>
    <row r="55" spans="1:13" x14ac:dyDescent="0.35">
      <c r="A55" s="23">
        <v>45139</v>
      </c>
      <c r="B55" s="1" t="s">
        <v>15</v>
      </c>
      <c r="C55" s="2">
        <v>18571.428571428572</v>
      </c>
      <c r="D55" s="1">
        <v>25000</v>
      </c>
      <c r="E55" s="2">
        <v>714.28571428571433</v>
      </c>
      <c r="F55" s="1">
        <v>242</v>
      </c>
      <c r="G55" s="1" t="s">
        <v>19</v>
      </c>
      <c r="H55" s="3">
        <v>0.84</v>
      </c>
      <c r="I55" s="3">
        <v>0.73</v>
      </c>
      <c r="J55" s="3">
        <v>0.99</v>
      </c>
      <c r="K55" s="14">
        <f>AVERAGE(Table_1[Sales Completion Rate])</f>
        <v>0.85555555555555574</v>
      </c>
      <c r="L55" s="14">
        <f>AVERAGE(Table_1[Profit Completion Rate])</f>
        <v>0.85492063492063519</v>
      </c>
      <c r="M55" s="14">
        <f>AVERAGE(Table_1[Customer Completion Rate])</f>
        <v>0.8447619047619046</v>
      </c>
    </row>
    <row r="56" spans="1:13" x14ac:dyDescent="0.35">
      <c r="A56" s="23">
        <v>45139</v>
      </c>
      <c r="B56" s="1" t="s">
        <v>16</v>
      </c>
      <c r="C56" s="2">
        <v>18571.428571428572</v>
      </c>
      <c r="D56" s="1">
        <v>25000</v>
      </c>
      <c r="E56" s="2">
        <v>714.28571428571433</v>
      </c>
      <c r="F56" s="1">
        <v>240</v>
      </c>
      <c r="G56" s="1" t="s">
        <v>19</v>
      </c>
      <c r="H56" s="3">
        <v>0.93</v>
      </c>
      <c r="I56" s="3">
        <v>0.79</v>
      </c>
      <c r="J56" s="3">
        <v>0.72</v>
      </c>
      <c r="K56" s="14">
        <f>AVERAGE(Table_1[Sales Completion Rate])</f>
        <v>0.85555555555555574</v>
      </c>
      <c r="L56" s="14">
        <f>AVERAGE(Table_1[Profit Completion Rate])</f>
        <v>0.85492063492063519</v>
      </c>
      <c r="M56" s="14">
        <f>AVERAGE(Table_1[Customer Completion Rate])</f>
        <v>0.8447619047619046</v>
      </c>
    </row>
    <row r="57" spans="1:13" x14ac:dyDescent="0.35">
      <c r="A57" s="23">
        <v>45139</v>
      </c>
      <c r="B57" s="1" t="s">
        <v>17</v>
      </c>
      <c r="C57" s="2">
        <v>18571.428571428572</v>
      </c>
      <c r="D57" s="1">
        <v>25000</v>
      </c>
      <c r="E57" s="2">
        <v>714.28571428571433</v>
      </c>
      <c r="F57" s="1">
        <v>242</v>
      </c>
      <c r="G57" s="1" t="s">
        <v>19</v>
      </c>
      <c r="H57" s="3">
        <v>0.84</v>
      </c>
      <c r="I57" s="3">
        <v>0.79</v>
      </c>
      <c r="J57" s="3">
        <v>0.8</v>
      </c>
      <c r="K57" s="14">
        <f>AVERAGE(Table_1[Sales Completion Rate])</f>
        <v>0.85555555555555574</v>
      </c>
      <c r="L57" s="14">
        <f>AVERAGE(Table_1[Profit Completion Rate])</f>
        <v>0.85492063492063519</v>
      </c>
      <c r="M57" s="14">
        <f>AVERAGE(Table_1[Customer Completion Rate])</f>
        <v>0.8447619047619046</v>
      </c>
    </row>
    <row r="58" spans="1:13" x14ac:dyDescent="0.35">
      <c r="A58" s="23">
        <v>45170</v>
      </c>
      <c r="B58" s="1" t="s">
        <v>10</v>
      </c>
      <c r="C58" s="2">
        <v>17857.142857142859</v>
      </c>
      <c r="D58" s="2">
        <v>22500</v>
      </c>
      <c r="E58" s="2">
        <v>285.71428571428572</v>
      </c>
      <c r="F58" s="1">
        <v>285</v>
      </c>
      <c r="G58" s="1" t="s">
        <v>19</v>
      </c>
      <c r="H58" s="3">
        <v>0.85</v>
      </c>
      <c r="I58" s="3">
        <v>0.91</v>
      </c>
      <c r="J58" s="3">
        <v>0.84</v>
      </c>
      <c r="K58" s="14">
        <f>AVERAGE(Table_1[Sales Completion Rate])</f>
        <v>0.85555555555555574</v>
      </c>
      <c r="L58" s="14">
        <f>AVERAGE(Table_1[Profit Completion Rate])</f>
        <v>0.85492063492063519</v>
      </c>
      <c r="M58" s="14">
        <f>AVERAGE(Table_1[Customer Completion Rate])</f>
        <v>0.8447619047619046</v>
      </c>
    </row>
    <row r="59" spans="1:13" x14ac:dyDescent="0.35">
      <c r="A59" s="23">
        <v>45170</v>
      </c>
      <c r="B59" s="1" t="s">
        <v>12</v>
      </c>
      <c r="C59" s="2">
        <v>17857.142857142859</v>
      </c>
      <c r="D59" s="2">
        <v>21500</v>
      </c>
      <c r="E59" s="2">
        <v>285.71428571428572</v>
      </c>
      <c r="F59" s="1">
        <v>275</v>
      </c>
      <c r="G59" s="1" t="s">
        <v>19</v>
      </c>
      <c r="H59" s="3">
        <v>0.86</v>
      </c>
      <c r="I59" s="3">
        <v>0.75</v>
      </c>
      <c r="J59" s="3">
        <v>0.96</v>
      </c>
      <c r="K59" s="14">
        <f>AVERAGE(Table_1[Sales Completion Rate])</f>
        <v>0.85555555555555574</v>
      </c>
      <c r="L59" s="14">
        <f>AVERAGE(Table_1[Profit Completion Rate])</f>
        <v>0.85492063492063519</v>
      </c>
      <c r="M59" s="14">
        <f>AVERAGE(Table_1[Customer Completion Rate])</f>
        <v>0.8447619047619046</v>
      </c>
    </row>
    <row r="60" spans="1:13" x14ac:dyDescent="0.35">
      <c r="A60" s="23">
        <v>45170</v>
      </c>
      <c r="B60" s="1" t="s">
        <v>13</v>
      </c>
      <c r="C60" s="2">
        <v>17857.142857142859</v>
      </c>
      <c r="D60" s="1">
        <v>24000</v>
      </c>
      <c r="E60" s="2">
        <v>285.71428571428572</v>
      </c>
      <c r="F60" s="1">
        <v>285</v>
      </c>
      <c r="G60" s="1" t="s">
        <v>19</v>
      </c>
      <c r="H60" s="3">
        <v>0.96</v>
      </c>
      <c r="I60" s="3">
        <v>0.77</v>
      </c>
      <c r="J60" s="3">
        <v>0.92</v>
      </c>
      <c r="K60" s="14">
        <f>AVERAGE(Table_1[Sales Completion Rate])</f>
        <v>0.85555555555555574</v>
      </c>
      <c r="L60" s="14">
        <f>AVERAGE(Table_1[Profit Completion Rate])</f>
        <v>0.85492063492063519</v>
      </c>
      <c r="M60" s="14">
        <f>AVERAGE(Table_1[Customer Completion Rate])</f>
        <v>0.8447619047619046</v>
      </c>
    </row>
    <row r="61" spans="1:13" x14ac:dyDescent="0.35">
      <c r="A61" s="23">
        <v>45170</v>
      </c>
      <c r="B61" s="1" t="s">
        <v>14</v>
      </c>
      <c r="C61" s="2">
        <v>17857.142857142859</v>
      </c>
      <c r="D61" s="1">
        <v>24500</v>
      </c>
      <c r="E61" s="2">
        <v>285.71428571428572</v>
      </c>
      <c r="F61" s="1">
        <v>290</v>
      </c>
      <c r="G61" s="1" t="s">
        <v>19</v>
      </c>
      <c r="H61" s="3">
        <v>0.99</v>
      </c>
      <c r="I61" s="3">
        <v>0.97</v>
      </c>
      <c r="J61" s="3">
        <v>0.73</v>
      </c>
      <c r="K61" s="14">
        <f>AVERAGE(Table_1[Sales Completion Rate])</f>
        <v>0.85555555555555574</v>
      </c>
      <c r="L61" s="14">
        <f>AVERAGE(Table_1[Profit Completion Rate])</f>
        <v>0.85492063492063519</v>
      </c>
      <c r="M61" s="14">
        <f>AVERAGE(Table_1[Customer Completion Rate])</f>
        <v>0.8447619047619046</v>
      </c>
    </row>
    <row r="62" spans="1:13" x14ac:dyDescent="0.35">
      <c r="A62" s="23">
        <v>45170</v>
      </c>
      <c r="B62" s="1" t="s">
        <v>15</v>
      </c>
      <c r="C62" s="2">
        <v>17857.142857142859</v>
      </c>
      <c r="D62" s="1">
        <v>24500</v>
      </c>
      <c r="E62" s="2">
        <v>285.71428571428572</v>
      </c>
      <c r="F62" s="1">
        <v>310</v>
      </c>
      <c r="G62" s="1" t="s">
        <v>19</v>
      </c>
      <c r="H62" s="3">
        <v>0.77</v>
      </c>
      <c r="I62" s="3">
        <v>0.72</v>
      </c>
      <c r="J62" s="3">
        <v>0.85</v>
      </c>
      <c r="K62" s="14">
        <f>AVERAGE(Table_1[Sales Completion Rate])</f>
        <v>0.85555555555555574</v>
      </c>
      <c r="L62" s="14">
        <f>AVERAGE(Table_1[Profit Completion Rate])</f>
        <v>0.85492063492063519</v>
      </c>
      <c r="M62" s="14">
        <f>AVERAGE(Table_1[Customer Completion Rate])</f>
        <v>0.8447619047619046</v>
      </c>
    </row>
    <row r="63" spans="1:13" x14ac:dyDescent="0.35">
      <c r="A63" s="23">
        <v>45170</v>
      </c>
      <c r="B63" s="1" t="s">
        <v>16</v>
      </c>
      <c r="C63" s="2">
        <v>17857.142857142859</v>
      </c>
      <c r="D63" s="1">
        <v>24500</v>
      </c>
      <c r="E63" s="2">
        <v>285.71428571428572</v>
      </c>
      <c r="F63" s="1">
        <v>270</v>
      </c>
      <c r="G63" s="1" t="s">
        <v>19</v>
      </c>
      <c r="H63" s="3">
        <v>0.77</v>
      </c>
      <c r="I63" s="3">
        <v>0.96</v>
      </c>
      <c r="J63" s="3">
        <v>0.78</v>
      </c>
      <c r="K63" s="14">
        <f>AVERAGE(Table_1[Sales Completion Rate])</f>
        <v>0.85555555555555574</v>
      </c>
      <c r="L63" s="14">
        <f>AVERAGE(Table_1[Profit Completion Rate])</f>
        <v>0.85492063492063519</v>
      </c>
      <c r="M63" s="14">
        <f>AVERAGE(Table_1[Customer Completion Rate])</f>
        <v>0.8447619047619046</v>
      </c>
    </row>
    <row r="64" spans="1:13" x14ac:dyDescent="0.35">
      <c r="A64" s="23">
        <v>45170</v>
      </c>
      <c r="B64" s="1" t="s">
        <v>17</v>
      </c>
      <c r="C64" s="2">
        <v>17857.142857142859</v>
      </c>
      <c r="D64" s="1">
        <v>24500</v>
      </c>
      <c r="E64" s="2">
        <v>285.71428571428572</v>
      </c>
      <c r="F64" s="1">
        <v>285</v>
      </c>
      <c r="G64" s="1" t="s">
        <v>19</v>
      </c>
      <c r="H64" s="3">
        <v>0.78</v>
      </c>
      <c r="I64" s="3">
        <v>0.8</v>
      </c>
      <c r="J64" s="3">
        <v>0.85</v>
      </c>
      <c r="K64" s="14">
        <f>AVERAGE(Table_1[Sales Completion Rate])</f>
        <v>0.85555555555555574</v>
      </c>
      <c r="L64" s="14">
        <f>AVERAGE(Table_1[Profit Completion Rate])</f>
        <v>0.85492063492063519</v>
      </c>
      <c r="M64" s="14">
        <f>AVERAGE(Table_1[Customer Completion Rate])</f>
        <v>0.8447619047619046</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48"/>
  <sheetViews>
    <sheetView workbookViewId="0">
      <selection activeCell="G13" sqref="G13"/>
    </sheetView>
  </sheetViews>
  <sheetFormatPr defaultRowHeight="15.5" x14ac:dyDescent="0.35"/>
  <cols>
    <col min="1" max="1" width="12" customWidth="1"/>
    <col min="2" max="2" width="11.33203125" customWidth="1"/>
    <col min="3" max="3" width="17.08203125" customWidth="1"/>
    <col min="6" max="6" width="38.6640625" bestFit="1" customWidth="1"/>
    <col min="7" max="7" width="8.1640625" customWidth="1"/>
    <col min="8" max="8" width="29" bestFit="1" customWidth="1"/>
    <col min="9" max="9" width="32.5" bestFit="1" customWidth="1"/>
  </cols>
  <sheetData>
    <row r="3" spans="1:9" x14ac:dyDescent="0.35">
      <c r="A3" s="26" t="s">
        <v>22</v>
      </c>
      <c r="B3" s="27" t="s">
        <v>27</v>
      </c>
      <c r="C3" s="27" t="s">
        <v>47</v>
      </c>
    </row>
    <row r="4" spans="1:9" ht="18.5" x14ac:dyDescent="0.45">
      <c r="A4" s="28" t="s">
        <v>49</v>
      </c>
      <c r="B4" s="29"/>
      <c r="C4" s="29"/>
      <c r="F4" s="30" t="s">
        <v>28</v>
      </c>
      <c r="G4" s="16"/>
      <c r="H4" s="32" t="s">
        <v>29</v>
      </c>
      <c r="I4" s="19">
        <f>F5</f>
        <v>0.85555555555555574</v>
      </c>
    </row>
    <row r="5" spans="1:9" ht="18.5" x14ac:dyDescent="0.45">
      <c r="A5" s="28" t="s">
        <v>38</v>
      </c>
      <c r="B5" s="29">
        <v>30000</v>
      </c>
      <c r="C5" s="29">
        <v>20000.000000000004</v>
      </c>
      <c r="F5" s="31">
        <f>AVERAGE(Table_1[Sales Completion Rate])</f>
        <v>0.85555555555555574</v>
      </c>
      <c r="G5" s="18"/>
      <c r="H5" s="32" t="s">
        <v>30</v>
      </c>
      <c r="I5" s="19">
        <f>1-I4</f>
        <v>0.14444444444444426</v>
      </c>
    </row>
    <row r="6" spans="1:9" ht="18.5" x14ac:dyDescent="0.45">
      <c r="A6" s="28" t="s">
        <v>39</v>
      </c>
      <c r="B6" s="29">
        <v>45000</v>
      </c>
      <c r="C6" s="29">
        <v>10000.000000000002</v>
      </c>
      <c r="F6" s="17"/>
      <c r="G6" s="17"/>
      <c r="H6" s="33"/>
    </row>
    <row r="7" spans="1:9" ht="18.5" x14ac:dyDescent="0.45">
      <c r="A7" s="28" t="s">
        <v>40</v>
      </c>
      <c r="B7" s="29">
        <v>60000</v>
      </c>
      <c r="C7" s="29">
        <v>10000.000000000002</v>
      </c>
      <c r="F7" s="30" t="s">
        <v>32</v>
      </c>
      <c r="G7" s="16"/>
      <c r="H7" s="32" t="s">
        <v>33</v>
      </c>
      <c r="I7" s="20">
        <f>F8</f>
        <v>0.85492063492063519</v>
      </c>
    </row>
    <row r="8" spans="1:9" ht="18.5" x14ac:dyDescent="0.45">
      <c r="A8" s="28" t="s">
        <v>41</v>
      </c>
      <c r="B8" s="29">
        <v>54999.999999999993</v>
      </c>
      <c r="C8" s="29">
        <v>40000.000000000007</v>
      </c>
      <c r="F8" s="31">
        <f>AVERAGE(Table_1[Profit Completion Rate])</f>
        <v>0.85492063492063519</v>
      </c>
      <c r="G8" s="18"/>
      <c r="H8" s="32" t="s">
        <v>34</v>
      </c>
      <c r="I8" s="20">
        <f>1-I7</f>
        <v>0.14507936507936481</v>
      </c>
    </row>
    <row r="9" spans="1:9" ht="18.5" x14ac:dyDescent="0.45">
      <c r="A9" s="28" t="s">
        <v>42</v>
      </c>
      <c r="B9" s="29">
        <v>80000.000000000015</v>
      </c>
      <c r="C9" s="29">
        <v>20000.000000000004</v>
      </c>
      <c r="F9" s="17"/>
      <c r="G9" s="17"/>
      <c r="H9" s="33"/>
    </row>
    <row r="10" spans="1:9" ht="18.5" x14ac:dyDescent="0.45">
      <c r="A10" s="28" t="s">
        <v>43</v>
      </c>
      <c r="B10" s="29">
        <v>100000.00000000001</v>
      </c>
      <c r="C10" s="29">
        <v>5999.9999999999991</v>
      </c>
      <c r="F10" s="30" t="s">
        <v>35</v>
      </c>
      <c r="G10" s="16"/>
      <c r="H10" s="32" t="s">
        <v>36</v>
      </c>
      <c r="I10" s="20">
        <f>F11</f>
        <v>0.8447619047619046</v>
      </c>
    </row>
    <row r="11" spans="1:9" ht="18.5" x14ac:dyDescent="0.45">
      <c r="A11" s="28" t="s">
        <v>44</v>
      </c>
      <c r="B11" s="29">
        <v>129940.69999999998</v>
      </c>
      <c r="C11" s="29">
        <v>5000.0000000000009</v>
      </c>
      <c r="F11" s="31">
        <f>AVERAGE(Table_1[Customer Completion Rate])</f>
        <v>0.8447619047619046</v>
      </c>
      <c r="G11" s="18"/>
      <c r="H11" s="32" t="s">
        <v>37</v>
      </c>
      <c r="I11" s="20">
        <f>1-I10</f>
        <v>0.1552380952380954</v>
      </c>
    </row>
    <row r="12" spans="1:9" x14ac:dyDescent="0.35">
      <c r="A12" s="28" t="s">
        <v>45</v>
      </c>
      <c r="B12" s="29">
        <v>130000.00000000003</v>
      </c>
      <c r="C12" s="29">
        <v>5000.0000000000009</v>
      </c>
    </row>
    <row r="13" spans="1:9" x14ac:dyDescent="0.35">
      <c r="A13" s="28" t="s">
        <v>46</v>
      </c>
      <c r="B13" s="29">
        <v>125000</v>
      </c>
      <c r="C13" s="29">
        <v>2000.0000000000002</v>
      </c>
      <c r="F13" s="27" t="s">
        <v>47</v>
      </c>
      <c r="G13" s="27">
        <f>GETPIVOTDATA("Sum of Target Sales",$A$3)</f>
        <v>118000.00000000001</v>
      </c>
    </row>
    <row r="14" spans="1:9" x14ac:dyDescent="0.35">
      <c r="A14" s="28" t="s">
        <v>31</v>
      </c>
      <c r="B14" s="29">
        <v>754940.7</v>
      </c>
      <c r="C14" s="29">
        <v>118000.00000000001</v>
      </c>
      <c r="F14" s="27" t="s">
        <v>27</v>
      </c>
      <c r="G14" s="27">
        <f>GETPIVOTDATA("Sum of Sales",$A$3)</f>
        <v>754940.7</v>
      </c>
    </row>
    <row r="15" spans="1:9" x14ac:dyDescent="0.35">
      <c r="A15" s="26" t="s">
        <v>22</v>
      </c>
      <c r="B15" s="27" t="s">
        <v>25</v>
      </c>
      <c r="F15" s="27" t="s">
        <v>25</v>
      </c>
      <c r="G15" s="27">
        <f>GETPIVOTDATA("Customers",$A$15)</f>
        <v>9360</v>
      </c>
    </row>
    <row r="16" spans="1:9" x14ac:dyDescent="0.35">
      <c r="A16" s="28" t="s">
        <v>49</v>
      </c>
      <c r="B16" s="29"/>
    </row>
    <row r="17" spans="1:2" x14ac:dyDescent="0.35">
      <c r="A17" s="28" t="s">
        <v>38</v>
      </c>
      <c r="B17" s="29">
        <v>300</v>
      </c>
    </row>
    <row r="18" spans="1:2" x14ac:dyDescent="0.35">
      <c r="A18" s="28" t="s">
        <v>39</v>
      </c>
      <c r="B18" s="29">
        <v>310</v>
      </c>
    </row>
    <row r="19" spans="1:2" x14ac:dyDescent="0.35">
      <c r="A19" s="28" t="s">
        <v>40</v>
      </c>
      <c r="B19" s="29">
        <v>300</v>
      </c>
    </row>
    <row r="20" spans="1:2" x14ac:dyDescent="0.35">
      <c r="A20" s="28" t="s">
        <v>41</v>
      </c>
      <c r="B20" s="29">
        <v>700</v>
      </c>
    </row>
    <row r="21" spans="1:2" x14ac:dyDescent="0.35">
      <c r="A21" s="28" t="s">
        <v>42</v>
      </c>
      <c r="B21" s="29">
        <v>650</v>
      </c>
    </row>
    <row r="22" spans="1:2" x14ac:dyDescent="0.35">
      <c r="A22" s="28" t="s">
        <v>43</v>
      </c>
      <c r="B22" s="29">
        <v>1600</v>
      </c>
    </row>
    <row r="23" spans="1:2" x14ac:dyDescent="0.35">
      <c r="A23" s="28" t="s">
        <v>44</v>
      </c>
      <c r="B23" s="29">
        <v>1800</v>
      </c>
    </row>
    <row r="24" spans="1:2" x14ac:dyDescent="0.35">
      <c r="A24" s="28" t="s">
        <v>45</v>
      </c>
      <c r="B24" s="29">
        <v>1700</v>
      </c>
    </row>
    <row r="25" spans="1:2" x14ac:dyDescent="0.35">
      <c r="A25" s="28" t="s">
        <v>46</v>
      </c>
      <c r="B25" s="29">
        <v>2000</v>
      </c>
    </row>
    <row r="26" spans="1:2" x14ac:dyDescent="0.35">
      <c r="A26" s="28" t="s">
        <v>31</v>
      </c>
      <c r="B26" s="29">
        <v>9360</v>
      </c>
    </row>
    <row r="27" spans="1:2" x14ac:dyDescent="0.35">
      <c r="A27" s="21"/>
      <c r="B27" s="25"/>
    </row>
    <row r="28" spans="1:2" ht="11.5" customHeight="1" x14ac:dyDescent="0.35">
      <c r="A28" s="26" t="s">
        <v>22</v>
      </c>
      <c r="B28" s="27" t="s">
        <v>26</v>
      </c>
    </row>
    <row r="29" spans="1:2" x14ac:dyDescent="0.35">
      <c r="A29" s="28" t="s">
        <v>10</v>
      </c>
      <c r="B29" s="29">
        <v>126081</v>
      </c>
    </row>
    <row r="30" spans="1:2" x14ac:dyDescent="0.35">
      <c r="A30" s="28" t="s">
        <v>12</v>
      </c>
      <c r="B30" s="29">
        <v>129875</v>
      </c>
    </row>
    <row r="31" spans="1:2" x14ac:dyDescent="0.35">
      <c r="A31" s="28" t="s">
        <v>13</v>
      </c>
      <c r="B31" s="29">
        <v>126793</v>
      </c>
    </row>
    <row r="32" spans="1:2" x14ac:dyDescent="0.35">
      <c r="A32" s="28" t="s">
        <v>14</v>
      </c>
      <c r="B32" s="29">
        <v>128833</v>
      </c>
    </row>
    <row r="33" spans="1:3" x14ac:dyDescent="0.35">
      <c r="A33" s="28" t="s">
        <v>15</v>
      </c>
      <c r="B33" s="29">
        <v>125980</v>
      </c>
    </row>
    <row r="34" spans="1:3" x14ac:dyDescent="0.35">
      <c r="A34" s="28" t="s">
        <v>16</v>
      </c>
      <c r="B34" s="29">
        <v>126209</v>
      </c>
    </row>
    <row r="35" spans="1:3" x14ac:dyDescent="0.35">
      <c r="A35" s="28" t="s">
        <v>17</v>
      </c>
      <c r="B35" s="29">
        <v>127340</v>
      </c>
    </row>
    <row r="36" spans="1:3" x14ac:dyDescent="0.35">
      <c r="A36" s="28" t="s">
        <v>49</v>
      </c>
      <c r="B36" s="29"/>
    </row>
    <row r="37" spans="1:3" x14ac:dyDescent="0.35">
      <c r="A37" s="28" t="s">
        <v>31</v>
      </c>
      <c r="B37" s="29">
        <v>891111</v>
      </c>
    </row>
    <row r="39" spans="1:3" x14ac:dyDescent="0.35">
      <c r="A39" s="26" t="s">
        <v>22</v>
      </c>
      <c r="B39" s="27" t="s">
        <v>26</v>
      </c>
      <c r="C39" s="27" t="s">
        <v>48</v>
      </c>
    </row>
    <row r="40" spans="1:3" x14ac:dyDescent="0.35">
      <c r="A40" s="28" t="s">
        <v>10</v>
      </c>
      <c r="B40" s="29">
        <v>126081</v>
      </c>
      <c r="C40" s="29">
        <v>9</v>
      </c>
    </row>
    <row r="41" spans="1:3" x14ac:dyDescent="0.35">
      <c r="A41" s="28" t="s">
        <v>12</v>
      </c>
      <c r="B41" s="29">
        <v>129875</v>
      </c>
      <c r="C41" s="29">
        <v>9</v>
      </c>
    </row>
    <row r="42" spans="1:3" x14ac:dyDescent="0.35">
      <c r="A42" s="28" t="s">
        <v>13</v>
      </c>
      <c r="B42" s="29">
        <v>126793</v>
      </c>
      <c r="C42" s="29">
        <v>9</v>
      </c>
    </row>
    <row r="43" spans="1:3" x14ac:dyDescent="0.35">
      <c r="A43" s="28" t="s">
        <v>14</v>
      </c>
      <c r="B43" s="29">
        <v>128833</v>
      </c>
      <c r="C43" s="29">
        <v>9</v>
      </c>
    </row>
    <row r="44" spans="1:3" x14ac:dyDescent="0.35">
      <c r="A44" s="28" t="s">
        <v>15</v>
      </c>
      <c r="B44" s="29">
        <v>125980</v>
      </c>
      <c r="C44" s="29">
        <v>9</v>
      </c>
    </row>
    <row r="45" spans="1:3" x14ac:dyDescent="0.35">
      <c r="A45" s="28" t="s">
        <v>16</v>
      </c>
      <c r="B45" s="29">
        <v>126209</v>
      </c>
      <c r="C45" s="29">
        <v>9</v>
      </c>
    </row>
    <row r="46" spans="1:3" x14ac:dyDescent="0.35">
      <c r="A46" s="28" t="s">
        <v>17</v>
      </c>
      <c r="B46" s="29">
        <v>127340</v>
      </c>
      <c r="C46" s="29">
        <v>9</v>
      </c>
    </row>
    <row r="47" spans="1:3" x14ac:dyDescent="0.35">
      <c r="A47" s="28" t="s">
        <v>49</v>
      </c>
      <c r="B47" s="29"/>
      <c r="C47" s="29"/>
    </row>
    <row r="48" spans="1:3" x14ac:dyDescent="0.35">
      <c r="A48" s="28" t="s">
        <v>31</v>
      </c>
      <c r="B48" s="29">
        <v>891111</v>
      </c>
      <c r="C48" s="29">
        <v>63</v>
      </c>
    </row>
  </sheetData>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
  <sheetViews>
    <sheetView topLeftCell="D1" workbookViewId="0">
      <selection activeCell="E5" sqref="E5"/>
    </sheetView>
  </sheetViews>
  <sheetFormatPr defaultColWidth="11.25" defaultRowHeight="15" customHeight="1" x14ac:dyDescent="0.35"/>
  <cols>
    <col min="1" max="1" width="32.5" bestFit="1" customWidth="1"/>
    <col min="2" max="2" width="8.4140625" customWidth="1"/>
    <col min="3" max="3" width="10.9140625" customWidth="1"/>
    <col min="4" max="4" width="16.4140625" customWidth="1"/>
    <col min="5" max="5" width="8.75" customWidth="1"/>
    <col min="6" max="7" width="8.58203125" customWidth="1"/>
    <col min="8" max="8" width="12" customWidth="1"/>
    <col min="9" max="9" width="8.4140625" customWidth="1"/>
    <col min="10" max="10" width="11" customWidth="1"/>
    <col min="11" max="11" width="8.58203125" customWidth="1"/>
    <col min="12" max="12" width="12" customWidth="1"/>
    <col min="13" max="13" width="15.58203125" customWidth="1"/>
    <col min="14" max="14" width="11" customWidth="1"/>
    <col min="15" max="15" width="12" customWidth="1"/>
    <col min="16" max="16" width="11.33203125" customWidth="1"/>
    <col min="17" max="26" width="8.58203125" customWidth="1"/>
  </cols>
  <sheetData>
    <row r="2" spans="1:16" x14ac:dyDescent="0.35">
      <c r="A2" s="4" t="s">
        <v>20</v>
      </c>
      <c r="B2" s="5"/>
      <c r="D2" s="6"/>
      <c r="E2" s="4" t="s">
        <v>21</v>
      </c>
      <c r="H2" s="6" t="s">
        <v>22</v>
      </c>
      <c r="I2" s="5" t="s">
        <v>23</v>
      </c>
      <c r="J2" s="5" t="s">
        <v>24</v>
      </c>
      <c r="L2" s="6" t="s">
        <v>22</v>
      </c>
      <c r="M2" s="5" t="s">
        <v>25</v>
      </c>
      <c r="O2" s="6" t="s">
        <v>22</v>
      </c>
      <c r="P2" s="5" t="s">
        <v>26</v>
      </c>
    </row>
    <row r="3" spans="1:16" x14ac:dyDescent="0.35">
      <c r="A3" s="7" t="s">
        <v>27</v>
      </c>
      <c r="B3" s="8">
        <v>754940.69999999937</v>
      </c>
      <c r="C3" s="9"/>
      <c r="D3" s="6" t="s">
        <v>2</v>
      </c>
      <c r="E3" s="10">
        <f t="shared" ref="E3:E5" si="0">B3</f>
        <v>754940.69999999937</v>
      </c>
      <c r="H3" s="11">
        <v>44927</v>
      </c>
      <c r="I3" s="8">
        <v>30000</v>
      </c>
      <c r="J3" s="8">
        <v>20000.000000000004</v>
      </c>
      <c r="L3" s="11">
        <v>44927</v>
      </c>
      <c r="M3" s="8">
        <v>300</v>
      </c>
      <c r="O3" s="7" t="s">
        <v>10</v>
      </c>
      <c r="P3" s="8">
        <v>126081</v>
      </c>
    </row>
    <row r="4" spans="1:16" x14ac:dyDescent="0.35">
      <c r="A4" s="7" t="s">
        <v>26</v>
      </c>
      <c r="B4" s="8">
        <v>891111</v>
      </c>
      <c r="C4" s="9"/>
      <c r="D4" s="6" t="s">
        <v>3</v>
      </c>
      <c r="E4" s="10">
        <f t="shared" si="0"/>
        <v>891111</v>
      </c>
      <c r="H4" s="11">
        <v>44958</v>
      </c>
      <c r="I4" s="8">
        <v>45000</v>
      </c>
      <c r="J4" s="8">
        <v>10000.000000000002</v>
      </c>
      <c r="L4" s="11">
        <v>44958</v>
      </c>
      <c r="M4" s="8">
        <v>310</v>
      </c>
      <c r="O4" s="7" t="s">
        <v>12</v>
      </c>
      <c r="P4" s="8">
        <v>129875</v>
      </c>
    </row>
    <row r="5" spans="1:16" x14ac:dyDescent="0.35">
      <c r="A5" s="7" t="s">
        <v>25</v>
      </c>
      <c r="B5" s="8">
        <v>9360</v>
      </c>
      <c r="C5" s="9"/>
      <c r="D5" s="6" t="s">
        <v>5</v>
      </c>
      <c r="E5" s="8">
        <f t="shared" si="0"/>
        <v>9360</v>
      </c>
      <c r="H5" s="11">
        <v>44986</v>
      </c>
      <c r="I5" s="8">
        <v>60000</v>
      </c>
      <c r="J5" s="8">
        <v>10000.000000000002</v>
      </c>
      <c r="L5" s="11">
        <v>44986</v>
      </c>
      <c r="M5" s="8">
        <v>300</v>
      </c>
      <c r="O5" s="7" t="s">
        <v>13</v>
      </c>
      <c r="P5" s="8">
        <v>126793</v>
      </c>
    </row>
    <row r="6" spans="1:16" x14ac:dyDescent="0.35">
      <c r="H6" s="11">
        <v>45017</v>
      </c>
      <c r="I6" s="8">
        <v>54999.999999999993</v>
      </c>
      <c r="J6" s="8">
        <v>40000.000000000007</v>
      </c>
      <c r="L6" s="11">
        <v>45017</v>
      </c>
      <c r="M6" s="8">
        <v>700</v>
      </c>
      <c r="O6" s="7" t="s">
        <v>14</v>
      </c>
      <c r="P6" s="8">
        <v>128833</v>
      </c>
    </row>
    <row r="7" spans="1:16" x14ac:dyDescent="0.35">
      <c r="H7" s="11">
        <v>45047</v>
      </c>
      <c r="I7" s="8">
        <v>80000.000000000015</v>
      </c>
      <c r="J7" s="8">
        <v>20000.000000000004</v>
      </c>
      <c r="L7" s="11">
        <v>45047</v>
      </c>
      <c r="M7" s="8">
        <v>650</v>
      </c>
      <c r="O7" s="7" t="s">
        <v>15</v>
      </c>
      <c r="P7" s="8">
        <v>125980</v>
      </c>
    </row>
    <row r="8" spans="1:16" x14ac:dyDescent="0.35">
      <c r="A8" s="5" t="s">
        <v>28</v>
      </c>
      <c r="D8" s="6" t="s">
        <v>29</v>
      </c>
      <c r="E8" s="12">
        <f>A9</f>
        <v>0.85555555555555574</v>
      </c>
      <c r="H8" s="11">
        <v>45078</v>
      </c>
      <c r="I8" s="8">
        <v>100000.00000000001</v>
      </c>
      <c r="J8" s="8">
        <v>5999.9999999999991</v>
      </c>
      <c r="L8" s="11">
        <v>45078</v>
      </c>
      <c r="M8" s="8">
        <v>1600</v>
      </c>
      <c r="O8" s="7" t="s">
        <v>16</v>
      </c>
      <c r="P8" s="8">
        <v>126209</v>
      </c>
    </row>
    <row r="9" spans="1:16" x14ac:dyDescent="0.35">
      <c r="A9" s="12">
        <v>0.85555555555555574</v>
      </c>
      <c r="D9" s="6" t="s">
        <v>30</v>
      </c>
      <c r="E9" s="12">
        <f>1-E8</f>
        <v>0.14444444444444426</v>
      </c>
      <c r="H9" s="11">
        <v>45108</v>
      </c>
      <c r="I9" s="8">
        <v>129940.69999999998</v>
      </c>
      <c r="J9" s="8">
        <v>5000.0000000000009</v>
      </c>
      <c r="L9" s="11">
        <v>45108</v>
      </c>
      <c r="M9" s="8">
        <v>1800</v>
      </c>
      <c r="O9" s="7" t="s">
        <v>17</v>
      </c>
      <c r="P9" s="8">
        <v>127340</v>
      </c>
    </row>
    <row r="10" spans="1:16" x14ac:dyDescent="0.35">
      <c r="H10" s="11">
        <v>45139</v>
      </c>
      <c r="I10" s="8">
        <v>130000.00000000003</v>
      </c>
      <c r="J10" s="8">
        <v>5000.0000000000009</v>
      </c>
      <c r="L10" s="11">
        <v>45139</v>
      </c>
      <c r="M10" s="8">
        <v>1700</v>
      </c>
      <c r="O10" s="7" t="s">
        <v>31</v>
      </c>
      <c r="P10" s="8">
        <v>891111</v>
      </c>
    </row>
    <row r="11" spans="1:16" x14ac:dyDescent="0.35">
      <c r="A11" s="5" t="s">
        <v>32</v>
      </c>
      <c r="D11" s="6" t="s">
        <v>33</v>
      </c>
      <c r="E11" s="12">
        <f>A12</f>
        <v>0.85492063492063519</v>
      </c>
      <c r="H11" s="11">
        <v>45170</v>
      </c>
      <c r="I11" s="8">
        <v>125000</v>
      </c>
      <c r="J11" s="8">
        <v>2000.0000000000002</v>
      </c>
      <c r="L11" s="11">
        <v>45170</v>
      </c>
      <c r="M11" s="8">
        <v>2000</v>
      </c>
    </row>
    <row r="12" spans="1:16" x14ac:dyDescent="0.35">
      <c r="A12" s="12">
        <v>0.85492063492063519</v>
      </c>
      <c r="D12" s="6" t="s">
        <v>34</v>
      </c>
      <c r="E12" s="12">
        <f>1-E11</f>
        <v>0.14507936507936481</v>
      </c>
      <c r="H12" s="11" t="s">
        <v>31</v>
      </c>
      <c r="I12" s="8">
        <v>754940.7</v>
      </c>
      <c r="J12" s="8">
        <v>118000.00000000001</v>
      </c>
      <c r="L12" s="11" t="s">
        <v>31</v>
      </c>
      <c r="M12" s="8">
        <v>9360</v>
      </c>
    </row>
    <row r="14" spans="1:16" x14ac:dyDescent="0.35">
      <c r="A14" s="5" t="s">
        <v>35</v>
      </c>
      <c r="D14" s="6" t="s">
        <v>36</v>
      </c>
      <c r="E14" s="12">
        <f>A15</f>
        <v>0.8447619047619046</v>
      </c>
    </row>
    <row r="15" spans="1:16" x14ac:dyDescent="0.35">
      <c r="A15" s="12">
        <v>0.8447619047619046</v>
      </c>
      <c r="D15" s="6" t="s">
        <v>37</v>
      </c>
      <c r="E15" s="12">
        <f>1-E14</f>
        <v>0.1552380952380954</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Sheet2</vt:lpstr>
      <vt:lpstr>Data</vt:lpstr>
      <vt:lpstr>Sheet5</vt:lpstr>
      <vt:lpstr>Pivot Tables</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DELL</cp:lastModifiedBy>
  <dcterms:created xsi:type="dcterms:W3CDTF">2014-05-13T23:37:49Z</dcterms:created>
  <dcterms:modified xsi:type="dcterms:W3CDTF">2024-05-10T15:12:06Z</dcterms:modified>
</cp:coreProperties>
</file>