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5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1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Dashboard\Smartphone-Price-Analytics-main\Smartphone-Price-Analytics-main\[03] Excel Dashboard\"/>
    </mc:Choice>
  </mc:AlternateContent>
  <xr:revisionPtr revIDLastSave="0" documentId="13_ncr:1_{0E1CBE18-F400-4AF2-86E6-AB522D5A5D47}" xr6:coauthVersionLast="47" xr6:coauthVersionMax="47" xr10:uidLastSave="{00000000-0000-0000-0000-000000000000}"/>
  <bookViews>
    <workbookView xWindow="-120" yWindow="-120" windowWidth="20730" windowHeight="11160" tabRatio="941" firstSheet="7" activeTab="12" xr2:uid="{44765DBD-674C-47D2-9D64-4390B2BE5227}"/>
  </bookViews>
  <sheets>
    <sheet name="PhonesView" sheetId="2" r:id="rId1"/>
    <sheet name="Metrics" sheetId="1" r:id="rId2"/>
    <sheet name="Price Distribution by Processor" sheetId="3" r:id="rId3"/>
    <sheet name="Market Share by Brands" sheetId="5" r:id="rId4"/>
    <sheet name="Identifying Premium vs. Budget " sheetId="10" r:id="rId5"/>
    <sheet name="Pareto - Features Contributions" sheetId="6" r:id="rId6"/>
    <sheet name="Linear and Non-Linear Trends" sheetId="9" r:id="rId7"/>
    <sheet name="Top 5 Phones by Brand &amp; Rating" sheetId="12" r:id="rId8"/>
    <sheet name="Brand Loyalty" sheetId="16" r:id="rId9"/>
    <sheet name="Stock Analysis" sheetId="18" r:id="rId10"/>
    <sheet name="Price Range Distribution" sheetId="7" r:id="rId11"/>
    <sheet name="Correlation Heatmap" sheetId="4" r:id="rId12"/>
    <sheet name="Dashboard" sheetId="17" r:id="rId13"/>
  </sheets>
  <definedNames>
    <definedName name="_xlnm._FilterDatabase" localSheetId="4" hidden="1">'Identifying Premium vs. Budget '!$A$1:$B$526</definedName>
    <definedName name="_xlchart.v1.0" hidden="1">'Identifying Premium vs. Budget '!$A$2:$A$526</definedName>
    <definedName name="_xlchart.v1.1" hidden="1">'Identifying Premium vs. Budget '!$B$1</definedName>
    <definedName name="_xlchart.v1.10" hidden="1">'Pareto - Features Contributions'!$C$2:$C$8</definedName>
    <definedName name="_xlchart.v1.11" hidden="1">'Identifying Premium vs. Budget '!$A$2:$A$526</definedName>
    <definedName name="_xlchart.v1.12" hidden="1">'Identifying Premium vs. Budget '!$B$1</definedName>
    <definedName name="_xlchart.v1.13" hidden="1">'Identifying Premium vs. Budget '!$B$2:$B$526</definedName>
    <definedName name="_xlchart.v1.14" hidden="1">'Pareto - Features Contributions'!$A$2:$A$8</definedName>
    <definedName name="_xlchart.v1.15" hidden="1">'Pareto - Features Contributions'!$B$1</definedName>
    <definedName name="_xlchart.v1.16" hidden="1">'Pareto - Features Contributions'!$B$2:$B$8</definedName>
    <definedName name="_xlchart.v1.17" hidden="1">'Pareto - Features Contributions'!$C$1</definedName>
    <definedName name="_xlchart.v1.18" hidden="1">'Pareto - Features Contributions'!$C$2:$C$8</definedName>
    <definedName name="_xlchart.v1.2" hidden="1">'Identifying Premium vs. Budget '!$B$2:$B$526</definedName>
    <definedName name="_xlchart.v1.3" hidden="1">'Identifying Premium vs. Budget '!$A$2:$A$526</definedName>
    <definedName name="_xlchart.v1.4" hidden="1">'Identifying Premium vs. Budget '!$B$1</definedName>
    <definedName name="_xlchart.v1.5" hidden="1">'Identifying Premium vs. Budget '!$B$2:$B$526</definedName>
    <definedName name="_xlchart.v1.6" hidden="1">'Pareto - Features Contributions'!$A$2:$A$8</definedName>
    <definedName name="_xlchart.v1.7" hidden="1">'Pareto - Features Contributions'!$B$1</definedName>
    <definedName name="_xlchart.v1.8" hidden="1">'Pareto - Features Contributions'!$B$2:$B$8</definedName>
    <definedName name="_xlchart.v1.9" hidden="1">'Pareto - Features Contributions'!$C$1</definedName>
    <definedName name="ExternalData_1" localSheetId="11" hidden="1">'Correlation Heatmap'!$A$1:$H$526</definedName>
    <definedName name="ExternalData_1" localSheetId="0" hidden="1">PhonesView!$A$1:$T$526</definedName>
    <definedName name="ExternalData_1" localSheetId="7" hidden="1">'Top 5 Phones by Brand &amp; Rating'!$A$1:$D$526</definedName>
    <definedName name="_xlnm.Print_Area" localSheetId="12">Dashboard!$A$1:$V$66</definedName>
  </definedName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C10" i="17"/>
  <c r="P14" i="2"/>
  <c r="F10" i="17"/>
  <c r="I10" i="17"/>
  <c r="L10" i="17"/>
  <c r="N10" i="17"/>
  <c r="P10" i="17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F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C3" i="6"/>
  <c r="C4" i="6"/>
  <c r="C5" i="6"/>
  <c r="C6" i="6"/>
  <c r="C7" i="6"/>
  <c r="C8" i="6"/>
  <c r="C2" i="6"/>
  <c r="B8" i="6"/>
  <c r="B7" i="6"/>
  <c r="B6" i="6"/>
  <c r="B5" i="6"/>
  <c r="B4" i="6"/>
  <c r="B3" i="6"/>
  <c r="B2" i="6"/>
  <c r="R9" i="4"/>
  <c r="R8" i="4"/>
  <c r="R7" i="4"/>
  <c r="R6" i="4"/>
  <c r="R5" i="4"/>
  <c r="R4" i="4"/>
  <c r="R3" i="4"/>
  <c r="R2" i="4"/>
  <c r="Q9" i="4"/>
  <c r="Q8" i="4"/>
  <c r="Q7" i="4"/>
  <c r="Q6" i="4"/>
  <c r="Q5" i="4"/>
  <c r="Q4" i="4"/>
  <c r="Q3" i="4"/>
  <c r="Q2" i="4"/>
  <c r="P9" i="4"/>
  <c r="P8" i="4"/>
  <c r="P7" i="4"/>
  <c r="P6" i="4"/>
  <c r="P5" i="4"/>
  <c r="P4" i="4"/>
  <c r="P3" i="4"/>
  <c r="P2" i="4"/>
  <c r="O9" i="4"/>
  <c r="O8" i="4"/>
  <c r="O7" i="4"/>
  <c r="O6" i="4"/>
  <c r="O5" i="4"/>
  <c r="O4" i="4"/>
  <c r="O3" i="4"/>
  <c r="O2" i="4"/>
  <c r="K2" i="4"/>
  <c r="N9" i="4"/>
  <c r="N8" i="4"/>
  <c r="N7" i="4"/>
  <c r="N6" i="4"/>
  <c r="N5" i="4"/>
  <c r="N4" i="4"/>
  <c r="N3" i="4"/>
  <c r="N2" i="4"/>
  <c r="M9" i="4"/>
  <c r="M8" i="4"/>
  <c r="M7" i="4"/>
  <c r="M6" i="4"/>
  <c r="M5" i="4"/>
  <c r="M4" i="4"/>
  <c r="M3" i="4"/>
  <c r="M2" i="4"/>
  <c r="L2" i="4"/>
  <c r="L9" i="4"/>
  <c r="L8" i="4"/>
  <c r="L7" i="4"/>
  <c r="L6" i="4"/>
  <c r="L5" i="4"/>
  <c r="L4" i="4"/>
  <c r="L3" i="4"/>
  <c r="K9" i="4"/>
  <c r="K8" i="4"/>
  <c r="K7" i="4"/>
  <c r="K6" i="4"/>
  <c r="K5" i="4"/>
  <c r="K4" i="4"/>
  <c r="K3" i="4"/>
  <c r="B11" i="1"/>
  <c r="B9" i="1"/>
  <c r="B7" i="1"/>
  <c r="B5" i="1"/>
  <c r="B3" i="1"/>
  <c r="P2" i="2"/>
  <c r="P3" i="2"/>
  <c r="P4" i="2"/>
  <c r="P5" i="2"/>
  <c r="P6" i="2"/>
  <c r="P7" i="2"/>
  <c r="P8" i="2"/>
  <c r="P9" i="2"/>
  <c r="P10" i="2"/>
  <c r="P11" i="2"/>
  <c r="P12" i="2"/>
  <c r="P13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1B9063-932A-4C1C-9966-58368DD83764}" keepAlive="1" name="Query - PhonesView" description="Connection to the 'PhonesView' query in the workbook." type="5" refreshedVersion="8" background="1" saveData="1">
    <dbPr connection="Provider=Microsoft.Mashup.OleDb.1;Data Source=$Workbook$;Location=PhonesView;Extended Properties=&quot;&quot;" command="SELECT * FROM [PhonesView]"/>
  </connection>
  <connection id="2" xr16:uid="{5E4E14B5-0B65-43ED-9B9F-142D16672E3F}" keepAlive="1" name="Query - PhonesView (2)" description="Connection to the 'PhonesView (2)' query in the workbook." type="5" refreshedVersion="8" background="1" saveData="1">
    <dbPr connection="Provider=Microsoft.Mashup.OleDb.1;Data Source=$Workbook$;Location=&quot;PhonesView (2)&quot;;Extended Properties=&quot;&quot;" command="SELECT * FROM [PhonesView (2)]"/>
  </connection>
  <connection id="3" xr16:uid="{DB9E1C31-A415-4554-8F7A-16A846CFD313}" keepAlive="1" name="Query - PhonesView (3)" description="Connection to the 'PhonesView (3)' query in the workbook." type="5" refreshedVersion="8" background="1" saveData="1">
    <dbPr connection="Provider=Microsoft.Mashup.OleDb.1;Data Source=$Workbook$;Location=&quot;PhonesView (3)&quot;;Extended Properties=&quot;&quot;" command="SELECT * FROM [PhonesView (3)]"/>
  </connection>
  <connection id="4" xr16:uid="{C6CE79CF-7585-4543-B760-9EBF4EBF0CAD}" keepAlive="1" name="Query - PhonesView (4)" description="Connection to the 'PhonesView (4)' query in the workbook." type="5" refreshedVersion="8" background="1" saveData="1">
    <dbPr connection="Provider=Microsoft.Mashup.OleDb.1;Data Source=$Workbook$;Location=&quot;PhonesView (4)&quot;;Extended Properties=&quot;&quot;" command="SELECT * FROM [PhonesView (4)]"/>
  </connection>
</connections>
</file>

<file path=xl/sharedStrings.xml><?xml version="1.0" encoding="utf-8"?>
<sst xmlns="http://schemas.openxmlformats.org/spreadsheetml/2006/main" count="6466" uniqueCount="1819">
  <si>
    <t>pid</t>
  </si>
  <si>
    <t>title</t>
  </si>
  <si>
    <t>brand</t>
  </si>
  <si>
    <t>stock</t>
  </si>
  <si>
    <t>mrp</t>
  </si>
  <si>
    <t>price</t>
  </si>
  <si>
    <t>image</t>
  </si>
  <si>
    <t>model</t>
  </si>
  <si>
    <t>screen_size</t>
  </si>
  <si>
    <t>display</t>
  </si>
  <si>
    <t>ram</t>
  </si>
  <si>
    <t>storage</t>
  </si>
  <si>
    <t>color</t>
  </si>
  <si>
    <t>processor</t>
  </si>
  <si>
    <t>battery</t>
  </si>
  <si>
    <t>rating</t>
  </si>
  <si>
    <t>rear_camera</t>
  </si>
  <si>
    <t>front_camera</t>
  </si>
  <si>
    <t>MOBFX3R3RMCZR7RG</t>
  </si>
  <si>
    <t>Micromax In Note 1 (Green, 128 Gb)</t>
  </si>
  <si>
    <t>Micromax</t>
  </si>
  <si>
    <t>COMING_SOON</t>
  </si>
  <si>
    <t>https://rukminim2.flixcart.com/image/1160/1160/ktuewsw0/mobile/m/a/m/in-note-1-e7746-micromax-original-imag73ga5krpyydj.jpeg?q=90</t>
  </si>
  <si>
    <t xml:space="preserve">Micromax In Note 1 </t>
  </si>
  <si>
    <t>Full HD+</t>
  </si>
  <si>
    <t>Green</t>
  </si>
  <si>
    <t>MediaTek Helio G85 (MT6769V/CZ) Processor</t>
  </si>
  <si>
    <t>MOBG2EMW2ZUR4BFG</t>
  </si>
  <si>
    <t>Motorola E40 (Pink Clay, 64 Gb)</t>
  </si>
  <si>
    <t>Motorola</t>
  </si>
  <si>
    <t>OUT_OF_STOCK</t>
  </si>
  <si>
    <t>https://rukminim2.flixcart.com/image/1160/1160/l1l1rww0/mobile/v/7/n/-original-imagd48zkjwujxzz.jpeg?q=90</t>
  </si>
  <si>
    <t xml:space="preserve">Motorola E40 </t>
  </si>
  <si>
    <t>HD+</t>
  </si>
  <si>
    <t>Pink Clay</t>
  </si>
  <si>
    <t>UNISOC T700 Processor</t>
  </si>
  <si>
    <t>MOBG6YQHHB84XVGN</t>
  </si>
  <si>
    <t>Samsung Galaxy Z Flip3 5G (Cream, 128 Gb)</t>
  </si>
  <si>
    <t>Samsung</t>
  </si>
  <si>
    <t>https://rukminim2.flixcart.com/image/1160/1160/ksnjp8w0/mobile/w/u/8/galaxy-z-flip3-5g-sm-f711bzeeinu-samsung-original-imag662adrayy6cg.jpeg?q=90</t>
  </si>
  <si>
    <t xml:space="preserve">Samsung Galaxy Z Flip3 5G </t>
  </si>
  <si>
    <t>Cream</t>
  </si>
  <si>
    <t>Qualcomm Snapdragon 888 Octa-Core Processor</t>
  </si>
  <si>
    <t>MOBG9CJ6G5GCFAH4</t>
  </si>
  <si>
    <t>Motorola G60 (Soft Silver, 128 Gb)</t>
  </si>
  <si>
    <t>IN_STOCK</t>
  </si>
  <si>
    <t>https://rukminim2.flixcart.com/image/1160/1160/l0o6nbk0/mobile/j/w/k/-original-imagceuvb2qasggx.jpeg?q=90</t>
  </si>
  <si>
    <t xml:space="preserve">Motorola G60 </t>
  </si>
  <si>
    <t>Soft Silver</t>
  </si>
  <si>
    <t>Qualcomm Snapdragon 732G Processor</t>
  </si>
  <si>
    <t>MOBGBTHFCY9DADTY</t>
  </si>
  <si>
    <t>Poco M4 Pro (Yellow, 128 Gb)</t>
  </si>
  <si>
    <t>Poco</t>
  </si>
  <si>
    <t>https://rukminim2.flixcart.com/image/1160/1160/l0fm07k0/mobile/a/6/b/-original-imagc7tdwfp2gz4h.jpeg?q=90</t>
  </si>
  <si>
    <t xml:space="preserve">Poco M4 Pro </t>
  </si>
  <si>
    <t>Yellow</t>
  </si>
  <si>
    <t>Mediatek Helio G96 Processor</t>
  </si>
  <si>
    <t>MOBGBTHFRAUEZX6G</t>
  </si>
  <si>
    <t>Poco M4 Pro (Cool Blue, 64 Gb)</t>
  </si>
  <si>
    <t>https://rukminim2.flixcart.com/image/1160/1160/l0fm07k0/mobile/8/9/n/-original-imagc7tmhcbrarpk.jpeg?q=90</t>
  </si>
  <si>
    <t>Cool Blue</t>
  </si>
  <si>
    <t>MOBGCS4JEGWBUWEN</t>
  </si>
  <si>
    <t>Samsung Galaxy A73 5G (Awesome Mint, 256 Gb)</t>
  </si>
  <si>
    <t>https://rukminim2.flixcart.com/image/1160/1160/l3xcr680/mobile/k/j/f/-original-imagexf3pyq5m5va.jpeg?q=90</t>
  </si>
  <si>
    <t xml:space="preserve">Samsung Galaxy A73 5G </t>
  </si>
  <si>
    <t>Qualcomm Snapdragon 778G Processor</t>
  </si>
  <si>
    <t>MOBGEA3CAXGEKDRQ</t>
  </si>
  <si>
    <t>Motorola E32 (Arctic Blue, 64 Gb)</t>
  </si>
  <si>
    <t>https://rukminim2.flixcart.com/image/1160/1160/xif0q/mobile/i/7/t/-original-imaggsezqmkqehan.jpeg?q=90</t>
  </si>
  <si>
    <t xml:space="preserve">Motorola E32 </t>
  </si>
  <si>
    <t>Arctic Blue</t>
  </si>
  <si>
    <t>Mediatek Helio G37 Processor</t>
  </si>
  <si>
    <t>MOBGEA3CZ8Z7HWCY</t>
  </si>
  <si>
    <t>Motorola G32 (Mineral Gray, 64 Gb)</t>
  </si>
  <si>
    <t>https://rukminim2.flixcart.com/image/1160/1160/xif0q/mobile/l/l/z/-original-imaggvfzzt7qhhax.jpeg?q=90</t>
  </si>
  <si>
    <t xml:space="preserve">Motorola G32 </t>
  </si>
  <si>
    <t>Mineral Gray</t>
  </si>
  <si>
    <t>Qualcomm Snapdragon 680 Processor</t>
  </si>
  <si>
    <t>MOBGENJWVWYAAVG5</t>
  </si>
  <si>
    <t>Samsung Galaxy F13 (Waterfall Blue, 128 Gb)</t>
  </si>
  <si>
    <t>https://rukminim2.flixcart.com/image/1160/1160/xif0q/mobile/q/l/l/-original-imagueeyshyqzbfh.jpeg?q=90</t>
  </si>
  <si>
    <t xml:space="preserve">Samsung Galaxy F13 </t>
  </si>
  <si>
    <t>Waterfall Blue</t>
  </si>
  <si>
    <t>Exynos 850 Processor</t>
  </si>
  <si>
    <t>MOBGENJWWRYSFC5P</t>
  </si>
  <si>
    <t>Samsung Galaxy F13 (Sunrise Copper, 64 Gb)</t>
  </si>
  <si>
    <t>https://rukminim2.flixcart.com/image/1160/1160/xif0q/mobile/g/d/y/-original-imagueey98xhezph.jpeg?q=90</t>
  </si>
  <si>
    <t>Sunrise Copper</t>
  </si>
  <si>
    <t>MOBGHFT5PKS2676B</t>
  </si>
  <si>
    <t>Oppo A77 (Sunset Orange, 128 Gb)</t>
  </si>
  <si>
    <t>Oppo</t>
  </si>
  <si>
    <t>https://rukminim2.flixcart.com/image/1160/1160/xif0q/mobile/8/8/d/-original-imaggwj93hhpvehj.jpeg?q=90</t>
  </si>
  <si>
    <t xml:space="preserve">Oppo A77 </t>
  </si>
  <si>
    <t>Sunset Orange</t>
  </si>
  <si>
    <t>Mediatek Helio G35 Processor</t>
  </si>
  <si>
    <t>MOBGHT8U5HGTWKTZ</t>
  </si>
  <si>
    <t>Samsung Galaxy A23 5G (Silver, 128 Gb)</t>
  </si>
  <si>
    <t>https://rukminim2.flixcart.com/image/1160/1160/xif0q/mobile/f/g/i/-original-imagmfhbbex3ubzy.jpeg?q=90</t>
  </si>
  <si>
    <t xml:space="preserve">Samsung Galaxy A23 5G </t>
  </si>
  <si>
    <t>Silver</t>
  </si>
  <si>
    <t>Qualcomm Snapdragon 695 (SM6375) Processor</t>
  </si>
  <si>
    <t>MOBGHT8UA2H4AAPM</t>
  </si>
  <si>
    <t>Samsung Galaxy A14 5G (Black, 64 Gb)</t>
  </si>
  <si>
    <t>https://rukminim2.flixcart.com/image/1160/1160/xif0q/mobile/p/w/b/-original-imagmefcaj26vdhg.jpeg?q=90</t>
  </si>
  <si>
    <t xml:space="preserve">Samsung Galaxy A14 5G </t>
  </si>
  <si>
    <t>Black</t>
  </si>
  <si>
    <t>SEC S5E8535 (Exynos 1330) Processor</t>
  </si>
  <si>
    <t>MOBGHT8UAKCPR6ZH</t>
  </si>
  <si>
    <t>Samsung Galaxy A14 5G (Black, 128 Gb)</t>
  </si>
  <si>
    <t>MOBGHT8UAZ5B9D2W</t>
  </si>
  <si>
    <t>Samsung Galaxy A23 5G (Light Blue, 128 Gb)</t>
  </si>
  <si>
    <t>https://rukminim2.flixcart.com/image/1160/1160/xif0q/mobile/e/d/r/-original-imagmym54wrhzgpn.jpeg?q=90</t>
  </si>
  <si>
    <t>Light Blue</t>
  </si>
  <si>
    <t>MOBGHT8UEEZXGGWA</t>
  </si>
  <si>
    <t>MOBGHT8UGWKZJ3S7</t>
  </si>
  <si>
    <t>Samsung Galaxy A23 5G (Orange, 128 Gb)</t>
  </si>
  <si>
    <t>https://rukminim2.flixcart.com/image/1160/1160/xif0q/mobile/n/p/g/-original-imagm2jtdqagpcfe.jpeg?q=90</t>
  </si>
  <si>
    <t>Orange</t>
  </si>
  <si>
    <t>MOBGHT8UK9TYN6SG</t>
  </si>
  <si>
    <t>MOBGHT8UMJBMCAWN</t>
  </si>
  <si>
    <t>Samsung Galaxy A14 5G (Light Green, 64 Gb)</t>
  </si>
  <si>
    <t>https://rukminim2.flixcart.com/image/1160/1160/xif0q/mobile/v/l/g/-original-imagmefctrqmqjrp.jpeg?q=90</t>
  </si>
  <si>
    <t>Light Green</t>
  </si>
  <si>
    <t>MOBGHT8UR4T25NGB</t>
  </si>
  <si>
    <t>MOBGHT8UU3STRKZS</t>
  </si>
  <si>
    <t>Samsung Galaxy A14 5G (Light Green, 128 Gb)</t>
  </si>
  <si>
    <t>MOBGHW44HHEMNGHW</t>
  </si>
  <si>
    <t>Google Pixel 7 Pro (Snow, 128 Gb)</t>
  </si>
  <si>
    <t>Google</t>
  </si>
  <si>
    <t>https://rukminim2.flixcart.com/image/1160/1160/xif0q/mobile/b/p/s/-original-imaggsuemmztbghp.jpeg?q=90</t>
  </si>
  <si>
    <t xml:space="preserve">Google Pixel 7 Pro </t>
  </si>
  <si>
    <t>Snow</t>
  </si>
  <si>
    <t>Google Tensor G2 Processor</t>
  </si>
  <si>
    <t>MOBGHW44NHFZJN6N</t>
  </si>
  <si>
    <t>Google Pixel 7 (Obsidian, 128 Gb)</t>
  </si>
  <si>
    <t>https://rukminim2.flixcart.com/image/1160/1160/xif0q/mobile/y/u/3/-original-imaggsuddwubypxp.jpeg?q=90</t>
  </si>
  <si>
    <t xml:space="preserve">Google Pixel 7 </t>
  </si>
  <si>
    <t>Obsidian</t>
  </si>
  <si>
    <t>MOBGHW44NRFHVRZY</t>
  </si>
  <si>
    <t>Google Pixel 7 Pro (Obsidian, 128 Gb)</t>
  </si>
  <si>
    <t>https://rukminim2.flixcart.com/image/1160/1160/xif0q/mobile/t/u/m/-original-imaggsuehy3nyj3b.jpeg?q=90</t>
  </si>
  <si>
    <t>MOBGHW44PRZ8WP2M</t>
  </si>
  <si>
    <t>Google Pixel 7 (Snow, 128 Gb)</t>
  </si>
  <si>
    <t>https://rukminim2.flixcart.com/image/1160/1160/xif0q/mobile/g/x/9/-original-imaggsudg5fufyte.jpeg?q=90</t>
  </si>
  <si>
    <t>MOBGHW44Z6UPBQ9K</t>
  </si>
  <si>
    <t>Google Pixel 7 Pro (Hazel, 128 Gb)</t>
  </si>
  <si>
    <t>https://rukminim2.flixcart.com/image/1160/1160/xif0q/mobile/z/g/q/-original-imaggsueh4b26fj7.jpeg?q=90</t>
  </si>
  <si>
    <t>Hazel</t>
  </si>
  <si>
    <t>MOBGHW44ZSN5EPGU</t>
  </si>
  <si>
    <t>Google Pixel 7 (Lemongrass, 128 Gb)</t>
  </si>
  <si>
    <t>https://rukminim2.flixcart.com/image/1160/1160/xif0q/mobile/l/2/y/-original-imaggswcffkgcupp.jpeg?q=90</t>
  </si>
  <si>
    <t>Lemongrass</t>
  </si>
  <si>
    <t>MOBGK8WZUTGDEZFA</t>
  </si>
  <si>
    <t>Poco C50 (Royal Blue, 32 Gb)</t>
  </si>
  <si>
    <t>https://rukminim2.flixcart.com/image/1160/1160/xif0q/mobile/t/a/x/-original-imaghmtch6qfmfxg.jpeg?q=90</t>
  </si>
  <si>
    <t xml:space="preserve">Poco C50 </t>
  </si>
  <si>
    <t>Royal Blue</t>
  </si>
  <si>
    <t>Mediatek Helio A22 Processor</t>
  </si>
  <si>
    <t>MOBGKGUKAZHFDGB7</t>
  </si>
  <si>
    <t>Samsung Galaxy A04 (Copper, 128 Gb)</t>
  </si>
  <si>
    <t>https://rukminim2.flixcart.com/image/1160/1160/xif0q/mobile/m/s/7/-original-imagh2pzxpvggmah.jpeg?q=90</t>
  </si>
  <si>
    <t xml:space="preserve">Samsung Galaxy A04 </t>
  </si>
  <si>
    <t>Copper</t>
  </si>
  <si>
    <t>Mediatek Helio P35 Processor</t>
  </si>
  <si>
    <t>MOBGKHNB6PCCHQHS</t>
  </si>
  <si>
    <t>Motorola E13 (Cosmic Black, 64 Gb)</t>
  </si>
  <si>
    <t>https://rukminim2.flixcart.com/image/1160/1160/xif0q/mobile/o/r/d/-original-imagmmmhusm2ddzn.jpeg?q=90</t>
  </si>
  <si>
    <t xml:space="preserve">Motorola E13 </t>
  </si>
  <si>
    <t>Cosmic Black</t>
  </si>
  <si>
    <t>Unisoc T606 Processor</t>
  </si>
  <si>
    <t>MOBGKHNBA55HDSZR</t>
  </si>
  <si>
    <t>Motorola E13 (Aurora Green, 64 Gb)</t>
  </si>
  <si>
    <t>https://rukminim2.flixcart.com/image/1160/1160/xif0q/mobile/i/8/5/-original-imagmmmhmjpfvbry.jpeg?q=90</t>
  </si>
  <si>
    <t>Aurora Green</t>
  </si>
  <si>
    <t>MOBGKHNBBMSUE94W</t>
  </si>
  <si>
    <t>https://rukminim2.flixcart.com/image/1160/1160/xif0q/mobile/p/o/z/-original-imagmmmhjsjru7c2.jpeg?q=90</t>
  </si>
  <si>
    <t>MOBGKHNBQSZVJGZJ</t>
  </si>
  <si>
    <t>Motorola E13 (Creamy White, 64 Gb)</t>
  </si>
  <si>
    <t>https://rukminim2.flixcart.com/image/1160/1160/xif0q/mobile/8/u/c/-original-imagmmmh6ezhc2wu.jpeg?q=90</t>
  </si>
  <si>
    <t>Creamy White</t>
  </si>
  <si>
    <t>MOBGKHNBTVZZU8PH</t>
  </si>
  <si>
    <t>Motorola Edge 40 (Nebula Green, 256 Gb)</t>
  </si>
  <si>
    <t>https://rukminim2.flixcart.com/image/1160/1160/xif0q/mobile/2/m/o/edge-40-pay40030in-motorola-original-imagpqzchzhg6fex.jpeg?q=90</t>
  </si>
  <si>
    <t xml:space="preserve">Motorola Edge 40 </t>
  </si>
  <si>
    <t>Nebula Green</t>
  </si>
  <si>
    <t>Dimensity 8020 Processor</t>
  </si>
  <si>
    <t>MOBGKHNBY3JZJHTB</t>
  </si>
  <si>
    <t>Motorola Edge 40 (Eclipse Black, 256 Gb)</t>
  </si>
  <si>
    <t>https://rukminim2.flixcart.com/image/1160/1160/xif0q/mobile/b/q/6/edge-40-pay40028in-motorola-original-imagpqzdnhrgvhj7.jpeg?q=90</t>
  </si>
  <si>
    <t>Eclipse Black</t>
  </si>
  <si>
    <t>MOBGKY2V7QZ2QVFS</t>
  </si>
  <si>
    <t>Samsung Galaxy F04 (Opal Green, 64 Gb)</t>
  </si>
  <si>
    <t>https://rukminim2.flixcart.com/image/1160/1160/xif0q/mobile/g/p/2/-original-imaguechhujc7ujh.jpeg?q=90</t>
  </si>
  <si>
    <t xml:space="preserve">Samsung Galaxy F04 </t>
  </si>
  <si>
    <t>HD</t>
  </si>
  <si>
    <t>Opal Green</t>
  </si>
  <si>
    <t>MOBGM2EHGUNGDDQR</t>
  </si>
  <si>
    <t>Motorola G32 (Satin Silver, 128 Gb)</t>
  </si>
  <si>
    <t>https://rukminim2.flixcart.com/image/1160/1160/xif0q/mobile/e/m/4/-original-imagnvvws9fmzgtb.jpeg?q=90</t>
  </si>
  <si>
    <t>Satin Silver</t>
  </si>
  <si>
    <t>MOBGM2EHJUTMXMFV</t>
  </si>
  <si>
    <t>Motorola G32 (Mineral Gray, 128 Gb)</t>
  </si>
  <si>
    <t>https://rukminim2.flixcart.com/image/1160/1160/xif0q/mobile/m/j/j/-original-imagnvvwvzyhfvx9.jpeg?q=90</t>
  </si>
  <si>
    <t>MOBGMFFX44FGHNHV</t>
  </si>
  <si>
    <t>Samsung Galaxy S23 Ultra 5G (Cream, 256 Gb)</t>
  </si>
  <si>
    <t>https://rukminim2.flixcart.com/image/1160/1160/xif0q/mobile/q/k/h/-original-imagzm8qmr7qxfhq.jpeg?q=90</t>
  </si>
  <si>
    <t xml:space="preserve">Samsung Galaxy S23 Ultra 5G </t>
  </si>
  <si>
    <t>Qualcomm Snapdragon 8 Gen 2 Processor</t>
  </si>
  <si>
    <t>MOBGMFFX5XYE8MZN</t>
  </si>
  <si>
    <t>Samsung Galaxy S23 5G (Cream, 128 Gb)</t>
  </si>
  <si>
    <t>https://rukminim2.flixcart.com/image/1160/1160/xif0q/mobile/x/7/n/-original-imagzm8qzhpuwrak.jpeg?q=90</t>
  </si>
  <si>
    <t xml:space="preserve">Samsung Galaxy S23 5G </t>
  </si>
  <si>
    <t>MOBGMFFXB7RGPNET</t>
  </si>
  <si>
    <t>Samsung Galaxy S23 5G (Green, 256 Gb)</t>
  </si>
  <si>
    <t>https://rukminim2.flixcart.com/image/1160/1160/xif0q/mobile/h/q/9/-original-imagzm8r8jzcumfa.jpeg?q=90</t>
  </si>
  <si>
    <t>MOBGMFFXDQTGNWVK</t>
  </si>
  <si>
    <t>Samsung Galaxy S23 5G (Lavender, 256 Gb)</t>
  </si>
  <si>
    <t>https://rukminim2.flixcart.com/image/1160/1160/xif0q/mobile/g/r/b/-original-imagzm8q5gtgycxu.jpeg?q=90</t>
  </si>
  <si>
    <t>Lavender</t>
  </si>
  <si>
    <t>MOBGMFFXPNSHBGRC</t>
  </si>
  <si>
    <t>Samsung Galaxy S23 5G (Phantom Black, 256 Gb)</t>
  </si>
  <si>
    <t>https://rukminim2.flixcart.com/image/1160/1160/xif0q/mobile/u/i/d/-original-imagzm8qbwwyyvhf.jpeg?q=90</t>
  </si>
  <si>
    <t>Phantom Black</t>
  </si>
  <si>
    <t>MOBGMFFXURCVYANE</t>
  </si>
  <si>
    <t>Samsung Galaxy S23 5G (Cream, 256 Gb)</t>
  </si>
  <si>
    <t>MOBGNBFBJ3FZHRPX</t>
  </si>
  <si>
    <t>Poco X5 5G (Supernova Green, 128 Gb)</t>
  </si>
  <si>
    <t>https://rukminim2.flixcart.com/image/1160/1160/xif0q/mobile/h/i/0/-original-imagnqpnhtwr8chu.jpeg?q=90</t>
  </si>
  <si>
    <t xml:space="preserve">Poco X5 5G </t>
  </si>
  <si>
    <t>Supernova Green</t>
  </si>
  <si>
    <t>Qualcomm Snapdragon 695 Processor</t>
  </si>
  <si>
    <t>MOBGNBFN6EZTDAPU</t>
  </si>
  <si>
    <t>Samsung Galaxy F14 5G (Goat Green, 128 Gb)</t>
  </si>
  <si>
    <t>https://rukminim2.flixcart.com/image/1160/1160/xif0q/mobile/z/v/e/-original-imagtyxbptwcpjta.jpeg?q=90</t>
  </si>
  <si>
    <t xml:space="preserve">Samsung Galaxy F14 5G </t>
  </si>
  <si>
    <t>Goat Green</t>
  </si>
  <si>
    <t>Exynos 1330, Octa Core Processor</t>
  </si>
  <si>
    <t>MOBGNBFNDPGNJ7HY</t>
  </si>
  <si>
    <t>https://rukminim2.flixcart.com/image/1160/1160/xif0q/mobile/g/n/k/-original-imagtyxb86ddjhzh.jpeg?q=90</t>
  </si>
  <si>
    <t>MOBGNBYJZJEHR4QN</t>
  </si>
  <si>
    <t>Realme C55 (Rainy Night, 128 Gb)</t>
  </si>
  <si>
    <t>Realme</t>
  </si>
  <si>
    <t>https://rukminim2.flixcart.com/image/1160/1160/xif0q/mobile/a/l/m/-original-imagp55fu6uq2jch.jpeg?q=90</t>
  </si>
  <si>
    <t xml:space="preserve">Realme C55 </t>
  </si>
  <si>
    <t>Rainy Night</t>
  </si>
  <si>
    <t>Helio G88 Processor</t>
  </si>
  <si>
    <t>MOBGNE4S4EZDRUWP</t>
  </si>
  <si>
    <t>Samsung Galaxy A34 5G (Awesome Graphite, 128 Gb)</t>
  </si>
  <si>
    <t>https://rukminim2.flixcart.com/image/1160/1160/xif0q/mobile/a/a/v/galaxy-a34-5g-sm-a346ezkeins-samsung-original-imagnpz4h7xg6pgg.jpeg?q=90</t>
  </si>
  <si>
    <t xml:space="preserve">Samsung Galaxy A34 5G </t>
  </si>
  <si>
    <t>Awesome Graphite</t>
  </si>
  <si>
    <t>BatteryDimensity 1080, Octa Core Processor</t>
  </si>
  <si>
    <t>MOBGNE4SNYUZ9GVB</t>
  </si>
  <si>
    <t>Samsung Galaxy A34 5G (Awesome Violet, 128 Gb)</t>
  </si>
  <si>
    <t>https://rukminim2.flixcart.com/image/1160/1160/xif0q/mobile/i/4/s/galaxy-a34-5g-sm-a346elvcins-samsung-original-imah3p2zkbxamsnx.jpeg?q=90</t>
  </si>
  <si>
    <t>Awesome Violet</t>
  </si>
  <si>
    <t>MOBGNE4STRDFQHDH</t>
  </si>
  <si>
    <t>Samsung Galaxy A54 5G (Awesome Lime, 256 Gb)</t>
  </si>
  <si>
    <t>https://rukminim2.flixcart.com/image/1160/1160/xif0q/mobile/o/w/q/-original-imagnrhkjwg8ngzh.jpeg?q=90</t>
  </si>
  <si>
    <t xml:space="preserve">Samsung Galaxy A54 5G </t>
  </si>
  <si>
    <t>Awesome Lime</t>
  </si>
  <si>
    <t>Exynos 1380, Octa Core Processor</t>
  </si>
  <si>
    <t>MOBGNPGYWGZAUZGK</t>
  </si>
  <si>
    <t>Samsung Galaxy S23 5G (Green, 128 Gb)</t>
  </si>
  <si>
    <t>MOBGNPGZFWUKKJGR</t>
  </si>
  <si>
    <t>Samsung Galaxy S23 5G (Lavender, 128 Gb)</t>
  </si>
  <si>
    <t>MOBGNPGZVX4PCTTF</t>
  </si>
  <si>
    <t>Samsung Galaxy S23 5G (Phantom Black, 128 Gb)</t>
  </si>
  <si>
    <t>MOBGP3BPSS2DHZCZ</t>
  </si>
  <si>
    <t>Tecno Phantom V Fold 5G (Black, 256 Gb)</t>
  </si>
  <si>
    <t>Tecno</t>
  </si>
  <si>
    <t>https://rukminim2.flixcart.com/image/1160/1160/xif0q/mobile/l/5/a/phantom-v-fold-5g-ad10-tecno-original-imah29v2bhrrtzva.jpeg?q=90</t>
  </si>
  <si>
    <t xml:space="preserve">Tecno Phantom V Fold 5G </t>
  </si>
  <si>
    <t>Mediatek Dimensity 9000+ Processor</t>
  </si>
  <si>
    <t>MOBGPGBZHPTYTRM4</t>
  </si>
  <si>
    <t>Redmi Note 12 5G (Mystique Blue, 256 Gb)</t>
  </si>
  <si>
    <t>Redmi</t>
  </si>
  <si>
    <t>https://rukminim2.flixcart.com/image/1160/1160/xif0q/mobile/0/g/w/note-12-5g-mzb0eiain-redmi-original-imagpgr9ngapjhxq.jpeg?q=90</t>
  </si>
  <si>
    <t xml:space="preserve">Redmi Note 12 5G </t>
  </si>
  <si>
    <t>Mystique Blue</t>
  </si>
  <si>
    <t>Qualcomm Snapdragon 4 Gen 1 Processor</t>
  </si>
  <si>
    <t>MOBGPN55SKDKVRQV</t>
  </si>
  <si>
    <t>Samsung Galaxy F54 5G (Meteor Blue, 256 Gb)</t>
  </si>
  <si>
    <t>https://rukminim2.flixcart.com/image/1160/1160/xif0q/mobile/y/2/b/galaxy-f54-5g-sm-e546bdbhins-samsung-original-imagq79fjhhcb6u2.jpeg?q=90</t>
  </si>
  <si>
    <t xml:space="preserve">Samsung Galaxy F54 5G </t>
  </si>
  <si>
    <t>Meteor Blue</t>
  </si>
  <si>
    <t>Octa Core Processor</t>
  </si>
  <si>
    <t>MOBGPVYATHJDTSSR</t>
  </si>
  <si>
    <t>Redmi A2 (Sea Green, 32 Gb)</t>
  </si>
  <si>
    <t>https://rukminim2.flixcart.com/image/1160/1160/xif0q/mobile/b/g/t/a2-mobzc1pin-redmi-original-imagpvyagktrdava.jpeg?q=90</t>
  </si>
  <si>
    <t xml:space="preserve">Redmi A2 </t>
  </si>
  <si>
    <t>Sea Green</t>
  </si>
  <si>
    <t>Helio G36 Processor</t>
  </si>
  <si>
    <t>MOBGPVYMG9RWX6XY</t>
  </si>
  <si>
    <t>Redmi A2 (Aqua Blue, 64 Gb)</t>
  </si>
  <si>
    <t>https://rukminim2.flixcart.com/image/1160/1160/xif0q/mobile/o/v/a/-original-imagwds6czsgbxvc.jpeg?q=90</t>
  </si>
  <si>
    <t>Aqua Blue</t>
  </si>
  <si>
    <t>MOBGPYKTXZ55PY23</t>
  </si>
  <si>
    <t>Motorola G32 (Satin Maroon, 128 Gb)</t>
  </si>
  <si>
    <t>https://rukminim2.flixcart.com/image/1160/1160/xif0q/mobile/w/2/t/-original-imagqnsw89kctjxd.jpeg?q=90</t>
  </si>
  <si>
    <t>Satin Maroon</t>
  </si>
  <si>
    <t>MOBGPYM3GGV8XHGX</t>
  </si>
  <si>
    <t>Nokia C32 (Beach Pink, 128 Gb)</t>
  </si>
  <si>
    <t>Nokia</t>
  </si>
  <si>
    <t>https://rukminim2.flixcart.com/image/1160/1160/xif0q/mobile/s/r/5/-original-imagr6gdwbbkpbhn.jpeg?q=90</t>
  </si>
  <si>
    <t xml:space="preserve">Nokia C32 </t>
  </si>
  <si>
    <t>Beach Pink</t>
  </si>
  <si>
    <t>SC9863A1 Processor</t>
  </si>
  <si>
    <t>MOBGQ42TC7WXZHYC</t>
  </si>
  <si>
    <t>Tecno Camon 20 (Serenity Blue, 256 Gb)</t>
  </si>
  <si>
    <t>https://rukminim2.flixcart.com/image/1160/1160/xif0q/mobile/j/j/1/camon-20-ck6-tecno-original-imah29uwwyw2u4rj.jpeg?q=90</t>
  </si>
  <si>
    <t xml:space="preserve">Tecno Camon 20 </t>
  </si>
  <si>
    <t>Serenity Blue</t>
  </si>
  <si>
    <t>Mediatek MT6769Z Helio G85 Processor</t>
  </si>
  <si>
    <t>MOBGQ9HPEZKFHZFQ</t>
  </si>
  <si>
    <t>Infinix Note 30 5G (Magic Black, 256 Gb)</t>
  </si>
  <si>
    <t>Infinix</t>
  </si>
  <si>
    <t>https://rukminim2.flixcart.com/image/1160/1160/xif0q/mobile/c/p/h/-original-imagqhyftnseqttk.jpeg?q=90</t>
  </si>
  <si>
    <t xml:space="preserve">Infinix Note 30 5G </t>
  </si>
  <si>
    <t>Magic Black</t>
  </si>
  <si>
    <t>Dimensity 6080 Processor</t>
  </si>
  <si>
    <t>MOBGQ9HPMWYHPWY2</t>
  </si>
  <si>
    <t>Infinix Note 30 5G (Magic Black, 128 Gb)</t>
  </si>
  <si>
    <t>MOBGQFX6AG2JD2XT</t>
  </si>
  <si>
    <t>Motorola Edge 40 Neo (Soothing Sea, 128 Gb)</t>
  </si>
  <si>
    <t>https://rukminim2.flixcart.com/image/1160/1160/xif0q/mobile/j/q/2/edge-40-neo-payj0001in-motorola-original-imagtkf5ewhafvhh.jpeg?q=90</t>
  </si>
  <si>
    <t xml:space="preserve">Motorola Edge 40 Neo </t>
  </si>
  <si>
    <t>Soothing Sea</t>
  </si>
  <si>
    <t>Dimensity 7030 Processor</t>
  </si>
  <si>
    <t>MOBGQFX6FXEZ3GCE</t>
  </si>
  <si>
    <t>Motorola Edge 40 Neo (Black Beauty, 256 Gb)</t>
  </si>
  <si>
    <t>https://rukminim2.flixcart.com/image/1160/1160/xif0q/mobile/d/5/k/-original-imagtkzut72y6ddg.jpeg?q=90</t>
  </si>
  <si>
    <t>Black Beauty</t>
  </si>
  <si>
    <t>MOBGQFX6K7YQJRSY</t>
  </si>
  <si>
    <t>Motorola Edge 40 Neo (Caneel Bay, 128 Gb)</t>
  </si>
  <si>
    <t>https://rukminim2.flixcart.com/image/1160/1160/xif0q/mobile/s/p/e/-original-imagtkzunhcht8vz.jpeg?q=90</t>
  </si>
  <si>
    <t>Caneel Bay</t>
  </si>
  <si>
    <t>MOBGQFX8GHFFWZEA</t>
  </si>
  <si>
    <t>Motorola G14 (Steel Gray, 128 Gb)</t>
  </si>
  <si>
    <t>https://rukminim2.flixcart.com/image/1160/1160/xif0q/mobile/z/3/e/g14-payf0010in-motorola-original-imagrtypwf5m6kqw.jpeg?q=90</t>
  </si>
  <si>
    <t xml:space="preserve">Motorola G14 </t>
  </si>
  <si>
    <t>Steel Gray</t>
  </si>
  <si>
    <t>T616 Processor</t>
  </si>
  <si>
    <t>MOBGQY9378PDVDDC</t>
  </si>
  <si>
    <t>Realme C53 (Champion Black, 128 Gb)</t>
  </si>
  <si>
    <t>https://rukminim2.flixcart.com/image/1160/1160/xif0q/mobile/5/q/6/-original-imags487ftf3g2s7.jpeg?q=90</t>
  </si>
  <si>
    <t xml:space="preserve">Realme C53 </t>
  </si>
  <si>
    <t>Champion Black</t>
  </si>
  <si>
    <t>T612 Processor</t>
  </si>
  <si>
    <t>MOBGQY939DG9GBQ8</t>
  </si>
  <si>
    <t>Realme C53 (Champion Gold, 64 Gb)</t>
  </si>
  <si>
    <t>https://rukminim2.flixcart.com/image/1160/1160/xif0q/mobile/h/h/d/-original-imags487gaqqhcea.jpeg?q=90</t>
  </si>
  <si>
    <t>Champion Gold</t>
  </si>
  <si>
    <t>MOBGQY93HQSAGAXG</t>
  </si>
  <si>
    <t>Realme C53 (Champion Black, 64 Gb)</t>
  </si>
  <si>
    <t>MOBGQY93QMZFZJVN</t>
  </si>
  <si>
    <t>Realme C53 (Champion Gold, 128 Gb)</t>
  </si>
  <si>
    <t>MOBGR4GQ5JCXZUV3</t>
  </si>
  <si>
    <t>Infinix Hot 30 5G (Aurora Blue, 128 Gb)</t>
  </si>
  <si>
    <t>https://rukminim2.flixcart.com/image/1160/1160/xif0q/mobile/6/j/b/-original-imagrgp2dbb77av2.jpeg?q=90</t>
  </si>
  <si>
    <t xml:space="preserve">Infinix Hot 30 5G </t>
  </si>
  <si>
    <t>Aurora Blue</t>
  </si>
  <si>
    <t>Dimensity 6020 5G Processor</t>
  </si>
  <si>
    <t>MOBGR4GQEN8QVZH8</t>
  </si>
  <si>
    <t>Infinix Hot 30 5G (Miami Orange, 128 Gb)</t>
  </si>
  <si>
    <t>https://rukminim2.flixcart.com/image/1160/1160/xif0q/mobile/b/k/d/-original-imagrgpkyyrjzdxz.jpeg?q=90</t>
  </si>
  <si>
    <t>Miami Orange</t>
  </si>
  <si>
    <t>MOBGR4GQRX8WPGMG</t>
  </si>
  <si>
    <t>MOBGR4GQY2ZD6GY6</t>
  </si>
  <si>
    <t>Infinix Hot 30 5G (Knight Black, 128 Gb)</t>
  </si>
  <si>
    <t>https://rukminim2.flixcart.com/image/1160/1160/xif0q/mobile/i/w/x/hot-30-5g-x6832-infinix-original-imagrfwzw66ubgnk.jpeg?q=90</t>
  </si>
  <si>
    <t>Knight Black</t>
  </si>
  <si>
    <t>MOBGR4GQYSBPZXVF</t>
  </si>
  <si>
    <t>MOBGR5TS93PHHNDH</t>
  </si>
  <si>
    <t>Vivo Y27 (Garden Green, 128 Gb)</t>
  </si>
  <si>
    <t>Vivo</t>
  </si>
  <si>
    <t>https://rukminim2.flixcart.com/image/1160/1160/xif0q/mobile/f/c/b/-original-imagwcg6ezhxcbhx.jpeg?q=90</t>
  </si>
  <si>
    <t xml:space="preserve">Vivo Y27 </t>
  </si>
  <si>
    <t>Garden Green</t>
  </si>
  <si>
    <t>Helio G85 Processor</t>
  </si>
  <si>
    <t>MOBGR5TSZH4ZGVZT</t>
  </si>
  <si>
    <t>Vivo Y27 (Burgundy Black, 128 Gb)</t>
  </si>
  <si>
    <t>https://rukminim2.flixcart.com/image/1160/1160/xif0q/mobile/t/f/2/y27-v2249-vivo-original-imahfmkqf5mrugjq.jpeg?q=90</t>
  </si>
  <si>
    <t>Burgundy Black</t>
  </si>
  <si>
    <t>MOBGRHT3CGX9P9TW</t>
  </si>
  <si>
    <t>Itel S23 With Dual Sim| 50Mp Rear Camera| 5000Mah Battery|Expandable Upto 1 Tb (Sky Blue, 128 Gb)</t>
  </si>
  <si>
    <t>Itel</t>
  </si>
  <si>
    <t>https://rukminim2.flixcart.com/image/1160/1160/xif0q/mobile/2/k/h/s23-s665l-itel-original-imagrht3zzbnm26n.jpeg?q=90</t>
  </si>
  <si>
    <t xml:space="preserve">Itel S23 With Dual Sim| 50Mp Rear Camera| 5000Mah Battery|Expandable Upto 1 Tb </t>
  </si>
  <si>
    <t>Sky Blue</t>
  </si>
  <si>
    <t>Unisoc Tiger T606 Processor</t>
  </si>
  <si>
    <t>MOBGRHT5JNHMVCFE</t>
  </si>
  <si>
    <t>Itel S23 With Dual Sim| 50Mp Rear Camera| 5000Mah Battery|Expandable Upto 1 Tb (Starry Black, 128 Gb)</t>
  </si>
  <si>
    <t>https://rukminim2.flixcart.com/image/1160/1160/xif0q/mobile/j/u/b/s23-s665l-itel-original-imagrht5cnebufcg.jpeg?q=90</t>
  </si>
  <si>
    <t>Starry Black</t>
  </si>
  <si>
    <t>MOBGRMFK2MGRNG4Q</t>
  </si>
  <si>
    <t>Redmi 12 (Moonstone Silver, 128 Gb)</t>
  </si>
  <si>
    <t>https://rukminim2.flixcart.com/image/1160/1160/xif0q/mobile/k/j/n/-original-imags37gyajqxkgp.jpeg?q=90</t>
  </si>
  <si>
    <t xml:space="preserve">Redmi 12 </t>
  </si>
  <si>
    <t>Moonstone Silver</t>
  </si>
  <si>
    <t>MOBGRMFK4CSR7GGH</t>
  </si>
  <si>
    <t>MOBGRMFKAHNTZPWE</t>
  </si>
  <si>
    <t>Redmi 12 (Pastel Blue, 128 Gb)</t>
  </si>
  <si>
    <t>https://rukminim2.flixcart.com/image/1160/1160/xif0q/mobile/e/a/g/-original-imags37h4prxjazz.jpeg?q=90</t>
  </si>
  <si>
    <t>Pastel Blue</t>
  </si>
  <si>
    <t>MOBGRMFKKDQ2A3V4</t>
  </si>
  <si>
    <t>Redmi 12 (Jade Black, 128 Gb)</t>
  </si>
  <si>
    <t>https://rukminim2.flixcart.com/image/1160/1160/xif0q/mobile/h/f/w/-original-imags37hy7uz2usv.jpeg?q=90</t>
  </si>
  <si>
    <t>Jade Black</t>
  </si>
  <si>
    <t>MOBGRMFKKGYD9ETX</t>
  </si>
  <si>
    <t>MOBGRMFKTHKQSJEG</t>
  </si>
  <si>
    <t>MOBGRNZ3534YGMDR</t>
  </si>
  <si>
    <t>Poco M6 Pro 5G (Forest Green, 128 Gb)</t>
  </si>
  <si>
    <t>https://rukminim2.flixcart.com/image/1160/1160/xif0q/mobile/s/9/i/m6-pro-5g-mzb0eqjin-poco-original-imags3e7dazavyje.jpeg?q=90</t>
  </si>
  <si>
    <t xml:space="preserve">Poco M6 Pro 5G </t>
  </si>
  <si>
    <t>Forest Green</t>
  </si>
  <si>
    <t>Snapdragon 4 Gen 2 Processor</t>
  </si>
  <si>
    <t>MOBGRNZ3ER4N3K4F</t>
  </si>
  <si>
    <t>Poco M6 Pro 5G (Power Black, 128 Gb)</t>
  </si>
  <si>
    <t>https://rukminim2.flixcart.com/image/1160/1160/xif0q/mobile/d/h/q/m6-pro-5g-mzb0eprin-poco-original-imags3e7vewsafst.jpeg?q=90</t>
  </si>
  <si>
    <t>Power Black</t>
  </si>
  <si>
    <t>MOBGRNZ3FX5XNR2T</t>
  </si>
  <si>
    <t>MOBGRNZ3FZBVRYHQ</t>
  </si>
  <si>
    <t>MOBGRZGWHPZUCSSQ</t>
  </si>
  <si>
    <t>Oppo A78 (Aqua Green, 128 Gb)</t>
  </si>
  <si>
    <t>https://rukminim2.flixcart.com/image/1160/1160/xif0q/mobile/h/s/q/-original-imags7tjfcmdzzvb.jpeg?q=90</t>
  </si>
  <si>
    <t xml:space="preserve">Oppo A78 </t>
  </si>
  <si>
    <t>Aqua Green</t>
  </si>
  <si>
    <t>Snapdragon 680 Processor</t>
  </si>
  <si>
    <t>MOBGRZMYFH8MY6E2</t>
  </si>
  <si>
    <t>Samsung Galaxy F34 5G (Mystic Green, 128 Gb)</t>
  </si>
  <si>
    <t>https://rukminim2.flixcart.com/image/1160/1160/xif0q/mobile/n/w/e/-original-imagtyw9fdfnsune.jpeg?q=90</t>
  </si>
  <si>
    <t xml:space="preserve">Samsung Galaxy F34 5G </t>
  </si>
  <si>
    <t>Mystic Green</t>
  </si>
  <si>
    <t>Exynos 1280 Processor</t>
  </si>
  <si>
    <t>MOBGRZMYHHCWCAXG</t>
  </si>
  <si>
    <t>MOBGRZMYJM3KFVE3</t>
  </si>
  <si>
    <t>Samsung Galaxy F34 5G (Electric Black, 128 Gb)</t>
  </si>
  <si>
    <t>https://rukminim2.flixcart.com/image/1160/1160/xif0q/mobile/v/r/8/-original-imagtywatxffk3yh.jpeg?q=90</t>
  </si>
  <si>
    <t>Electric Black</t>
  </si>
  <si>
    <t>MOBGS7GYGUAJ4UYZ</t>
  </si>
  <si>
    <t>Redmi 12 5G (Jade Black, 128 Gb)</t>
  </si>
  <si>
    <t>https://rukminim2.flixcart.com/image/1160/1160/xif0q/mobile/b/m/g/-original-imagxaqtqng2hpxn.jpeg?q=90</t>
  </si>
  <si>
    <t xml:space="preserve">Redmi 12 5G </t>
  </si>
  <si>
    <t>MOBGS7JGZBZKPGGB</t>
  </si>
  <si>
    <t>Redmi 12 5G (Moonstone Silver, 128 Gb)</t>
  </si>
  <si>
    <t>https://rukminim2.flixcart.com/image/1160/1160/xif0q/mobile/u/v/h/-original-imagxaqtzmqgtfen.jpeg?q=90</t>
  </si>
  <si>
    <t>MOBGS7K3BFTXMMGG</t>
  </si>
  <si>
    <t>Redmi 12 5G (Pastel Blue, 128 Gb)</t>
  </si>
  <si>
    <t>https://rukminim2.flixcart.com/image/1160/1160/xif0q/mobile/x/0/4/-original-imagxaqu3samghjd.jpeg?q=90</t>
  </si>
  <si>
    <t>MOBGS9QU7QVWUWRD</t>
  </si>
  <si>
    <t>MOBGS9T5GBSYKBHM</t>
  </si>
  <si>
    <t>MOBGS9T5T9GCCWJM</t>
  </si>
  <si>
    <t>MOBGS9T6GHDKPSQD</t>
  </si>
  <si>
    <t>Redmi 12 5G (Jade Black, 256 Gb)</t>
  </si>
  <si>
    <t>MOBGS9T7XMXZGXGT</t>
  </si>
  <si>
    <t>Redmi 12 5G (Moonstone Silver, 256 Gb)</t>
  </si>
  <si>
    <t>MOBGS9T8EPYWHHSG</t>
  </si>
  <si>
    <t>Redmi 12 5G (Pastel Blue, 256 Gb)</t>
  </si>
  <si>
    <t>MOBGSFECT5ZZGEBF</t>
  </si>
  <si>
    <t>Infinix Zero 30 5G (Rome Green, 256 Gb)</t>
  </si>
  <si>
    <t>https://rukminim2.flixcart.com/image/1160/1160/xif0q/mobile/w/x/0/-original-imagszg3qxqgdx9c.jpeg?q=90</t>
  </si>
  <si>
    <t xml:space="preserve">Infinix Zero 30 5G </t>
  </si>
  <si>
    <t>Rome Green</t>
  </si>
  <si>
    <t>MOBGSFECVJV6SJQW</t>
  </si>
  <si>
    <t>Infinix Zero 30 5G (Golden Hour, 256 Gb)</t>
  </si>
  <si>
    <t>https://rukminim2.flixcart.com/image/1160/1160/xif0q/mobile/p/2/k/chandrayaan-3-x6731-isro-original-imagsycut4rx7ztp.jpeg?q=90</t>
  </si>
  <si>
    <t>Golden Hour</t>
  </si>
  <si>
    <t>MOBGSFECWEYCTMBU</t>
  </si>
  <si>
    <t>Infinix Zero 30 5G (Fantasy Purple, 256 Gb)</t>
  </si>
  <si>
    <t>https://rukminim2.flixcart.com/image/1160/1160/xif0q/mobile/l/x/g/-original-imagszg2vxntfpeb.jpeg?q=90</t>
  </si>
  <si>
    <t>Fantasy Purple</t>
  </si>
  <si>
    <t>MOBGSFECYPNH5PNA</t>
  </si>
  <si>
    <t>MOBGSGZJ8KF9ZBUK</t>
  </si>
  <si>
    <t>Oppo F23 5G (Cool Black, 256 Gb)</t>
  </si>
  <si>
    <t>https://rukminim2.flixcart.com/image/1160/1160/xif0q/mobile/8/3/h/f23-5g-cph2527-oppo-original-imagsn7ga5cbzhpx.jpeg?q=90</t>
  </si>
  <si>
    <t xml:space="preserve">Oppo F23 5G </t>
  </si>
  <si>
    <t>Cool Black</t>
  </si>
  <si>
    <t>Snapdragon 695 Processor</t>
  </si>
  <si>
    <t>MOBGSP9JFMS3KTHB</t>
  </si>
  <si>
    <t>Tecno Camon 20 (Art Edition, 256 Gb)</t>
  </si>
  <si>
    <t>https://rukminim2.flixcart.com/image/1160/1160/xif0q/mobile/y/3/g/camon-20-4g-with-fhd-big-amoled-display-ck6-tecno-original-imahyg2fcfbdzcyf.jpeg?q=90</t>
  </si>
  <si>
    <t>Art Edition</t>
  </si>
  <si>
    <t>MOBGSQGGC7NY4PXC</t>
  </si>
  <si>
    <t>Realme C51 (Mint Green, 64 Gb)</t>
  </si>
  <si>
    <t>https://rukminim2.flixcart.com/image/1160/1160/xif0q/mobile/b/i/x/-original-imagt4qptrkzwmxa.jpeg?q=90</t>
  </si>
  <si>
    <t xml:space="preserve">Realme C51 </t>
  </si>
  <si>
    <t>Mint Green</t>
  </si>
  <si>
    <t>MOBGSQGGZ7HQMEZD</t>
  </si>
  <si>
    <t>Realme C51 (Carbon Black, 64 Gb)</t>
  </si>
  <si>
    <t>https://rukminim2.flixcart.com/image/1160/1160/xif0q/mobile/t/5/5/-original-imagt4qzhsrnpyhb.jpeg?q=90</t>
  </si>
  <si>
    <t>Carbon Black</t>
  </si>
  <si>
    <t>MOBGSRPUBAQKTJGD</t>
  </si>
  <si>
    <t>Tecno Spark 10 Pro (Lunar Eclipse, 128 Gb)</t>
  </si>
  <si>
    <t>https://rukminim2.flixcart.com/image/1160/1160/xif0q/mobile/s/7/b/spark-10-pro-spark-10-pro-tecno-original-imah29t7ugfvmuqr.jpeg?q=90</t>
  </si>
  <si>
    <t xml:space="preserve">Tecno Spark 10 Pro </t>
  </si>
  <si>
    <t>Lunar Eclipse</t>
  </si>
  <si>
    <t>Mediatek Helio G88 Processor</t>
  </si>
  <si>
    <t>MOBGSXD7DXBFQEDE</t>
  </si>
  <si>
    <t>Samsung Galaxy S21 Fe 5G With Snapdragon 888 (Graphite, 256 Gb)</t>
  </si>
  <si>
    <t>https://rukminim2.flixcart.com/image/1160/1160/xif0q/mobile/k/a/l/galaxy-s21-fe-5g-sm-g990bza4ins-samsung-original-imah3gndw9qvwxn4.jpeg?q=90</t>
  </si>
  <si>
    <t xml:space="preserve">Samsung Galaxy S21 Fe 5G With Snapdragon 888 </t>
  </si>
  <si>
    <t>Graphite</t>
  </si>
  <si>
    <t>Snapdragon 888 Processor</t>
  </si>
  <si>
    <t>MOBGSXD7KAXUY8NH</t>
  </si>
  <si>
    <t>Samsung Galaxy S21 Fe 5G With Snapdragon 888 (Navy, 256 Gb)</t>
  </si>
  <si>
    <t>https://rukminim2.flixcart.com/image/1160/1160/xif0q/mobile/q/j/j/galaxy-s21-fe-5g-sm-g990bzb4ins-samsung-original-imah3kd95f7cejrg.jpeg?q=90</t>
  </si>
  <si>
    <t>Navy</t>
  </si>
  <si>
    <t>MOBGSXD7TZZTJQXE</t>
  </si>
  <si>
    <t>Samsung Galaxy S21 Fe 5G With Snapdragon 888 (Olive, 256 Gb)</t>
  </si>
  <si>
    <t>https://rukminim2.flixcart.com/image/1160/1160/xif0q/mobile/j/t/l/galaxy-s21-fe-5g-sm-g990blg4ins-samsung-original-imah3nsvxpssscxu.jpeg?q=90</t>
  </si>
  <si>
    <t>Olive</t>
  </si>
  <si>
    <t>MOBGSZM93HBUUCCZ</t>
  </si>
  <si>
    <t>Vivo V29E 5G (Artistic Red, 256 Gb)</t>
  </si>
  <si>
    <t>https://rukminim2.flixcart.com/image/1160/1160/xif0q/mobile/h/o/e/-original-imagstfsbhaaxbeb.jpeg?q=90</t>
  </si>
  <si>
    <t xml:space="preserve">Vivo V29E 5G </t>
  </si>
  <si>
    <t>Artistic Red</t>
  </si>
  <si>
    <t>MOBGSZM9UDGBZ5GH</t>
  </si>
  <si>
    <t>Vivo V29E 5G (Artistic Blue, 128 Gb)</t>
  </si>
  <si>
    <t>https://rukminim2.flixcart.com/image/1160/1160/xif0q/mobile/i/u/r/v29e-5g-v2303-vivo-original-imagsrk33hdpksuz.jpeg?q=90</t>
  </si>
  <si>
    <t>Artistic Blue</t>
  </si>
  <si>
    <t>MOBGT3SHARHHCNC6</t>
  </si>
  <si>
    <t>Oppo A38 (Glowing Black, 128 Gb)</t>
  </si>
  <si>
    <t>https://rukminim2.flixcart.com/image/1160/1160/xif0q/mobile/0/4/b/-original-imagt6f9hj8thvtd.jpeg?q=90</t>
  </si>
  <si>
    <t xml:space="preserve">Oppo A38 </t>
  </si>
  <si>
    <t>Glowing Black</t>
  </si>
  <si>
    <t>Helio G70 (MT6769) Processor</t>
  </si>
  <si>
    <t>MOBGT3SHRFF8JBAD</t>
  </si>
  <si>
    <t>Oppo A38 (Glowing Gold, 128 Gb)</t>
  </si>
  <si>
    <t>https://rukminim2.flixcart.com/image/1160/1160/xif0q/mobile/g/j/6/a38-cph2579-oppo-original-imagt5ukkqmm9eja.jpeg?q=90</t>
  </si>
  <si>
    <t>Glowing Gold</t>
  </si>
  <si>
    <t>MOBGT4RZCFZWHGKT</t>
  </si>
  <si>
    <t>Vivo T2 Pro 5G (Dune Gold, 128 Gb)</t>
  </si>
  <si>
    <t>https://rukminim2.flixcart.com/image/1160/1160/xif0q/mobile/5/y/8/-original-imagtt4mhqrzjs9r.jpeg?q=90</t>
  </si>
  <si>
    <t xml:space="preserve">Vivo T2 Pro 5G </t>
  </si>
  <si>
    <t>Dune Gold</t>
  </si>
  <si>
    <t>Dimensity 7200 Processor</t>
  </si>
  <si>
    <t>MOBGT4RZMZFEWDY7</t>
  </si>
  <si>
    <t>Vivo T2 Pro 5G (New Moon Black, 256 Gb)</t>
  </si>
  <si>
    <t>https://rukminim2.flixcart.com/image/1160/1160/xif0q/mobile/g/b/x/-original-imagtt4h4ptmxgwn.jpeg?q=90</t>
  </si>
  <si>
    <t>New Moon Black</t>
  </si>
  <si>
    <t>MOBGT4RZRRET8QQS</t>
  </si>
  <si>
    <t>Vivo T2 Pro 5G (New Moon Black, 128 Gb)</t>
  </si>
  <si>
    <t>MOBGT4RZUPKD8HDK</t>
  </si>
  <si>
    <t>Vivo T2 Pro 5G (Dune Gold, 256 Gb)</t>
  </si>
  <si>
    <t>MOBGT5F2KGVNAPYY</t>
  </si>
  <si>
    <t>Google Pixel 8 (Obsidian, 128 Gb)</t>
  </si>
  <si>
    <t>https://rukminim2.flixcart.com/image/1160/1160/xif0q/mobile/n/0/q/-original-imagtwh6ehjjzqhu.jpeg?q=90</t>
  </si>
  <si>
    <t xml:space="preserve">Google Pixel 8 </t>
  </si>
  <si>
    <t>Tensor G3 Processor</t>
  </si>
  <si>
    <t>MOBGT5F2R7MCUSWG</t>
  </si>
  <si>
    <t>Google Pixel 8 (Hazel, 256 Gb)</t>
  </si>
  <si>
    <t>https://rukminim2.flixcart.com/image/1160/1160/xif0q/mobile/e/y/x/-original-imagtwh5zrcy9hfj.jpeg?q=90</t>
  </si>
  <si>
    <t>MOBGT5F2WD8HPTPZ</t>
  </si>
  <si>
    <t>Google Pixel 8 (Hazel, 128 Gb)</t>
  </si>
  <si>
    <t>MOBGTAHEXGHF24MM</t>
  </si>
  <si>
    <t>Nothing Phone (2) (White, 128 Gb)</t>
  </si>
  <si>
    <t>Nothing</t>
  </si>
  <si>
    <t>https://rukminim2.flixcart.com/image/1160/1160/xif0q/mobile/i/s/b/-original-imagrdefh2xgenzz.jpeg?q=90</t>
  </si>
  <si>
    <t xml:space="preserve">Nothing Phone </t>
  </si>
  <si>
    <t>White</t>
  </si>
  <si>
    <t>Qualcomm Snapdragon 8+ Gen 1 Processor</t>
  </si>
  <si>
    <t>MOBGTEVGGM7CTGXU</t>
  </si>
  <si>
    <t>MOBGTEVGHM9ZPZBB</t>
  </si>
  <si>
    <t>MOBGTKBPKNY2GQEK</t>
  </si>
  <si>
    <t>Tecno Pova 5 Pro 5G (Silver Fantasy, 256 Gb)</t>
  </si>
  <si>
    <t>https://rukminim2.flixcart.com/image/1160/1160/xif0q/mobile/x/d/6/pova-5-pro-5g-pova-5-pro-5g-tecno-original-imah27t4hphxtemz.jpeg?q=90</t>
  </si>
  <si>
    <t xml:space="preserve">Tecno Pova 5 Pro 5G </t>
  </si>
  <si>
    <t>Silver Fantasy</t>
  </si>
  <si>
    <t>MediaTek Dimensity 6080 Processor</t>
  </si>
  <si>
    <t>MOBGTKQG8T9ZHJMM</t>
  </si>
  <si>
    <t>Samsung Galaxy S21 Fe 5G With Snapdragon 888 (Navy, 128 Gb)</t>
  </si>
  <si>
    <t>https://rukminim2.flixcart.com/image/1160/1160/xif0q/mobile/4/x/0/-original-imagtnqjjfgxzpz4.jpeg?q=90</t>
  </si>
  <si>
    <t>MOBGTKQGXJDVF95N</t>
  </si>
  <si>
    <t>Samsung Galaxy S21 Fe 5G With Snapdragon 888 (Graphite, 128 Gb)</t>
  </si>
  <si>
    <t>https://rukminim2.flixcart.com/image/1160/1160/xif0q/mobile/d/o/c/-original-imagtnqjmfqxxbj2.jpeg?q=90</t>
  </si>
  <si>
    <t>MOBGTR5XDTPJZR8P</t>
  </si>
  <si>
    <t>Oppo A18 (Glowing Black, 64 Gb)</t>
  </si>
  <si>
    <t>https://rukminim2.flixcart.com/image/1160/1160/xif0q/mobile/u/x/x/-original-imaguy4ag7rbpshw.jpeg?q=90</t>
  </si>
  <si>
    <t xml:space="preserve">Oppo A18 </t>
  </si>
  <si>
    <t>MOBGTR5XNFTHSJTB</t>
  </si>
  <si>
    <t>Oppo A18 (Glowing Blue, 64 Gb)</t>
  </si>
  <si>
    <t>https://rukminim2.flixcart.com/image/1160/1160/xif0q/mobile/b/m/e/-original-imaguy4b7uchxevz.jpeg?q=90</t>
  </si>
  <si>
    <t>Glowing Blue</t>
  </si>
  <si>
    <t>MOBGTR89PFVGSHS7</t>
  </si>
  <si>
    <t>Oppo Find N3 Flip (Sleek Black, 256 Gb)</t>
  </si>
  <si>
    <t>https://rukminim2.flixcart.com/image/1160/1160/xif0q/mobile/3/4/i/-original-imagu8h9snemswmc.jpeg?q=90</t>
  </si>
  <si>
    <t xml:space="preserve">Oppo Find N3 Flip </t>
  </si>
  <si>
    <t>Sleek Black</t>
  </si>
  <si>
    <t>Mediatek Dimensity 9200 Processor</t>
  </si>
  <si>
    <t>MOBGTR8X3FSCZXWG</t>
  </si>
  <si>
    <t>Vivo V29 Pro 5G (Black, 256 Gb)</t>
  </si>
  <si>
    <t>https://rukminim2.flixcart.com/image/1160/1160/xif0q/mobile/u/9/l/-original-imagtyw2cvvhz4hj.jpeg?q=90</t>
  </si>
  <si>
    <t xml:space="preserve">Vivo V29 Pro 5G </t>
  </si>
  <si>
    <t>Dimensity 8200 Processor</t>
  </si>
  <si>
    <t>MOBGTR8X6Y2Z4MTD</t>
  </si>
  <si>
    <t>MOBGTR8XBYVG6SAE</t>
  </si>
  <si>
    <t>Vivo V29 Pro 5G (Blue, 256 Gb)</t>
  </si>
  <si>
    <t>https://rukminim2.flixcart.com/image/1160/1160/xif0q/mobile/5/e/x/v29-5g-v2250-vivo-original-imagtyqfjag4qbdw.jpeg?q=90</t>
  </si>
  <si>
    <t>Blue</t>
  </si>
  <si>
    <t>MOBGTZ6WDMTNNGHQ</t>
  </si>
  <si>
    <t>Samsung Galaxy A05 (Black, 64 Gb)</t>
  </si>
  <si>
    <t>https://rukminim2.flixcart.com/image/1160/1160/xif0q/mobile/d/b/f/galaxy-a05-sm-a055fzkdins-samsung-original-imagvvwmbxfxrp4z.jpeg?q=90</t>
  </si>
  <si>
    <t xml:space="preserve">Samsung Galaxy A05 </t>
  </si>
  <si>
    <t>MOBGU8PYH4CHK2YS</t>
  </si>
  <si>
    <t>Realme C51 (Mint Green, 128 Gb)</t>
  </si>
  <si>
    <t>MOBGU8PYQNEGCN7H</t>
  </si>
  <si>
    <t>Realme C51 (Carbon Black, 128 Gb)</t>
  </si>
  <si>
    <t>MOBGUFHSVQGGJKHS</t>
  </si>
  <si>
    <t>Itel P 55 5G (Mint Green, 128 Gb)</t>
  </si>
  <si>
    <t>https://rukminim2.flixcart.com/image/1160/1160/xif0q/mobile/u/q/a/p-55-5g-p555g-itel-original-imah2ysrcsjbkdqx.jpeg?q=90</t>
  </si>
  <si>
    <t xml:space="preserve">Itel P 55 5G </t>
  </si>
  <si>
    <t>Mediatek Dimensity 6080 Processor</t>
  </si>
  <si>
    <t>MOBGUFK4C9NZATQ6</t>
  </si>
  <si>
    <t>Motorola G04 (Sea Green, 128 Gb)</t>
  </si>
  <si>
    <t>https://rukminim2.flixcart.com/image/1160/1160/xif0q/mobile/h/b/x/g04-pb130011in-motorola-original-imagy3tfvncuegaz.jpeg?q=90</t>
  </si>
  <si>
    <t xml:space="preserve">Motorola G04 </t>
  </si>
  <si>
    <t>MOBGUFK4FEVX2D5T</t>
  </si>
  <si>
    <t>Motorola G24 Power (Glacier Blue, 128 Gb)</t>
  </si>
  <si>
    <t>https://rukminim2.flixcart.com/image/1160/1160/xif0q/mobile/d/i/m/g24-pb1c0001in-motorola-original-imagxm3bhyh7ywnr.jpeg?q=90</t>
  </si>
  <si>
    <t xml:space="preserve">Motorola G24 Power </t>
  </si>
  <si>
    <t>Glacier Blue</t>
  </si>
  <si>
    <t>MOBGUFK4HPBEUCFH</t>
  </si>
  <si>
    <t>Motorola G04 (Concord Black, 64 Gb)</t>
  </si>
  <si>
    <t>https://rukminim2.flixcart.com/image/1160/1160/xif0q/mobile/v/s/z/g04-pb130010in-motorola-original-imagy3tecryv84k7.jpeg?q=90</t>
  </si>
  <si>
    <t>Concord Black</t>
  </si>
  <si>
    <t>MOBGUFK4NYZHCY9V</t>
  </si>
  <si>
    <t>Motorola G04 (Sunrise Orange, 64 Gb)</t>
  </si>
  <si>
    <t>https://rukminim2.flixcart.com/image/1160/1160/xif0q/mobile/z/i/r/g04-pb130013in-motorola-original-imagy3tf5rfhuyhy.jpeg?q=90</t>
  </si>
  <si>
    <t>Sunrise Orange</t>
  </si>
  <si>
    <t>MOBGUFK4P2H9CY7Y</t>
  </si>
  <si>
    <t>Motorola G34 5G (Ice Blue, 128 Gb)</t>
  </si>
  <si>
    <t>https://rukminim2.flixcart.com/image/1160/1160/xif0q/mobile/c/k/9/g34-5g-pb1v0001in-motorola-original-imagwu4r4xze9jwz.jpeg?q=90</t>
  </si>
  <si>
    <t xml:space="preserve">Motorola G34 5G </t>
  </si>
  <si>
    <t>Ice Blue</t>
  </si>
  <si>
    <t>Snapdragon 695 5G Processor</t>
  </si>
  <si>
    <t>MOBGUFK4QPQMAA2S</t>
  </si>
  <si>
    <t>Motorola G34 5G (Charcoal Black, 128 Gb)</t>
  </si>
  <si>
    <t>https://rukminim2.flixcart.com/image/1160/1160/xif0q/mobile/m/o/y/g34-5g-pb1v0000in-motorola-original-imagwu4s8naevwyq.jpeg?q=90</t>
  </si>
  <si>
    <t>Charcoal Black</t>
  </si>
  <si>
    <t>MOBGUFK4TZ2CJYHJ</t>
  </si>
  <si>
    <t>Motorola G34 5G (Ocean Green, 128 Gb)</t>
  </si>
  <si>
    <t>https://rukminim2.flixcart.com/image/1160/1160/xif0q/mobile/n/m/f/g34-5g-pb1v0002in-motorola-original-imagwu4rayqhgfjh.jpeg?q=90</t>
  </si>
  <si>
    <t>Ocean Green</t>
  </si>
  <si>
    <t>MOBGUFK4UBP7ZTXJ</t>
  </si>
  <si>
    <t>Motorola G24 Power (Ink Blue, 128 Gb)</t>
  </si>
  <si>
    <t>https://rukminim2.flixcart.com/image/1160/1160/xif0q/mobile/d/w/j/g24-pb1c0000in-motorola-original-imagxm3afhhxpqz9.jpeg?q=90</t>
  </si>
  <si>
    <t>Ink Blue</t>
  </si>
  <si>
    <t>MOBGUFK4X5AEBBDE</t>
  </si>
  <si>
    <t>Motorola G04 (Satin Blue, 64 Gb)</t>
  </si>
  <si>
    <t>https://rukminim2.flixcart.com/image/1160/1160/xif0q/mobile/k/6/l/g04-pb130012in-motorola-original-imagy3tfdhjgnzbd.jpeg?q=90</t>
  </si>
  <si>
    <t>Satin Blue</t>
  </si>
  <si>
    <t>MOBGUFK4ZX2ZHMTQ</t>
  </si>
  <si>
    <t>MOBGUFV94XSJBPCX</t>
  </si>
  <si>
    <t>Vivo Y17S (Forest Green, 128 Gb)</t>
  </si>
  <si>
    <t>https://rukminim2.flixcart.com/image/1160/1160/xif0q/mobile/t/m/j/y17s-v2310-vivo-original-imagu2d4sct3gzzg.jpeg?q=90</t>
  </si>
  <si>
    <t xml:space="preserve">Vivo Y17S </t>
  </si>
  <si>
    <t>MOBGUGG65KUNXJ7Z</t>
  </si>
  <si>
    <t>Vivo Y200 5G (Jungle Green, 128 Gb)</t>
  </si>
  <si>
    <t>https://rukminim2.flixcart.com/image/1160/1160/xif0q/mobile/u/n/p/-original-imagugptgsfbxauz.jpeg?q=90</t>
  </si>
  <si>
    <t xml:space="preserve">Vivo Y200 5G </t>
  </si>
  <si>
    <t>Jungle Green</t>
  </si>
  <si>
    <t>4 Gen 1 Processor</t>
  </si>
  <si>
    <t>MOBGUGG8XGJJPVBC</t>
  </si>
  <si>
    <t>Vivo Y200 5G (Desert Gold, 128 Gb)</t>
  </si>
  <si>
    <t>https://rukminim2.flixcart.com/image/1160/1160/xif0q/mobile/l/0/o/y200-5g-v2307-vivo-original-imaguhzxmrvhjhyf.jpeg?q=90</t>
  </si>
  <si>
    <t>Desert Gold</t>
  </si>
  <si>
    <t>MOBGVAPX2VJGYWZP</t>
  </si>
  <si>
    <t>Infinix Smart 8 Hd (Galaxy White, 64 Gb)</t>
  </si>
  <si>
    <t>https://rukminim2.flixcart.com/image/1160/1160/xif0q/mobile/1/h/3/-original-imagwfffzjftbg27.jpeg?q=90</t>
  </si>
  <si>
    <t xml:space="preserve">Infinix Smart 8 Hd </t>
  </si>
  <si>
    <t>Galaxy White</t>
  </si>
  <si>
    <t>T606 Processor</t>
  </si>
  <si>
    <t>MOBGVAPXG4WHFR9M</t>
  </si>
  <si>
    <t>Infinix Smart 8 Hd (Shiny Gold, 64 Gb)</t>
  </si>
  <si>
    <t>https://rukminim2.flixcart.com/image/1160/1160/xif0q/mobile/z/9/6/-original-imagwfffndz6tfhk.jpeg?q=90</t>
  </si>
  <si>
    <t>Shiny Gold</t>
  </si>
  <si>
    <t>MOBGVAPXGPFUDHYK</t>
  </si>
  <si>
    <t>Infinix Smart 8 Hd (Crystal Green, 64 Gb)</t>
  </si>
  <si>
    <t>https://rukminim2.flixcart.com/image/1160/1160/xif0q/mobile/q/k/r/-original-imagwfffv4dj3x4y.jpeg?q=90</t>
  </si>
  <si>
    <t>Crystal Green</t>
  </si>
  <si>
    <t>MOBGVG9VDHD7VTWT</t>
  </si>
  <si>
    <t>Itel Aura 05I|Leather Finish|4000 Mah Battery|Type C Charging Support (Meadow Green, 32 Gb)</t>
  </si>
  <si>
    <t>https://rukminim2.flixcart.com/image/1160/1160/xif0q/mobile/x/x/b/aura-05i-a663lc-itel-original-imagvhvgrexeffgw.jpeg?q=90</t>
  </si>
  <si>
    <t xml:space="preserve">Itel Aura 05I|Leather Finish|4000 Mah Battery|Type C Charging Support </t>
  </si>
  <si>
    <t>Meadow Green</t>
  </si>
  <si>
    <t>Unisoc SC9863A1 Processor</t>
  </si>
  <si>
    <t>MOBGVG9VHGH5HZCH</t>
  </si>
  <si>
    <t>Itel Aura 05I|Leather Finish|4000 Mah Battery|Type C Charging Support (Crystal Blue, 32 Gb)</t>
  </si>
  <si>
    <t>https://rukminim2.flixcart.com/image/1160/1160/xif0q/mobile/r/p/k/aura-05i-leather-finish-4000-mah-battery-type-c-charging-support-original-imagvnu9sbzczyx8.jpeg?q=90</t>
  </si>
  <si>
    <t>Crystal Blue</t>
  </si>
  <si>
    <t>MOBGVGDQ5MV3HPEZ</t>
  </si>
  <si>
    <t>Poco M6 Pro 5G (Power Black, 256 Gb)</t>
  </si>
  <si>
    <t>MOBGVGF3SQSZKCP5</t>
  </si>
  <si>
    <t>Vivo Y27 (Sea Blue, 128 Gb)</t>
  </si>
  <si>
    <t>https://rukminim2.flixcart.com/image/1160/1160/xif0q/mobile/v/k/z/y27-v2249-vivo-original-imagvsgd3tgwggrc.jpeg?q=90</t>
  </si>
  <si>
    <t>Sea Blue</t>
  </si>
  <si>
    <t>MOBGVMQS98EEEKTZ</t>
  </si>
  <si>
    <t>Nothing Phone (2A) 5G (White, 256 Gb)</t>
  </si>
  <si>
    <t>https://rukminim2.flixcart.com/image/1160/1160/xif0q/mobile/q/y/m/-original-imagz7f9hzrahd2z.jpeg?q=90</t>
  </si>
  <si>
    <t>Dimensity 7200 Pro Processor</t>
  </si>
  <si>
    <t>MOBGVMQS9NC2DH2P</t>
  </si>
  <si>
    <t>MOBGVMQSFSU7EFDH</t>
  </si>
  <si>
    <t>Nothing Phone (2A) 5G (White, 128 Gb)</t>
  </si>
  <si>
    <t>MOBGVMQSMHEGGBRW</t>
  </si>
  <si>
    <t>Nothing Phone (2A) 5G (Black, 256 Gb)</t>
  </si>
  <si>
    <t>https://rukminim2.flixcart.com/image/1160/1160/xif0q/mobile/h/i/x/-original-imagyr3vfpqrpkbv.jpeg?q=90</t>
  </si>
  <si>
    <t>MOBGVMQSVVE7CEAB</t>
  </si>
  <si>
    <t>MOBGVMQSZWSCFFWT</t>
  </si>
  <si>
    <t>Nothing Phone (2A) 5G (Black, 128 Gb)</t>
  </si>
  <si>
    <t>MOBGVTA24G7GHE6M</t>
  </si>
  <si>
    <t>Samsung Galaxy S23 Fe (Purple, 128 Gb)</t>
  </si>
  <si>
    <t>https://rukminim2.flixcart.com/image/1160/1160/xif0q/mobile/r/c/8/-original-imagztn77hdgmeka.jpeg?q=90</t>
  </si>
  <si>
    <t xml:space="preserve">Samsung Galaxy S23 Fe </t>
  </si>
  <si>
    <t>Purple</t>
  </si>
  <si>
    <t>Samsung Exynos 2200 Processor</t>
  </si>
  <si>
    <t>MOBGVTA2836DQWTT</t>
  </si>
  <si>
    <t>Samsung Galaxy S23 Fe (Graphite, 128 Gb)</t>
  </si>
  <si>
    <t>https://rukminim2.flixcart.com/image/1160/1160/xif0q/mobile/b/o/j/-original-imagztn8vv8htmyx.jpeg?q=90</t>
  </si>
  <si>
    <t>MOBGVTA2GRVRXVFR</t>
  </si>
  <si>
    <t>Samsung Galaxy S23 Fe (Mint, 128 Gb)</t>
  </si>
  <si>
    <t>https://rukminim2.flixcart.com/image/1160/1160/xif0q/mobile/m/c/s/-original-imagztn7sycc4h84.jpeg?q=90</t>
  </si>
  <si>
    <t>Mint</t>
  </si>
  <si>
    <t>MOBGVTA2GWPSR57X</t>
  </si>
  <si>
    <t>Samsung Galaxy S23 Fe (Graphite, 256 Gb)</t>
  </si>
  <si>
    <t>MOBGVTA2R8ZH4G3C</t>
  </si>
  <si>
    <t>Samsung Galaxy S23 Fe (Mint, 256 Gb)</t>
  </si>
  <si>
    <t>MOBGVTA2VGHCJFGG</t>
  </si>
  <si>
    <t>Samsung Galaxy S23 Fe (Purple, 256 Gb)</t>
  </si>
  <si>
    <t>MOBGVVTX2QNXDJ2W</t>
  </si>
  <si>
    <t>Poco C65 (Pastel Blue, 256 Gb)</t>
  </si>
  <si>
    <t>https://rukminim2.flixcart.com/image/1160/1160/xif0q/mobile/b/u/8/c65-mzb0g8nin-poco-original-imagw6j2kp5t5jek.jpeg?q=90</t>
  </si>
  <si>
    <t xml:space="preserve">Poco C65 </t>
  </si>
  <si>
    <t>MOBGVVTXAFHYHDZS</t>
  </si>
  <si>
    <t>Poco C65 (Matte Black, 128 Gb)</t>
  </si>
  <si>
    <t>https://rukminim2.flixcart.com/image/1160/1160/xif0q/mobile/i/k/k/c65-mzb0g8rin-poco-original-imagw6gyhhu7hur5.jpeg?q=90</t>
  </si>
  <si>
    <t>Matte Black</t>
  </si>
  <si>
    <t>MOBGVVTXBXRRZEUK</t>
  </si>
  <si>
    <t>MOBGVVTXTQDGZ7JY</t>
  </si>
  <si>
    <t>Poco C65 (Pastel Blue, 128 Gb)</t>
  </si>
  <si>
    <t>MOBGVVTXXYZHF5UM</t>
  </si>
  <si>
    <t>Poco C65 (Matte Black, 256 Gb)</t>
  </si>
  <si>
    <t>MOBGVVTXZESSZY4W</t>
  </si>
  <si>
    <t>MOBGVZ4MMMTGQTRR</t>
  </si>
  <si>
    <t>Tecno Spark Go 2024 (Gravity Black, 64 Gb)</t>
  </si>
  <si>
    <t>https://rukminim2.flixcart.com/image/1160/1160/xif0q/mobile/x/w/v/-original-imagz37hmkhgjrkq.jpeg?q=90</t>
  </si>
  <si>
    <t xml:space="preserve">Tecno Spark Go 2024 </t>
  </si>
  <si>
    <t>Gravity Black</t>
  </si>
  <si>
    <t>MOBGW4HH3GV5F8GY</t>
  </si>
  <si>
    <t>Redmi 13C (Stardust Black, 128 Gb)</t>
  </si>
  <si>
    <t>https://rukminim2.flixcart.com/image/1160/1160/xif0q/mobile/v/e/a/-original-imahfk4xuk7ntphs.jpeg?q=90</t>
  </si>
  <si>
    <t xml:space="preserve">Redmi 13C </t>
  </si>
  <si>
    <t>Stardust Black</t>
  </si>
  <si>
    <t>MOBGW4HKUXHFDYU2</t>
  </si>
  <si>
    <t>Redmi 13C (Starshine Green, 128 Gb)</t>
  </si>
  <si>
    <t>https://rukminim2.flixcart.com/image/1160/1160/xif0q/mobile/u/6/r/-original-imahfk4xenbzxwrh.jpeg?q=90</t>
  </si>
  <si>
    <t>Starshine Green</t>
  </si>
  <si>
    <t>MOBGW4HKVU4ZGZFZ</t>
  </si>
  <si>
    <t>MOBGW4HKWHMZ2XMD</t>
  </si>
  <si>
    <t>MOBGW4JKJT4RBG8G</t>
  </si>
  <si>
    <t>Oppo A59 5G (Starry Black, 128 Gb)</t>
  </si>
  <si>
    <t>https://rukminim2.flixcart.com/image/1160/1160/xif0q/mobile/w/a/5/a59-5g-cph2617-oppo-original-imagwez4ruy9wrad.jpeg?q=90</t>
  </si>
  <si>
    <t xml:space="preserve">Oppo A59 5G </t>
  </si>
  <si>
    <t>Dimensity 6020 Processor</t>
  </si>
  <si>
    <t>MOBGW4JKMFU3MDJ7</t>
  </si>
  <si>
    <t>Oppo A59 5G (Silk Gold, 128 Gb)</t>
  </si>
  <si>
    <t>https://rukminim2.flixcart.com/image/1160/1160/xif0q/mobile/2/r/f/-original-imagweqhwyards5f.jpeg?q=90</t>
  </si>
  <si>
    <t>Silk Gold</t>
  </si>
  <si>
    <t>MOBGW4JKTTPXVNMA</t>
  </si>
  <si>
    <t>MOBGW4KGJJH7PMZF</t>
  </si>
  <si>
    <t>Tecno Pova 5 Pro 5G (Dark Illusion, 256 Gb)</t>
  </si>
  <si>
    <t>https://rukminim2.flixcart.com/image/1160/1160/xif0q/mobile/q/k/b/pova-5-pro-5g-lh8n-tecno-original-imah27t3g9wgxzy7.jpeg?q=90</t>
  </si>
  <si>
    <t>Dark Illusion</t>
  </si>
  <si>
    <t>MOBGW6JJ4ZJHVGXE</t>
  </si>
  <si>
    <t>Motorola Edge 40 Neo (Peach Fuzz, 128 Gb)</t>
  </si>
  <si>
    <t>https://rukminim2.flixcart.com/image/1160/1160/xif0q/mobile/5/c/r/-original-imagx24ftn9fyuam.jpeg?q=90</t>
  </si>
  <si>
    <t>Peach Fuzz</t>
  </si>
  <si>
    <t>MOBGW6NGMC7FNGMC</t>
  </si>
  <si>
    <t>Google Pixel 8 (Mint, 128 Gb)</t>
  </si>
  <si>
    <t>https://rukminim2.flixcart.com/image/1160/1160/xif0q/mobile/3/r/l/-original-imagxgauvgvcretu.jpeg?q=90</t>
  </si>
  <si>
    <t>MOBGW9FEDGZ3GAKT</t>
  </si>
  <si>
    <t>Poco M6 5G (Orion Blue, 128 Gb)</t>
  </si>
  <si>
    <t>https://rukminim2.flixcart.com/image/1160/1160/xif0q/mobile/l/v/b/-original-imagytcpqznwrvse.jpeg?q=90</t>
  </si>
  <si>
    <t xml:space="preserve">Poco M6 5G </t>
  </si>
  <si>
    <t>Orion Blue</t>
  </si>
  <si>
    <t>Mediatek Dimensity 6100+ Processor</t>
  </si>
  <si>
    <t>MOBGW9FEH8ZHKNDY</t>
  </si>
  <si>
    <t>Poco M6 5G (Orion Blue, 256 Gb)</t>
  </si>
  <si>
    <t>MOBGW9FEHEYNW7ZR</t>
  </si>
  <si>
    <t>Poco M6 5G (Galactic Black, 128 Gb)</t>
  </si>
  <si>
    <t>https://rukminim2.flixcart.com/image/1160/1160/xif0q/mobile/h/b/r/-original-imagytcpcnjbduwh.jpeg?q=90</t>
  </si>
  <si>
    <t>Galactic Black</t>
  </si>
  <si>
    <t>MOBGW9FEZKAV8QCZ</t>
  </si>
  <si>
    <t>MOBGWBA52PMHZF4N</t>
  </si>
  <si>
    <t>Tecno Spark Go 2024 (Mystery White, 64 Gb)</t>
  </si>
  <si>
    <t>https://rukminim2.flixcart.com/image/1160/1160/xif0q/mobile/x/b/e/-original-imagz37gqyrzbjyf.jpeg?q=90</t>
  </si>
  <si>
    <t>Mystery White</t>
  </si>
  <si>
    <t>MOBGWBA88ZVGQQHF</t>
  </si>
  <si>
    <t>MOBGWD85AZCYWPYW</t>
  </si>
  <si>
    <t>Samsung Galaxy A15 5G (Blue, 128 Gb)</t>
  </si>
  <si>
    <t>https://rukminim2.flixcart.com/image/1160/1160/xif0q/mobile/g/f/i/galaxy-a15-5g-sm-a156ezbnins-samsung-original-imagwkgzv7vs8zd2.jpeg?q=90</t>
  </si>
  <si>
    <t xml:space="preserve">Samsung Galaxy A15 5G </t>
  </si>
  <si>
    <t>Dimensity 6100+ Processor</t>
  </si>
  <si>
    <t>MOBGWD85AZH3BRSS</t>
  </si>
  <si>
    <t>Samsung Galaxy A15 5G (Light Blue, 128 Gb)</t>
  </si>
  <si>
    <t>https://rukminim2.flixcart.com/image/1160/1160/xif0q/mobile/s/i/c/galaxy-a15-5g-sm-a156elbnins-samsung-original-imagwkgykezdha6z.jpeg?q=90</t>
  </si>
  <si>
    <t>MOBGWD85PDW7YR9G</t>
  </si>
  <si>
    <t>Samsung Galaxy A15 5G (Blue, 256 Gb)</t>
  </si>
  <si>
    <t>MOBGWD85TPKVHRUA</t>
  </si>
  <si>
    <t>MOBGWD85UZC8C3V8</t>
  </si>
  <si>
    <t>Samsung Galaxy A15 5G (Blue Black, 256 Gb)</t>
  </si>
  <si>
    <t>https://rukminim2.flixcart.com/image/1160/1160/xif0q/mobile/k/b/x/galaxy-a15-5g-sm-a156ezknins-samsung-original-imagwkgyvgfsza34.jpeg?q=90</t>
  </si>
  <si>
    <t>Blue Black</t>
  </si>
  <si>
    <t>MOBGWD85ZUA8BMDZ</t>
  </si>
  <si>
    <t>Samsung Galaxy A15 5G (Blue Black, 128 Gb)</t>
  </si>
  <si>
    <t>MOBGWD85ZV6EZKJZ</t>
  </si>
  <si>
    <t>MOBGWFB4GM4RHQER</t>
  </si>
  <si>
    <t>MOBGWH8S2TF4CAGN</t>
  </si>
  <si>
    <t>Realme 12 Pro+ 5G (Submarine Blue, 256 Gb)</t>
  </si>
  <si>
    <t>https://rukminim2.flixcart.com/image/1160/1160/xif0q/mobile/g/t/u/-original-imagxhd5xtjuwnqz.jpeg?q=90</t>
  </si>
  <si>
    <t xml:space="preserve">Realme 12 Pro+ 5G </t>
  </si>
  <si>
    <t>Submarine Blue</t>
  </si>
  <si>
    <t>Snapdragon 7s Gen 2 Processor</t>
  </si>
  <si>
    <t>MOBGWH8S46ZD2ZGH</t>
  </si>
  <si>
    <t>Realme 12 Pro 5G (Navigator Beige, 128 Gb)</t>
  </si>
  <si>
    <t>https://rukminim2.flixcart.com/image/1160/1160/xif0q/mobile/m/p/y/12-pro-5g-rmx3842-realme-original-imagxgnhafyjz8rb.jpeg?q=90</t>
  </si>
  <si>
    <t xml:space="preserve">Realme 12 Pro 5G </t>
  </si>
  <si>
    <t>Navigator Beige</t>
  </si>
  <si>
    <t>Snapdragon 6 Gen 1 Processor</t>
  </si>
  <si>
    <t>MOBGWH8SB4QUY3H7</t>
  </si>
  <si>
    <t>Realme 12 Pro+ 5G (Explorer Red, 256 Gb)</t>
  </si>
  <si>
    <t>https://rukminim2.flixcart.com/image/1160/1160/xif0q/mobile/b/v/c/12-pro-5g-rmx3840-realme-original-imagxgnkafjjhpmk.jpeg?q=90</t>
  </si>
  <si>
    <t>Explorer Red</t>
  </si>
  <si>
    <t>MOBGWH8SBYXG332N</t>
  </si>
  <si>
    <t>Realme 12 Pro 5G (Submarine Blue, 256 Gb)</t>
  </si>
  <si>
    <t>https://rukminim2.flixcart.com/image/1160/1160/xif0q/mobile/l/x/c/-original-imagx6rdpmhuq5ba.jpeg?q=90</t>
  </si>
  <si>
    <t>MOBGWH8SCYWVCQEH</t>
  </si>
  <si>
    <t>Realme 12 Pro+ 5G (Navigator Beige, 128 Gb)</t>
  </si>
  <si>
    <t>https://rukminim2.flixcart.com/image/1160/1160/xif0q/mobile/z/f/g/-original-imagxhd5gqhzszeb.jpeg?q=90</t>
  </si>
  <si>
    <t>MOBGWH8SERYVVPV8</t>
  </si>
  <si>
    <t>MOBGWH8SFQGSBNDU</t>
  </si>
  <si>
    <t>Realme 12 Pro+ 5G (Navigator Beige, 256 Gb)</t>
  </si>
  <si>
    <t>MOBGWH8SMHNFVVDX</t>
  </si>
  <si>
    <t>Realme 12 Pro+ 5G (Explorer Red, 128 Gb)</t>
  </si>
  <si>
    <t>MOBGWH8SR7MRR68W</t>
  </si>
  <si>
    <t>Realme 12 Pro+ 5G (Submarine Blue, 128 Gb)</t>
  </si>
  <si>
    <t>MOBGWH8SRNNZZ3DZ</t>
  </si>
  <si>
    <t>MOBGWH8SSGEEZRDA</t>
  </si>
  <si>
    <t>Realme 12 Pro 5G (Navigator Beige, 256 Gb)</t>
  </si>
  <si>
    <t>MOBGWH8STKHPCKGN</t>
  </si>
  <si>
    <t>MOBGWUHSZKWBZQWJ</t>
  </si>
  <si>
    <t>Redmi 13C (Starfrost White, 128 Gb)</t>
  </si>
  <si>
    <t>https://rukminim2.flixcart.com/image/1160/1160/xif0q/mobile/t/f/a/-original-imahfk4xp4xcggyt.jpeg?q=90</t>
  </si>
  <si>
    <t>Starfrost White</t>
  </si>
  <si>
    <t>MOBGWV5H2JGQTN22</t>
  </si>
  <si>
    <t>Infinix Smart 8 (Timber Black, 64 Gb)</t>
  </si>
  <si>
    <t>https://rukminim2.flixcart.com/image/1160/1160/xif0q/mobile/f/o/2/-original-imagxsc4zkwzpqkc.jpeg?q=90</t>
  </si>
  <si>
    <t xml:space="preserve">Infinix Smart 8 </t>
  </si>
  <si>
    <t>Timber Black</t>
  </si>
  <si>
    <t>MOBGWV5H9XEBFU4H</t>
  </si>
  <si>
    <t>Infinix Smart 8 (Shiny Gold, 128 Gb)</t>
  </si>
  <si>
    <t>https://rukminim2.flixcart.com/image/1160/1160/xif0q/mobile/j/1/o/-original-imagxsc4y8fhqyvg.jpeg?q=90</t>
  </si>
  <si>
    <t>MOBGWV5HAFHQJ4CB</t>
  </si>
  <si>
    <t>Infinix Smart 8 (Timber Black, 128 Gb)</t>
  </si>
  <si>
    <t>MOBGWV5HGPYMDWUN</t>
  </si>
  <si>
    <t>Infinix Smart 8 (Rainbow Blue, 64 Gb)</t>
  </si>
  <si>
    <t>https://rukminim2.flixcart.com/image/1160/1160/xif0q/mobile/x/c/t/-original-imagxsc4ufzm64uz.jpeg?q=90</t>
  </si>
  <si>
    <t>Rainbow Blue</t>
  </si>
  <si>
    <t>MOBGWV5HMRJKJUH4</t>
  </si>
  <si>
    <t>Infinix Smart 8 (Shiny Gold, 64 Gb)</t>
  </si>
  <si>
    <t>MOBGWV5HNYCNQJG2</t>
  </si>
  <si>
    <t>Infinix Smart 8 (Galaxy White, 64 Gb)</t>
  </si>
  <si>
    <t>https://rukminim2.flixcart.com/image/1160/1160/xif0q/mobile/d/v/p/-original-imagxsc4nthcs2zk.jpeg?q=90</t>
  </si>
  <si>
    <t>MOBGWV5HTVRN2ERN</t>
  </si>
  <si>
    <t>Infinix Smart 8 (Rainbow Blue, 128 Gb)</t>
  </si>
  <si>
    <t>MOBGWV9ERZ8YACPA</t>
  </si>
  <si>
    <t>MOBGWXHPZ3DVXZEG</t>
  </si>
  <si>
    <t>Tecno Spark Go 2024 (Magic Skin Green, 64 Gb)</t>
  </si>
  <si>
    <t>https://rukminim2.flixcart.com/image/1160/1160/xif0q/mobile/q/h/t/-original-imagz37gf4qdzff4.jpeg?q=90</t>
  </si>
  <si>
    <t>Magic Skin Green</t>
  </si>
  <si>
    <t>MOBGX2F38JBJGZSE</t>
  </si>
  <si>
    <t>Samsung Galaxy S24 Ultra 5G (Titanium Violet, 256 Gb)</t>
  </si>
  <si>
    <t>https://rukminim2.flixcart.com/image/1160/1160/xif0q/mobile/w/5/h/-original-imahyvnuta2aadbw.jpeg?q=90</t>
  </si>
  <si>
    <t xml:space="preserve">Samsung Galaxy S24 Ultra 5G </t>
  </si>
  <si>
    <t>Titanium Violet</t>
  </si>
  <si>
    <t>Snapdragon 8 Gen 3 Processor</t>
  </si>
  <si>
    <t>MOBGX2F3FEUH6PKS</t>
  </si>
  <si>
    <t>Samsung Galaxy S24 5G (Onyx Black, 512 Gb)</t>
  </si>
  <si>
    <t>https://rukminim2.flixcart.com/image/1160/1160/xif0q/mobile/o/u/j/-original-imahyvnumgrdsxht.jpeg?q=90</t>
  </si>
  <si>
    <t xml:space="preserve">Samsung Galaxy S24 5G </t>
  </si>
  <si>
    <t>Onyx Black</t>
  </si>
  <si>
    <t>Exynos 2400 Processor</t>
  </si>
  <si>
    <t>MOBGX2F3GNSJZ23R</t>
  </si>
  <si>
    <t>Samsung Galaxy S24 5G (Cobalt Violet, 256 Gb)</t>
  </si>
  <si>
    <t>https://rukminim2.flixcart.com/image/1160/1160/xif0q/mobile/e/b/9/-original-imahyvnuaasgsgvh.jpeg?q=90</t>
  </si>
  <si>
    <t>Cobalt Violet</t>
  </si>
  <si>
    <t>MOBGX2F3HVJYNHUV</t>
  </si>
  <si>
    <t>Samsung Galaxy S24+ 5G (Onyx Black, 256 Gb)</t>
  </si>
  <si>
    <t>https://rukminim2.flixcart.com/image/1160/1160/xif0q/mobile/4/p/b/-original-imahyvnuddts3hgd.jpeg?q=90</t>
  </si>
  <si>
    <t xml:space="preserve">Samsung Galaxy S24+ 5G </t>
  </si>
  <si>
    <t>MOBGX2F3QGZYYZAK</t>
  </si>
  <si>
    <t>Samsung Galaxy S24 Ultra 5G (Titanium Black, 256 Gb)</t>
  </si>
  <si>
    <t>https://rukminim2.flixcart.com/image/1160/1160/xif0q/mobile/y/e/8/-original-imahyvntxfrpuw6g.jpeg?q=90</t>
  </si>
  <si>
    <t>Titanium Black</t>
  </si>
  <si>
    <t>MOBGX2F3RQKKKTAW</t>
  </si>
  <si>
    <t>Samsung Galaxy S24 Ultra 5G (Titanium Gray, 256 Gb)</t>
  </si>
  <si>
    <t>https://rukminim2.flixcart.com/image/1160/1160/xif0q/mobile/5/i/7/-original-imahfu766ybd5h4z.jpeg?q=90</t>
  </si>
  <si>
    <t>Titanium Gray</t>
  </si>
  <si>
    <t>MOBGX2F3SN4R8GHF</t>
  </si>
  <si>
    <t>Samsung Galaxy S24+ 5G (Cobalt Violet, 512 Gb)</t>
  </si>
  <si>
    <t>https://rukminim2.flixcart.com/image/1160/1160/xif0q/mobile/i/g/r/-original-imahyvnu4jvpneha.jpeg?q=90</t>
  </si>
  <si>
    <t>MOBGX2F3VFMYCHCX</t>
  </si>
  <si>
    <t>Samsung Galaxy S24 5G (Amber Yellow, 512 Gb)</t>
  </si>
  <si>
    <t>https://rukminim2.flixcart.com/image/1160/1160/xif0q/mobile/m/f/g/-original-imahyvnutabrgzyn.jpeg?q=90</t>
  </si>
  <si>
    <t>Amber Yellow</t>
  </si>
  <si>
    <t>MOBGX2F3XNW3HK8K</t>
  </si>
  <si>
    <t>Samsung Galaxy S24 Ultra 5G (Titanium Gray, 512 Gb)</t>
  </si>
  <si>
    <t>MOBGX2F3YAZ6MRCQ</t>
  </si>
  <si>
    <t>Samsung Galaxy S24+ 5G (Onyx Black, 512 Gb)</t>
  </si>
  <si>
    <t>MOBGX2F3ZUBMWBGP</t>
  </si>
  <si>
    <t>Samsung Galaxy S24 5G (Onyx Black, 256 Gb)</t>
  </si>
  <si>
    <t>https://rukminim2.flixcart.com/image/1160/1160/xif0q/mobile/u/c/w/-original-imahyvnursvngwdm.jpeg?q=90</t>
  </si>
  <si>
    <t>MOBGXMWNNFBTTSNF</t>
  </si>
  <si>
    <t>MOBGXTV9G4DAVQTC</t>
  </si>
  <si>
    <t>Poco M6 5G (Polaris Green, 256 Gb)</t>
  </si>
  <si>
    <t>https://rukminim2.flixcart.com/image/1160/1160/xif0q/mobile/d/3/g/-original-imagy2v5ggthbvfe.jpeg?q=90</t>
  </si>
  <si>
    <t>Polaris Green</t>
  </si>
  <si>
    <t>MOBGXTV9GCTRG3NV</t>
  </si>
  <si>
    <t>Poco C65 (Pastel Green, 128 Gb)</t>
  </si>
  <si>
    <t>https://rukminim2.flixcart.com/image/1160/1160/xif0q/mobile/g/1/p/-original-imagy2v5kfnq97xn.jpeg?q=90</t>
  </si>
  <si>
    <t>Pastel Green</t>
  </si>
  <si>
    <t>MOBGXTV9GHFS38NM</t>
  </si>
  <si>
    <t>Poco C65 (Pastel Green, 256 Gb)</t>
  </si>
  <si>
    <t>MOBGXTV9GZHKA5KW</t>
  </si>
  <si>
    <t>MOBGXTV9KCCY984H</t>
  </si>
  <si>
    <t>Poco M6 5G (Polaris Green, 128 Gb)</t>
  </si>
  <si>
    <t>MOBGXTV9ZDZUQBHR</t>
  </si>
  <si>
    <t>MOBGXTYX2BGPKKMB</t>
  </si>
  <si>
    <t>Itel P55 (Aurora Blue, 128 Gb)</t>
  </si>
  <si>
    <t>https://rukminim2.flixcart.com/image/1160/1160/xif0q/mobile/w/k/r/p55-a666l-itel-original-imah3g7yjsxeu4mr.jpeg?q=90</t>
  </si>
  <si>
    <t xml:space="preserve">Itel P55 </t>
  </si>
  <si>
    <t>MOBGXTYZBAS4VM8K</t>
  </si>
  <si>
    <t>Motorola Edge 50 Fusion (Marshmallow Blue, 256 Gb)</t>
  </si>
  <si>
    <t>https://rukminim2.flixcart.com/image/1160/1160/xif0q/mobile/5/t/j/edge-50-fusion-pb300002in-motorola-original-imahywzrfagkuyxx.jpeg?q=90</t>
  </si>
  <si>
    <t xml:space="preserve">Motorola Edge 50 Fusion </t>
  </si>
  <si>
    <t>Marshmallow Blue</t>
  </si>
  <si>
    <t>7s Gen 2 Processor</t>
  </si>
  <si>
    <t>MOBGXTYZCQSXJPC2</t>
  </si>
  <si>
    <t>Motorola Edge 50 Fusion (Hot Pink, 128 Gb)</t>
  </si>
  <si>
    <t>https://rukminim2.flixcart.com/image/1160/1160/xif0q/mobile/i/k/l/edge-50-fusion-pb300001in-motorola-original-imahywzpfd2jh9ep.jpeg?q=90</t>
  </si>
  <si>
    <t>Hot Pink</t>
  </si>
  <si>
    <t>MOBGXTYZEZSZQE7W</t>
  </si>
  <si>
    <t>Motorola Edge 50 Fusion (Marshmallow Blue, 128 Gb)</t>
  </si>
  <si>
    <t>MOBGXTYZMJK85GFG</t>
  </si>
  <si>
    <t>Motorola Edge 50 Fusion (Forest Blue, 128 Gb)</t>
  </si>
  <si>
    <t>https://rukminim2.flixcart.com/image/1160/1160/xif0q/mobile/g/w/r/edge-50-fusion-pb300000in-motorola-original-imahywzztyktktpp.jpeg?q=90</t>
  </si>
  <si>
    <t>Forest Blue</t>
  </si>
  <si>
    <t>MOBGXTYZZBUPYFEC</t>
  </si>
  <si>
    <t>Motorola Edge 50 Fusion (Hot Pink, 256 Gb)</t>
  </si>
  <si>
    <t>MOBGXTYZZEW8GZE6</t>
  </si>
  <si>
    <t>Motorola Edge 50 Fusion (Forest Blue, 256 Gb)</t>
  </si>
  <si>
    <t>MOBGXU6S7Z8K9YHR</t>
  </si>
  <si>
    <t>Itel P55 (Moonlit Black, 128 Gb)</t>
  </si>
  <si>
    <t>https://rukminim2.flixcart.com/image/1160/1160/xif0q/mobile/j/9/a/p55-a666l-itel-original-imah3kf82yumfwsb.jpeg?q=90</t>
  </si>
  <si>
    <t>Moonlit Black</t>
  </si>
  <si>
    <t>MOBGXWT8YHZGFQST</t>
  </si>
  <si>
    <t>Vivo Y200E 5G (Saffron Delight, 128 Gb)</t>
  </si>
  <si>
    <t>https://rukminim2.flixcart.com/image/1160/1160/xif0q/mobile/j/e/l/y200e-5g-v2336-vivo-original-imagya7gdtxepwgv.jpeg?q=90</t>
  </si>
  <si>
    <t xml:space="preserve">Vivo Y200E 5G </t>
  </si>
  <si>
    <t>Saffron Delight</t>
  </si>
  <si>
    <t>MOBGXWT9FHNA7H9B</t>
  </si>
  <si>
    <t>MOBGXX3V3QWESTQY</t>
  </si>
  <si>
    <t>Oppo F25 Pro 5G (Ocean Blue, 128 Gb)</t>
  </si>
  <si>
    <t>https://rukminim2.flixcart.com/image/1160/1160/xif0q/mobile/z/r/x/-original-imagybz8cxfampzh.jpeg?q=90</t>
  </si>
  <si>
    <t xml:space="preserve">Oppo F25 Pro 5G </t>
  </si>
  <si>
    <t>Ocean Blue</t>
  </si>
  <si>
    <t>Dimensity 7050 Processor</t>
  </si>
  <si>
    <t>MOBGXX3V666RMFVU</t>
  </si>
  <si>
    <t>Oppo F25 Pro 5G (Ocean Blue, 256 Gb)</t>
  </si>
  <si>
    <t>MOBGXYEEQBXGMQZH</t>
  </si>
  <si>
    <t>Tecno Spark Go 2024 (Mystery White, 128 Gb)</t>
  </si>
  <si>
    <t>https://rukminim2.flixcart.com/image/1160/1160/xif0q/mobile/b/w/x/spark-go-2024-bg6-tecno-original-imah26hx7armuukw.jpeg?q=90</t>
  </si>
  <si>
    <t>MOBGXYEGTSVEZ6TJ</t>
  </si>
  <si>
    <t>Tecno Spark Go 2024 (Gravity Black, 128 Gb)</t>
  </si>
  <si>
    <t>https://rukminim2.flixcart.com/image/1160/1160/xif0q/mobile/f/y/y/spark-go-2024-bg6-tecno-original-imah26m39yba8j5p.jpeg?q=90</t>
  </si>
  <si>
    <t>MOBGXYEM6JM5PTEX</t>
  </si>
  <si>
    <t>Tecno Spark Go 2024 (Magic Skin Green, 128 Gb)</t>
  </si>
  <si>
    <t>https://rukminim2.flixcart.com/image/1160/1160/xif0q/mobile/a/e/v/spark-go-2024-bg6-tecno-original-imah26haztkqe5zq.jpeg?q=90</t>
  </si>
  <si>
    <t>MOBGXZG9A9UCT35A</t>
  </si>
  <si>
    <t>Vivo T2X 5G (Black Gladiator, 128 Gb)</t>
  </si>
  <si>
    <t>https://rukminim2.flixcart.com/image/1160/1160/xif0q/mobile/g/h/r/-original-imagxzezcwh3exh8.jpeg?q=90</t>
  </si>
  <si>
    <t xml:space="preserve">Vivo T2X 5G </t>
  </si>
  <si>
    <t>Black Gladiator</t>
  </si>
  <si>
    <t>Mediatek Dimensity 6020 Processor</t>
  </si>
  <si>
    <t>MOBGXZG9GWN7SMQK</t>
  </si>
  <si>
    <t>MOBGXZG9HX9EUTZR</t>
  </si>
  <si>
    <t>Vivo T2X 5G (Sunstone Orange, 128 Gb)</t>
  </si>
  <si>
    <t>https://rukminim2.flixcart.com/image/1160/1160/xif0q/mobile/4/6/b/-original-imagxzeqvznqbzpe.jpeg?q=90</t>
  </si>
  <si>
    <t>Sunstone Orange</t>
  </si>
  <si>
    <t>MOBGXZG9N7GSM9XJ</t>
  </si>
  <si>
    <t>MOBGXZGH2XZTHTZS</t>
  </si>
  <si>
    <t>Infinix Hot 40I (Starfall Green, 256 Gb)</t>
  </si>
  <si>
    <t>https://rukminim2.flixcart.com/image/1160/1160/xif0q/mobile/a/4/w/-original-imagxtneg6xnjqav.jpeg?q=90</t>
  </si>
  <si>
    <t xml:space="preserve">Infinix Hot 40I </t>
  </si>
  <si>
    <t>Starfall Green</t>
  </si>
  <si>
    <t>MOBGXZGHGAD7H8QG</t>
  </si>
  <si>
    <t>Infinix Hot 40I (Palm Blue, 256 Gb)</t>
  </si>
  <si>
    <t>https://rukminim2.flixcart.com/image/1160/1160/xif0q/mobile/9/x/f/-original-imagxtnehfg5pcwt.jpeg?q=90</t>
  </si>
  <si>
    <t>Palm Blue</t>
  </si>
  <si>
    <t>MOBGXZGHKMQ5TSBT</t>
  </si>
  <si>
    <t>Infinix Hot 40I (Horizon Gold, 256 Gb)</t>
  </si>
  <si>
    <t>https://rukminim2.flixcart.com/image/1160/1160/xif0q/mobile/q/y/o/hot-40i-x6528-infinix-original-imagxquujpnngqgz.jpeg?q=90</t>
  </si>
  <si>
    <t>Horizon Gold</t>
  </si>
  <si>
    <t>MOBGXZGHWQGSK9RQ</t>
  </si>
  <si>
    <t>Infinix Hot 40I (Starlit Black, 256 Gb)</t>
  </si>
  <si>
    <t>https://rukminim2.flixcart.com/image/1160/1160/xif0q/mobile/w/s/d/-original-imagxtngwgcfwvy5.jpeg?q=90</t>
  </si>
  <si>
    <t>Starlit Black</t>
  </si>
  <si>
    <t>MOBGY2JU53P3KMG9</t>
  </si>
  <si>
    <t>Motorola G64 5G (Pearl Blue, 128 Gb)</t>
  </si>
  <si>
    <t>https://rukminim2.flixcart.com/image/1160/1160/xif0q/mobile/c/x/q/g64-5g-pb2e0002in-motorola-original-imagzzd4ewmjhyfx.jpeg?q=90</t>
  </si>
  <si>
    <t xml:space="preserve">Motorola G64 5G </t>
  </si>
  <si>
    <t>Pearl Blue</t>
  </si>
  <si>
    <t>Dimensity 7025 Processor</t>
  </si>
  <si>
    <t>MOBGY2JUGGJZJQNK</t>
  </si>
  <si>
    <t>Motorola G64 5G (Ice Lilac, 256 Gb)</t>
  </si>
  <si>
    <t>https://rukminim2.flixcart.com/image/1160/1160/xif0q/mobile/z/j/h/g64-5g-pb2e0007in-motorola-original-imagzzd8yfqrkgkw.jpeg?q=90</t>
  </si>
  <si>
    <t>Ice Lilac</t>
  </si>
  <si>
    <t>MOBGY2JUK2JQHPYK</t>
  </si>
  <si>
    <t>Motorola G64 5G (Mint Green, 128 Gb)</t>
  </si>
  <si>
    <t>https://rukminim2.flixcart.com/image/1160/1160/xif0q/mobile/l/x/h/g64-5g-pb2e0001in-motorola-original-imagzzd3ecgm2wp5.jpeg?q=90</t>
  </si>
  <si>
    <t>MOBGY2JUPSSWCZEJ</t>
  </si>
  <si>
    <t>Motorola G64 5G (Mint Green, 256 Gb)</t>
  </si>
  <si>
    <t>https://rukminim2.flixcart.com/image/1160/1160/xif0q/mobile/n/b/s/g64-5g-pb2e0005in-motorola-original-imagzzd5zagkg9gu.jpeg?q=90</t>
  </si>
  <si>
    <t>MOBGY2JUZFHY6ZZP</t>
  </si>
  <si>
    <t>Motorola G64 5G (Pearl Blue, 256 Gb)</t>
  </si>
  <si>
    <t>https://rukminim2.flixcart.com/image/1160/1160/xif0q/mobile/c/q/b/g64-5g-pb2e0006in-motorola-original-imagzzd4nmrgsevr.jpeg?q=90</t>
  </si>
  <si>
    <t>MOBGY2JUZHAXQ8ZG</t>
  </si>
  <si>
    <t>Motorola G64 5G (Ice Lilac, 128 Gb)</t>
  </si>
  <si>
    <t>https://rukminim2.flixcart.com/image/1160/1160/xif0q/mobile/l/l/s/g64-5g-pb2e0003in-motorola-original-imagzzd3qda9rfzt.jpeg?q=90</t>
  </si>
  <si>
    <t>MOBGY3X2QQK5WWFG</t>
  </si>
  <si>
    <t>Lava Yuva 3 With Dual Sim|5000 Mah Battery|13Mp Rear Camera |Expandable Upto 512 Gb (Cosmic Lavender, 64 Gb)</t>
  </si>
  <si>
    <t>Lava</t>
  </si>
  <si>
    <t>https://rukminim2.flixcart.com/image/1160/1160/xif0q/mobile/d/5/k/yuva-3-yuva-3-lava-original-imagy3x2uvnvtpaf.jpeg?q=90</t>
  </si>
  <si>
    <t xml:space="preserve">Lava Yuva 3 With Dual Sim|5000 Mah Battery|13Mp Rear Camera |Expandable Upto 512 Gb </t>
  </si>
  <si>
    <t>Cosmic Lavender</t>
  </si>
  <si>
    <t>UNISOC T606 Octa-core Processor</t>
  </si>
  <si>
    <t>MOBGY5799YPGJEDA</t>
  </si>
  <si>
    <t>Lava Yuva 3 With Dual Sim|5000 Mah Battery|13Mp Rear Camera |Expandable Upto 512 Gb (Eclipse Black, 128 Gb)</t>
  </si>
  <si>
    <t>https://rukminim2.flixcart.com/image/1160/1160/xif0q/mobile/m/o/w/yuva-3-yuva-3-lava-original-imagy3x8gwh22agz.jpeg?q=90</t>
  </si>
  <si>
    <t>MOBGY9EXSCVBJ9DR</t>
  </si>
  <si>
    <t>Honor X9B (Midnight Black, 256 Gb)</t>
  </si>
  <si>
    <t>Honor</t>
  </si>
  <si>
    <t>https://rukminim2.flixcart.com/image/1160/1160/xif0q/mobile/p/o/8/x9b-ali-nx1-honor-original-imah29tgs9rgh7ep.jpeg?q=90</t>
  </si>
  <si>
    <t xml:space="preserve">Honor X9B </t>
  </si>
  <si>
    <t>Midnight Black</t>
  </si>
  <si>
    <t>Qualcomm Snapdragon 6 Gen 1 Processor</t>
  </si>
  <si>
    <t>MOBGYA22EXQHSZFN</t>
  </si>
  <si>
    <t>Infinix Smart 8 Plus (Shiny Gold, 128 Gb)</t>
  </si>
  <si>
    <t>https://rukminim2.flixcart.com/image/1160/1160/xif0q/mobile/d/5/0/-original-imagykbkmcc4fgkh.jpeg?q=90</t>
  </si>
  <si>
    <t xml:space="preserve">Infinix Smart 8 Plus </t>
  </si>
  <si>
    <t>Mediatek Helio G36 Processor</t>
  </si>
  <si>
    <t>MOBGYA22FYTZKRW4</t>
  </si>
  <si>
    <t>Infinix Smart 8 Plus (Galaxy White, 128 Gb)</t>
  </si>
  <si>
    <t>https://rukminim2.flixcart.com/image/1160/1160/xif0q/mobile/7/d/g/smart-8-plus-x6526-infinix-original-imagyjm9mbwfhsyq.jpeg?q=90</t>
  </si>
  <si>
    <t>MOBGYA22HRYX9BHC</t>
  </si>
  <si>
    <t>Infinix Smart 8 Plus (Timber Black, 128 Gb)</t>
  </si>
  <si>
    <t>https://rukminim2.flixcart.com/image/1160/1160/xif0q/mobile/7/a/z/-original-imagykbj2yarenyw.jpeg?q=90</t>
  </si>
  <si>
    <t>MOBGYAFK2SGFMCFE</t>
  </si>
  <si>
    <t>Realme 12+ 5G (Pioneer Green, 256 Gb)</t>
  </si>
  <si>
    <t>https://rukminim2.flixcart.com/image/1160/1160/xif0q/mobile/e/w/x/-original-imagyzwyyzavhgfe.jpeg?q=90</t>
  </si>
  <si>
    <t xml:space="preserve">Realme 12+ 5G </t>
  </si>
  <si>
    <t>Pioneer Green</t>
  </si>
  <si>
    <t>MOBGYAFKAQ6KB9RV</t>
  </si>
  <si>
    <t>Realme 12+ 5G (Navigator Beige, 256 Gb)</t>
  </si>
  <si>
    <t>https://rukminim2.flixcart.com/image/1160/1160/xif0q/mobile/t/y/l/-original-imagyzwy3wk78ywr.jpeg?q=90</t>
  </si>
  <si>
    <t>MOBGYAFKBG4SPHXJ</t>
  </si>
  <si>
    <t>Realme 12 5G (Twilight Purple, 128 Gb)</t>
  </si>
  <si>
    <t>https://rukminim2.flixcart.com/image/1160/1160/xif0q/mobile/d/z/j/-original-imagyzwyyprfyzg3.jpeg?q=90</t>
  </si>
  <si>
    <t xml:space="preserve">Realme 12 5G </t>
  </si>
  <si>
    <t>Twilight Purple</t>
  </si>
  <si>
    <t>MOBGYAFKR424BCHQ</t>
  </si>
  <si>
    <t>MOBGYAFKS5P3GAHY</t>
  </si>
  <si>
    <t>Realme 12+ 5G (Navigator Beige, 128 Gb)</t>
  </si>
  <si>
    <t>MOBGYAFKSS6ZMTG7</t>
  </si>
  <si>
    <t>Realme 12+ 5G (Pioneer Green, 128 Gb)</t>
  </si>
  <si>
    <t>MOBGYAFKW3YMGCC6</t>
  </si>
  <si>
    <t>Realme 12 5G (Woodland Green, 128 Gb)</t>
  </si>
  <si>
    <t>https://rukminim2.flixcart.com/image/1160/1160/xif0q/mobile/f/k/s/-original-imagyzwynj6yu6xu.jpeg?q=90</t>
  </si>
  <si>
    <t>Woodland Green</t>
  </si>
  <si>
    <t>MOBGYAFKZJPYABMH</t>
  </si>
  <si>
    <t>MOBGYBAVBQ86QKJT</t>
  </si>
  <si>
    <t>Samsung Galaxy F15 5G (Ash Black, 128 Gb)</t>
  </si>
  <si>
    <t>https://rukminim2.flixcart.com/image/1160/1160/xif0q/mobile/m/u/d/-original-imah3agqugmgpwty.jpeg?q=90</t>
  </si>
  <si>
    <t xml:space="preserve">Samsung Galaxy F15 5G </t>
  </si>
  <si>
    <t>Ash Black</t>
  </si>
  <si>
    <t>MediaTek Dimensity 6100+ Processor</t>
  </si>
  <si>
    <t>MOBGYBAVFGJGMQGY</t>
  </si>
  <si>
    <t>MOBGYBAVKWJWSNNQ</t>
  </si>
  <si>
    <t>Samsung Galaxy F15 5G (Jazzy Green, 128 Gb)</t>
  </si>
  <si>
    <t>https://rukminim2.flixcart.com/image/1160/1160/xif0q/mobile/q/e/l/-original-imah3agqmmzap5gx.jpeg?q=90</t>
  </si>
  <si>
    <t>Jazzy Green</t>
  </si>
  <si>
    <t>MOBGYBAVSDFYZFNY</t>
  </si>
  <si>
    <t>Samsung Galaxy F15 5G (Groovy Violet, 128 Gb)</t>
  </si>
  <si>
    <t>https://rukminim2.flixcart.com/image/1160/1160/xif0q/mobile/r/b/j/-original-imah3agqepywexex.jpeg?q=90</t>
  </si>
  <si>
    <t>Groovy Violet</t>
  </si>
  <si>
    <t>MOBGYBAVT967G37V</t>
  </si>
  <si>
    <t>MOBGYBAVW8HTJH4X</t>
  </si>
  <si>
    <t>MOBGYFZMHDQERRRU</t>
  </si>
  <si>
    <t>Redmi A3 (Lake Blue, 64 Gb)</t>
  </si>
  <si>
    <t>https://rukminim2.flixcart.com/image/1160/1160/xif0q/mobile/r/z/1/a3-mzb0gnyin-redmi-original-imagy2wsmxhzdmbq.jpeg?q=90</t>
  </si>
  <si>
    <t xml:space="preserve">Redmi A3 </t>
  </si>
  <si>
    <t>Lake Blue</t>
  </si>
  <si>
    <t>MOBGYFZMUQQREQ5Y</t>
  </si>
  <si>
    <t>Redmi A3 (Midnight Black, 64 Gb)</t>
  </si>
  <si>
    <t>https://rukminim2.flixcart.com/image/1160/1160/xif0q/mobile/i/h/z/a3-mzb0h0lin-redmi-original-imagy2wsmpetm6s2.jpeg?q=90</t>
  </si>
  <si>
    <t>MOBGYGCB3UAYSU3Z</t>
  </si>
  <si>
    <t>Vivo V30 5G (Classic Black, 128 Gb)</t>
  </si>
  <si>
    <t>https://rukminim2.flixcart.com/image/1160/1160/xif0q/mobile/n/k/a/-original-imagyzw9nzhtpmup.jpeg?q=90</t>
  </si>
  <si>
    <t xml:space="preserve">Vivo V30 5G </t>
  </si>
  <si>
    <t>Classic Black</t>
  </si>
  <si>
    <t>7 Gen 3 Processor</t>
  </si>
  <si>
    <t>MOBGYGCBAHJ9BPJB</t>
  </si>
  <si>
    <t>Vivo V30 5G (Andaman Blue, 128 Gb)</t>
  </si>
  <si>
    <t>https://rukminim2.flixcart.com/image/1160/1160/xif0q/mobile/l/m/m/-original-imagyzw9ghf32enc.jpeg?q=90</t>
  </si>
  <si>
    <t>Andaman Blue</t>
  </si>
  <si>
    <t>MOBGYGCBEM4PVYYM</t>
  </si>
  <si>
    <t>Vivo V30 Pro 5G (Classic Black, 256 Gb)</t>
  </si>
  <si>
    <t>https://rukminim2.flixcart.com/image/1160/1160/xif0q/mobile/w/l/l/-original-imagyzwbzst7eemd.jpeg?q=90</t>
  </si>
  <si>
    <t xml:space="preserve">Vivo V30 Pro 5G </t>
  </si>
  <si>
    <t>Dimensity 8200 5G Processor</t>
  </si>
  <si>
    <t>MOBGYGCBETPD4FQY</t>
  </si>
  <si>
    <t>Vivo V30 Pro 5G (Andaman Blue, 256 Gb)</t>
  </si>
  <si>
    <t>https://rukminim2.flixcart.com/image/1160/1160/xif0q/mobile/8/t/d/v30-pro-5g-v2319-vivo-original-imagyzhhdeezbbfb.jpeg?q=90</t>
  </si>
  <si>
    <t>MOBGYGCBFZ25GARG</t>
  </si>
  <si>
    <t>Vivo V30 5G (Peacock Green, 256 Gb)</t>
  </si>
  <si>
    <t>https://rukminim2.flixcart.com/image/1160/1160/xif0q/mobile/o/g/3/v30-5g-v2318-vivo-original-imagyzhhxumayhzw.jpeg?q=90</t>
  </si>
  <si>
    <t>Peacock Green</t>
  </si>
  <si>
    <t>MOBGYGCBGVSY2N4W</t>
  </si>
  <si>
    <t>Vivo V30 5G (Andaman Blue, 256 Gb)</t>
  </si>
  <si>
    <t>MOBGYGCBHGAK8WGS</t>
  </si>
  <si>
    <t>Vivo V30 5G (Classic Black, 256 Gb)</t>
  </si>
  <si>
    <t>MOBGYGCBMNGAQPEX</t>
  </si>
  <si>
    <t>MOBGYGCBNRTAHBBV</t>
  </si>
  <si>
    <t>Vivo V30 Pro 5G (Andaman Blue, 512 Gb)</t>
  </si>
  <si>
    <t>MOBGYGCBRYFPGYGS</t>
  </si>
  <si>
    <t>Vivo V30 Pro 5G (Classic Black, 512 Gb)</t>
  </si>
  <si>
    <t>MOBGYGCBRZXRFZDK</t>
  </si>
  <si>
    <t>MOBGYGCBTNFP2UYD</t>
  </si>
  <si>
    <t>Vivo V30 5G (Peacock Green, 128 Gb)</t>
  </si>
  <si>
    <t>MOBGYHSD7EA8H4AV</t>
  </si>
  <si>
    <t>Poco M6 5G - Locked With Airtel Prepaid (Galactic Black, 128 Gb)</t>
  </si>
  <si>
    <t>https://rukminim2.flixcart.com/image/1160/1160/xif0q/mobile/l/z/u/-original-imagys8ju6qzdhfw.jpeg?q=90</t>
  </si>
  <si>
    <t xml:space="preserve">Poco M6 5G - Locked With Airtel Prepaid </t>
  </si>
  <si>
    <t>MOBGYHSDBXEZDV3Z</t>
  </si>
  <si>
    <t>Poco M6 5G - Locked With Airtel Prepaid (Orion Blue, 128 Gb)</t>
  </si>
  <si>
    <t>https://rukminim2.flixcart.com/image/1160/1160/xif0q/mobile/d/i/7/-original-imagys8jfmstgyug.jpeg?q=90</t>
  </si>
  <si>
    <t>MOBGYHSDVYXGWQHB</t>
  </si>
  <si>
    <t>Poco M6 5G - Locked With Airtel Prepaid (Polaris Green, 128 Gb)</t>
  </si>
  <si>
    <t>https://rukminim2.flixcart.com/image/1160/1160/xif0q/mobile/1/t/z/-original-imagys8jdrs47dhc.jpeg?q=90</t>
  </si>
  <si>
    <t>MOBGYQ2MKT3SVFCS</t>
  </si>
  <si>
    <t>Google Pixel 8A (Aloe, 128 Gb)</t>
  </si>
  <si>
    <t>https://rukminim2.flixcart.com/image/1160/1160/xif0q/mobile/w/p/t/-original-imahyzygjdzrjgfh.jpeg?q=90</t>
  </si>
  <si>
    <t xml:space="preserve">Google Pixel 8A </t>
  </si>
  <si>
    <t>Aloe</t>
  </si>
  <si>
    <t>MOBGYQ2MYWFSA3XU</t>
  </si>
  <si>
    <t>Google Pixel 8A (Porcelain, 128 Gb)</t>
  </si>
  <si>
    <t>https://rukminim2.flixcart.com/image/1160/1160/xif0q/mobile/s/8/d/pixel-8a-ga04988-in-google-original-imahyn3mskjbwphw.jpeg?q=90</t>
  </si>
  <si>
    <t>Porcelain</t>
  </si>
  <si>
    <t>MOBGYQ6B7WKC4SVZ</t>
  </si>
  <si>
    <t>Realme 12X 5G (Woodland Green, 128 Gb)</t>
  </si>
  <si>
    <t>https://rukminim2.flixcart.com/image/1160/1160/xif0q/mobile/6/t/4/-original-imah3chxfkqxyzm3.jpeg?q=90</t>
  </si>
  <si>
    <t xml:space="preserve">Realme 12X 5G </t>
  </si>
  <si>
    <t>MOBGYQ6BAHX7GWPD</t>
  </si>
  <si>
    <t>MOBGYQ6BAZHQGXKZ</t>
  </si>
  <si>
    <t>Poco X6 Neo 5G (Astral Black, 256 Gb)</t>
  </si>
  <si>
    <t>https://rukminim2.flixcart.com/image/1160/1160/xif0q/mobile/q/l/0/x6-neo-5g-mzb0ggwin-poco-original-imagyxngbqmdcupq.jpeg?q=90</t>
  </si>
  <si>
    <t xml:space="preserve">Poco X6 Neo 5G </t>
  </si>
  <si>
    <t>Astral Black</t>
  </si>
  <si>
    <t>MOBGYQ6BCRKRFYUB</t>
  </si>
  <si>
    <t>MOBGYQ6BEE35HBQK</t>
  </si>
  <si>
    <t>Poco X6 Neo 5G (Horizon Blue, 128 Gb)</t>
  </si>
  <si>
    <t>https://rukminim2.flixcart.com/image/1160/1160/xif0q/mobile/p/r/q/x6-neo-5g-mzb0ggrin-poco-original-imagyxngnrhzx96z.jpeg?q=90</t>
  </si>
  <si>
    <t>Horizon Blue</t>
  </si>
  <si>
    <t>MOBGYQ6BEHHQ9H7X</t>
  </si>
  <si>
    <t>Realme P1 5G (Peacock Green, 128 Gb)</t>
  </si>
  <si>
    <t>https://rukminim2.flixcart.com/image/1160/1160/xif0q/mobile/j/b/n/-original-imahyuhfzvybhaat.jpeg?q=90</t>
  </si>
  <si>
    <t xml:space="preserve">Realme P1 5G </t>
  </si>
  <si>
    <t>MOBGYQ6BETBWFTDH</t>
  </si>
  <si>
    <t>MOBGYQ6BEZEUPFN6</t>
  </si>
  <si>
    <t>Poco C61 (Diamond Dust Black, 64 Gb)</t>
  </si>
  <si>
    <t>https://rukminim2.flixcart.com/image/1160/1160/xif0q/mobile/e/o/w/-original-imagzcfjjbheykct.jpeg?q=90</t>
  </si>
  <si>
    <t xml:space="preserve">Poco C61 </t>
  </si>
  <si>
    <t>Diamond Dust Black</t>
  </si>
  <si>
    <t>MOBGYQ6BFZJ9RHDD</t>
  </si>
  <si>
    <t>Poco X6 Neo 5G (Martian Orange, 128 Gb)</t>
  </si>
  <si>
    <t>https://rukminim2.flixcart.com/image/1160/1160/xif0q/mobile/n/z/4/-original-imagz5g9gyhmgusp.jpeg?q=90</t>
  </si>
  <si>
    <t>Martian Orange</t>
  </si>
  <si>
    <t>MOBGYQ6BJU89XKHH</t>
  </si>
  <si>
    <t>Poco X6 Neo 5G (Horizon Blue, 256 Gb)</t>
  </si>
  <si>
    <t>MOBGYQ6BK9WHKQFS</t>
  </si>
  <si>
    <t>Realme 12X 5G (Twilight Purple, 128 Gb)</t>
  </si>
  <si>
    <t>https://rukminim2.flixcart.com/image/1160/1160/xif0q/mobile/w/c/3/-original-imah3chxfqnezjjb.jpeg?q=90</t>
  </si>
  <si>
    <t>MOBGYQ6BMZHJBQSN</t>
  </si>
  <si>
    <t>Realme P1 5G (Peacock Green, 256 Gb)</t>
  </si>
  <si>
    <t>MOBGYQ6BRR2CNWZB</t>
  </si>
  <si>
    <t>Poco C61 (Mystical Green, 64 Gb)</t>
  </si>
  <si>
    <t>https://rukminim2.flixcart.com/image/1160/1160/xif0q/mobile/k/g/r/-original-imagzcfjsdxtrnnz.jpeg?q=90</t>
  </si>
  <si>
    <t>Mystical Green</t>
  </si>
  <si>
    <t>MOBGYQ6BTTCWZYYD</t>
  </si>
  <si>
    <t>Realme P1 5G (Phoenix Red, 256 Gb)</t>
  </si>
  <si>
    <t>https://rukminim2.flixcart.com/image/1160/1160/xif0q/mobile/y/9/0/-original-imahyuhfg2z4fvyh.jpeg?q=90</t>
  </si>
  <si>
    <t>Phoenix Red</t>
  </si>
  <si>
    <t>MOBGYQ6BVDHRJRSG</t>
  </si>
  <si>
    <t>MOBGYQ6BVK8HYMAG</t>
  </si>
  <si>
    <t>MOBGYQ6BXH69VAJY</t>
  </si>
  <si>
    <t>Poco C61 (Ethereal Blue, 64 Gb)</t>
  </si>
  <si>
    <t>https://rukminim2.flixcart.com/image/1160/1160/xif0q/mobile/v/f/l/-original-imagzcfj9vhf5dyq.jpeg?q=90</t>
  </si>
  <si>
    <t>Ethereal Blue</t>
  </si>
  <si>
    <t>MOBGYQ6BXSENZRV3</t>
  </si>
  <si>
    <t>Realme P1 5G (Phoenix Red, 128 Gb)</t>
  </si>
  <si>
    <t>MOBGYQ6BZDTVUEBZ</t>
  </si>
  <si>
    <t>Poco X6 Neo 5G (Martian Orange, 256 Gb)</t>
  </si>
  <si>
    <t>MOBGYT2H76JPBMXB</t>
  </si>
  <si>
    <t>Samsung Galaxy A55 5G (Awesome Iceblue, 256 Gb)</t>
  </si>
  <si>
    <t>https://rukminim2.flixcart.com/image/1160/1160/xif0q/mobile/a/c/a/-original-imahyukdvys8thac.jpeg?q=90</t>
  </si>
  <si>
    <t xml:space="preserve">Samsung Galaxy A55 5G </t>
  </si>
  <si>
    <t>Awesome Iceblue</t>
  </si>
  <si>
    <t>Samsung Exynos 1480 Processor</t>
  </si>
  <si>
    <t>MOBGYT2HAUQNPZYV</t>
  </si>
  <si>
    <t>Samsung Galaxy A55 5G (Awesome Navy, 256 Gb)</t>
  </si>
  <si>
    <t>https://rukminim2.flixcart.com/image/1160/1160/xif0q/mobile/g/2/p/galaxy-a55-5g-sm-a556ezkgins-samsung-original-imahyz4ttzexmh2z.jpeg?q=90</t>
  </si>
  <si>
    <t>Awesome Navy</t>
  </si>
  <si>
    <t>MOBGYT2HDZYASSZG</t>
  </si>
  <si>
    <t>Samsung Galaxy A35 5G (Awesome Lilac, 128 Gb)</t>
  </si>
  <si>
    <t>https://rukminim2.flixcart.com/image/1160/1160/xif0q/mobile/o/c/e/-original-imahyukdgr6fgp7r.jpeg?q=90</t>
  </si>
  <si>
    <t xml:space="preserve">Samsung Galaxy A35 5G </t>
  </si>
  <si>
    <t>Awesome Lilac</t>
  </si>
  <si>
    <t>Samsung Exynos 1380 Processor</t>
  </si>
  <si>
    <t>MOBGYT2HEYWFCG8Q</t>
  </si>
  <si>
    <t>Samsung Galaxy A35 5G (Awesome Iceblue, 128 Gb)</t>
  </si>
  <si>
    <t>https://rukminim2.flixcart.com/image/1160/1160/xif0q/mobile/o/h/j/-original-imahyukdwperbhnh.jpeg?q=90</t>
  </si>
  <si>
    <t>MOBGYT2HGFKNMSZQ</t>
  </si>
  <si>
    <t>Samsung Galaxy A35 5G (Awesome Navy, 128 Gb)</t>
  </si>
  <si>
    <t>https://rukminim2.flixcart.com/image/1160/1160/xif0q/mobile/9/m/9/-original-imahyukd9nrfyygw.jpeg?q=90</t>
  </si>
  <si>
    <t>MOBGYT2HGMHT5GFZ</t>
  </si>
  <si>
    <t>MOBGYT2HRXWTHACK</t>
  </si>
  <si>
    <t>Samsung Galaxy A35 5G (Awesome Lilac, 256 Gb)</t>
  </si>
  <si>
    <t>MOBGYT2HX4A4QAWW</t>
  </si>
  <si>
    <t>Samsung Galaxy A55 5G (Awesome Iceblue, 128 Gb)</t>
  </si>
  <si>
    <t>MOBGYT2HY8JZCSPW</t>
  </si>
  <si>
    <t>https://rukminim2.flixcart.com/image/1160/1160/xif0q/mobile/w/2/e/-original-imahyukdsyez5mnf.jpeg?q=90</t>
  </si>
  <si>
    <t>MOBGYT2HYAAHS3ZR</t>
  </si>
  <si>
    <t>Samsung Galaxy A35 5G (Awesome Iceblue, 256 Gb)</t>
  </si>
  <si>
    <t>MOBGYT3VJDYMMFTZ</t>
  </si>
  <si>
    <t>Vivo T3 5G (Cosmic Blue, 256 Gb)</t>
  </si>
  <si>
    <t>https://rukminim2.flixcart.com/image/1160/1160/xif0q/mobile/g/d/1/-original-imagz6tzjgggzygu.jpeg?q=90</t>
  </si>
  <si>
    <t xml:space="preserve">Vivo T3 5G </t>
  </si>
  <si>
    <t>Cosmic Blue</t>
  </si>
  <si>
    <t>MOBGYT3VN2J3GM45</t>
  </si>
  <si>
    <t>Vivo T3 5G (Crystal Flake, 128 Gb)</t>
  </si>
  <si>
    <t>https://rukminim2.flixcart.com/image/1160/1160/xif0q/mobile/6/x/2/-original-imagz6tzewyqpgtz.jpeg?q=90</t>
  </si>
  <si>
    <t>Crystal Flake</t>
  </si>
  <si>
    <t>MOBGYT3VT78XZHKS</t>
  </si>
  <si>
    <t>Vivo T3 5G (Crystal Flake, 256 Gb)</t>
  </si>
  <si>
    <t>MOBGYT3VZAAFCC8S</t>
  </si>
  <si>
    <t>Vivo T3 5G (Cosmic Blue, 128 Gb)</t>
  </si>
  <si>
    <t>MOBGZ8P7BAHYFYSG</t>
  </si>
  <si>
    <t>Poco C61 (Diamond Dust Black, 128 Gb)</t>
  </si>
  <si>
    <t>MOBGZ8R6MGNCGZV7</t>
  </si>
  <si>
    <t>Realme P1 Pro 5G (Phoenix Red, 256 Gb)</t>
  </si>
  <si>
    <t>https://rukminim2.flixcart.com/image/1160/1160/xif0q/mobile/m/r/p/-original-imahyzygqydqtyvj.jpeg?q=90</t>
  </si>
  <si>
    <t xml:space="preserve">Realme P1 Pro 5G </t>
  </si>
  <si>
    <t>6 Gen 1 Processor</t>
  </si>
  <si>
    <t>MOBGZ8R6Y4FFFHQX</t>
  </si>
  <si>
    <t>Realme P1 Pro 5G (Phoenix Red, 128 Gb)</t>
  </si>
  <si>
    <t>MOBGZ8R6YYU9YHFG</t>
  </si>
  <si>
    <t>Realme P1 Pro 5G (Parrot Blue, 256 Gb)</t>
  </si>
  <si>
    <t>https://rukminim2.flixcart.com/image/1160/1160/xif0q/mobile/4/y/b/-original-imahyzygycuyg3mq.jpeg?q=90</t>
  </si>
  <si>
    <t>Parrot Blue</t>
  </si>
  <si>
    <t>MOBGZ8R6ZNVGYU3W</t>
  </si>
  <si>
    <t>Realme P1 Pro 5G (Parrot Blue, 128 Gb)</t>
  </si>
  <si>
    <t>MOBGZBFU4HBKKFSN</t>
  </si>
  <si>
    <t>Vivo T2X 5G (Marine Blue, 128 Gb)</t>
  </si>
  <si>
    <t>https://rukminim2.flixcart.com/image/1160/1160/xif0q/mobile/k/u/n/-original-imagzjhwtfthcmzz.jpeg?q=90</t>
  </si>
  <si>
    <t>Marine Blue</t>
  </si>
  <si>
    <t>MOBGZBFUF389GDMP</t>
  </si>
  <si>
    <t>Vivo T2X 5G (Glimmer Black, 128 Gb)</t>
  </si>
  <si>
    <t>https://rukminim2.flixcart.com/image/1160/1160/xif0q/mobile/4/h/e/-original-imagzjhwmsamexfk.jpeg?q=90</t>
  </si>
  <si>
    <t>Glimmer Black</t>
  </si>
  <si>
    <t>MOBGZBFUFNDXSGHS</t>
  </si>
  <si>
    <t>Vivo T2X 5G (Aurora Gold, 128 Gb)</t>
  </si>
  <si>
    <t>https://rukminim2.flixcart.com/image/1160/1160/xif0q/mobile/c/s/x/-original-imagzjhwaaewgj8r.jpeg?q=90</t>
  </si>
  <si>
    <t>Aurora Gold</t>
  </si>
  <si>
    <t>MOBGZBFUPTU7DNCA</t>
  </si>
  <si>
    <t>MOBGZBFUQMTHYHSH</t>
  </si>
  <si>
    <t>MOBGZBFUSEFSWASX</t>
  </si>
  <si>
    <t>MOBGZBFUZEMCKRGE</t>
  </si>
  <si>
    <t>MOBGZCBW35ZRYRQJ</t>
  </si>
  <si>
    <t>Infinix Note 40 Pro 5G (Obsidian Black, 256 Gb)</t>
  </si>
  <si>
    <t>https://rukminim2.flixcart.com/image/1160/1160/xif0q/mobile/q/l/t/-original-imah2z7sa7rcmsw6.jpeg?q=90</t>
  </si>
  <si>
    <t xml:space="preserve">Infinix Note 40 Pro 5G </t>
  </si>
  <si>
    <t>Obsidian Black</t>
  </si>
  <si>
    <t>Mediatek Dimensity 7020 Processor</t>
  </si>
  <si>
    <t>MOBGZCBWEWMYGYRJ</t>
  </si>
  <si>
    <t>Infinix Note 40 Pro+ 5G (Vintage Green, 256 Gb)</t>
  </si>
  <si>
    <t>https://rukminim2.flixcart.com/image/1160/1160/xif0q/mobile/p/r/b/-original-imahfsy4pxhju98w.jpeg?q=90</t>
  </si>
  <si>
    <t xml:space="preserve">Infinix Note 40 Pro+ 5G </t>
  </si>
  <si>
    <t>Vintage Green</t>
  </si>
  <si>
    <t>MOBGZCBWHB826QSC</t>
  </si>
  <si>
    <t>Infinix Note 40 Pro+ 5G (Obsidian Black, 256 Gb)</t>
  </si>
  <si>
    <t>https://rukminim2.flixcart.com/image/1160/1160/xif0q/mobile/f/3/k/-original-imahfsy5qcgvyyyt.jpeg?q=90</t>
  </si>
  <si>
    <t>MOBGZCBWJ36YUPPF</t>
  </si>
  <si>
    <t>Infinix Note 40 Pro 5G (Titan Gold, 256 Gb)</t>
  </si>
  <si>
    <t>https://rukminim2.flixcart.com/image/1160/1160/xif0q/mobile/v/c/2/-original-imahfsy9xyk5fujz.jpeg?q=90</t>
  </si>
  <si>
    <t>Titan Gold</t>
  </si>
  <si>
    <t>MOBGZCBWUBBPE6PG</t>
  </si>
  <si>
    <t>Infinix Note 40 Pro 5G (Vintage Green, 256 Gb)</t>
  </si>
  <si>
    <t>https://rukminim2.flixcart.com/image/1160/1160/xif0q/mobile/b/p/0/-original-imahfsy3hwrqavwf.jpeg?q=90</t>
  </si>
  <si>
    <t>MOBGZCQM8PZEGRWU</t>
  </si>
  <si>
    <t>Google Pixel 7A (Sea, 128 Gb)</t>
  </si>
  <si>
    <t>https://rukminim2.flixcart.com/image/1160/1160/xif0q/mobile/q/b/o/pixel-7a-ghl1x-google-original-imah3j74pte7amu9.jpeg?q=90</t>
  </si>
  <si>
    <t xml:space="preserve">Google Pixel 7A </t>
  </si>
  <si>
    <t>Sea</t>
  </si>
  <si>
    <t>Tensor G2 Processor</t>
  </si>
  <si>
    <t>MOBGZCQMHGWDYZQ7</t>
  </si>
  <si>
    <t>Google Pixel 7A (Charcoal, 128 Gb)</t>
  </si>
  <si>
    <t>https://rukminim2.flixcart.com/image/1160/1160/xif0q/mobile/n/i/d/-original-imagpgx4erjqnpzx.jpeg?q=90</t>
  </si>
  <si>
    <t>Charcoal</t>
  </si>
  <si>
    <t>MOBGZCQMZXYXCZCH</t>
  </si>
  <si>
    <t>Google Pixel 7A (Snow, 128 Gb)</t>
  </si>
  <si>
    <t>https://rukminim2.flixcart.com/image/1160/1160/xif0q/mobile/v/f/d/-original-imagpgx4g2m63gfh.jpeg?q=90</t>
  </si>
  <si>
    <t>MOBGZDPUWHGY5QGU</t>
  </si>
  <si>
    <t>Redmi Note 13 5G (Arctic White, 256 Gb)</t>
  </si>
  <si>
    <t>https://rukminim2.flixcart.com/image/1160/1160/xif0q/mobile/g/l/j/-original-imagzrfwkeu2zazh.jpeg?q=90</t>
  </si>
  <si>
    <t xml:space="preserve">Redmi Note 13 5G </t>
  </si>
  <si>
    <t>Arctic White</t>
  </si>
  <si>
    <t>MOBGZF9P2MQJVZV5</t>
  </si>
  <si>
    <t>MOBGZF9P4DYENNGM</t>
  </si>
  <si>
    <t>Redmi A3 (Olive Green, 128 Gb)</t>
  </si>
  <si>
    <t>https://rukminim2.flixcart.com/image/1160/1160/xif0q/mobile/9/z/9/a3-mzb0h0min-redmi-original-imagy2wssjzud2sn.jpeg?q=90</t>
  </si>
  <si>
    <t>Olive Green</t>
  </si>
  <si>
    <t>MOBGZF9P5SUM5DKS</t>
  </si>
  <si>
    <t>MOBGZF9P8WUYGJVV</t>
  </si>
  <si>
    <t>https://rukminim2.flixcart.com/image/1160/1160/xif0q/mobile/e/h/j/-original-imagxg47qr5wzvyh.jpeg?q=90</t>
  </si>
  <si>
    <t>MOBGZF9PDX26QCFH</t>
  </si>
  <si>
    <t>MOBGZF9PEZ3ZJTBH</t>
  </si>
  <si>
    <t>Redmi A2 (Sea Green, 64 Gb)</t>
  </si>
  <si>
    <t>https://rukminim2.flixcart.com/image/1160/1160/xif0q/mobile/l/r/k/-original-imagwds6svytn9g2.jpeg?q=90</t>
  </si>
  <si>
    <t>MOBGZF9PFDEVAXEF</t>
  </si>
  <si>
    <t>https://rukminim2.flixcart.com/image/1160/1160/xif0q/mobile/o/k/z/-original-imagxg47dwvzqew3.jpeg?q=90</t>
  </si>
  <si>
    <t>MOBGZF9PFZMY6YCH</t>
  </si>
  <si>
    <t>MOBGZF9PGSCTKJTA</t>
  </si>
  <si>
    <t>Redmi A3 (Olive Green, 64 Gb)</t>
  </si>
  <si>
    <t>MOBGZF9PHKFQP9E8</t>
  </si>
  <si>
    <t>MOBGZF9PKZUSSM3Q</t>
  </si>
  <si>
    <t>Redmi A3 (Lake Blue, 128 Gb)</t>
  </si>
  <si>
    <t>MOBGZF9PRGKFFFZ4</t>
  </si>
  <si>
    <t>MOBGZF9PT2THRGUH</t>
  </si>
  <si>
    <t>Redmi A3 (Midnight Black, 128 Gb)</t>
  </si>
  <si>
    <t>MOBGZF9PTEGX5JXZ</t>
  </si>
  <si>
    <t>MOBGZF9PUGMC2MST</t>
  </si>
  <si>
    <t>MOBGZF9PUR4WPTVM</t>
  </si>
  <si>
    <t>MOBGZF9PUUFNFFFT</t>
  </si>
  <si>
    <t>MOBGZF9PZHSZZSEA</t>
  </si>
  <si>
    <t>MOBGZFDW74SSYHH2</t>
  </si>
  <si>
    <t>Oppo F25 Pro 5G (Coral Purple, 256 Gb)</t>
  </si>
  <si>
    <t>https://rukminim2.flixcart.com/image/1160/1160/xif0q/mobile/0/n/9/-original-imagzfeavnt7gp5x.jpeg?q=90</t>
  </si>
  <si>
    <t>Coral Purple</t>
  </si>
  <si>
    <t>MOBGZFDWBNU6AM4U</t>
  </si>
  <si>
    <t>Oppo F25 Pro 5G (Coral Purple, 128 Gb)</t>
  </si>
  <si>
    <t>MOBGZH87QEDZJB9Y</t>
  </si>
  <si>
    <t>Redmi 12C (Royal Blue, 64 Gb)</t>
  </si>
  <si>
    <t>https://rukminim2.flixcart.com/image/1160/1160/xif0q/mobile/b/a/6/-original-imagvypzzekyhnke.jpeg?q=90</t>
  </si>
  <si>
    <t xml:space="preserve">Redmi 12C </t>
  </si>
  <si>
    <t>MOBGZH88HCKTJHYH</t>
  </si>
  <si>
    <t>Redmi 12C (Mint Green, 64 Gb)</t>
  </si>
  <si>
    <t>https://rukminim2.flixcart.com/image/1160/1160/xif0q/mobile/c/n/l/-original-imagvfghsh7chtgh.jpeg?q=90</t>
  </si>
  <si>
    <t>MOBGZHFGRXY7H6XH</t>
  </si>
  <si>
    <t>Redmi 11 Prime (Playful Green, 64 Gb)</t>
  </si>
  <si>
    <t>https://rukminim2.flixcart.com/image/1160/1160/xif0q/mobile/m/p/m/11-prime-mzb0cepin-redmi-original-imagzqvrhmzjeedx.jpeg?q=90</t>
  </si>
  <si>
    <t xml:space="preserve">Redmi 11 Prime </t>
  </si>
  <si>
    <t>Playful Green</t>
  </si>
  <si>
    <t>Helio G99 Processor</t>
  </si>
  <si>
    <t>MOBGZRNEHZHTGNJ5</t>
  </si>
  <si>
    <t>Vivo T3X 5G (Celestial Green, 128 Gb)</t>
  </si>
  <si>
    <t>https://rukminim2.flixcart.com/image/1160/1160/xif0q/mobile/k/g/j/t3x-5g-v2338-vivo-original-imahyyzaqhgwzfup.jpeg?q=90</t>
  </si>
  <si>
    <t xml:space="preserve">Vivo T3X 5G </t>
  </si>
  <si>
    <t>Celestial Green</t>
  </si>
  <si>
    <t>MOBGZRNEPA4FFHCV</t>
  </si>
  <si>
    <t>Vivo T3X 5G (Crimson Bliss, 128 Gb)</t>
  </si>
  <si>
    <t>https://rukminim2.flixcart.com/image/1160/1160/xif0q/mobile/w/3/4/-original-imahyytukhkky5ew.jpeg?q=90</t>
  </si>
  <si>
    <t>Crimson Bliss</t>
  </si>
  <si>
    <t>MOBGZRNEQGWCCN4D</t>
  </si>
  <si>
    <t>MOBGZRNERKDV5ECF</t>
  </si>
  <si>
    <t>MOBGZSDKHBHNYPSH</t>
  </si>
  <si>
    <t>Nothing Phone (2) (White, 256 Gb)</t>
  </si>
  <si>
    <t>MOBGZSDKU5CGE8FX</t>
  </si>
  <si>
    <t>Nothing Phone (2) (Dark Grey, 256 Gb)</t>
  </si>
  <si>
    <t>https://rukminim2.flixcart.com/image/1160/1160/xif0q/mobile/u/m/b/-original-imagrdefbw6bhbjr.jpeg?q=90</t>
  </si>
  <si>
    <t>Dark Grey</t>
  </si>
  <si>
    <t>MOBGZSU4BBYYMSEV</t>
  </si>
  <si>
    <t>MOBGZSU4HH7YZW6D</t>
  </si>
  <si>
    <t>MOBGZZCDPBFWUMWG</t>
  </si>
  <si>
    <t>MOBGZZCDVNWUZSPJ</t>
  </si>
  <si>
    <t>MOBH2AG44YUNHUKZ</t>
  </si>
  <si>
    <t>Vivo Y28S 5G (Vintage Red, 128 Gb)</t>
  </si>
  <si>
    <t>https://rukminim2.flixcart.com/image/1160/1160/xif0q/mobile/n/c/s/-original-imah2ygvq2jtyagc.jpeg?q=90</t>
  </si>
  <si>
    <t xml:space="preserve">Vivo Y28S 5G </t>
  </si>
  <si>
    <t>Vintage Red</t>
  </si>
  <si>
    <t>Dimensity 6300 Processor</t>
  </si>
  <si>
    <t>MOBH2AG4CB2X2YHV</t>
  </si>
  <si>
    <t>Vivo Y28E 5G (Breeze Green, 128 Gb)</t>
  </si>
  <si>
    <t>https://rukminim2.flixcart.com/image/1160/1160/xif0q/mobile/t/4/g/-original-imah2ygv4ytkeu7p.jpeg?q=90</t>
  </si>
  <si>
    <t xml:space="preserve">Vivo Y28E 5G </t>
  </si>
  <si>
    <t>Breeze Green</t>
  </si>
  <si>
    <t>MOBH2AHZGJBSPDGA</t>
  </si>
  <si>
    <t>Oppo Reno 12 5G (Matte Brown, 256 Gb)</t>
  </si>
  <si>
    <t>https://rukminim2.flixcart.com/image/1160/1160/xif0q/mobile/h/o/n/-original-imah3cmbywjrzud3.jpeg?q=90</t>
  </si>
  <si>
    <t xml:space="preserve">Oppo Reno 12 5G </t>
  </si>
  <si>
    <t>Matte Brown</t>
  </si>
  <si>
    <t>Dimensity 7300 Energy Processor</t>
  </si>
  <si>
    <t>MOBH2AHZH779MGYF</t>
  </si>
  <si>
    <t>Oppo Reno 12 Pro 5G (Space Brown, 512 Gb)</t>
  </si>
  <si>
    <t>https://rukminim2.flixcart.com/image/1160/1160/xif0q/mobile/r/n/5/-original-imah3cmcs6gzqn78.jpeg?q=90</t>
  </si>
  <si>
    <t xml:space="preserve">Oppo Reno 12 Pro 5G </t>
  </si>
  <si>
    <t>Space Brown</t>
  </si>
  <si>
    <t>MOBH2AHZSYDG7VF8</t>
  </si>
  <si>
    <t>Oppo Reno 12 5G (Sunset Peach, 256 Gb)</t>
  </si>
  <si>
    <t>https://rukminim2.flixcart.com/image/1160/1160/xif0q/mobile/z/i/n/-original-imah3cmbp39chuhr.jpeg?q=90</t>
  </si>
  <si>
    <t>Sunset Peach</t>
  </si>
  <si>
    <t>MOBH2AHZUEWJYZTZ</t>
  </si>
  <si>
    <t>Oppo Reno 12 Pro 5G (Space Brown, 256 Gb)</t>
  </si>
  <si>
    <t>MOBH2AHZVW2YGJFZ</t>
  </si>
  <si>
    <t>Oppo Reno 12 5G (Astro Silver, 256 Gb)</t>
  </si>
  <si>
    <t>https://rukminim2.flixcart.com/image/1160/1160/xif0q/mobile/i/g/m/-original-imah3cmccjhfuzqa.jpeg?q=90</t>
  </si>
  <si>
    <t>Astro Silver</t>
  </si>
  <si>
    <t>MOBH2AHZWGRHRJYD</t>
  </si>
  <si>
    <t>Oppo Reno 12 Pro 5G (Sunset Gold, 256 Gb)</t>
  </si>
  <si>
    <t>https://rukminim2.flixcart.com/image/1160/1160/xif0q/mobile/p/v/p/-original-imah3cmbhgfymupr.jpeg?q=90</t>
  </si>
  <si>
    <t>Sunset Gold</t>
  </si>
  <si>
    <t>MOBH2HG9XQKRXHN7</t>
  </si>
  <si>
    <t>Samsung Galaxy Z Flip6 5G (Silver Shadow, 256 Gb)</t>
  </si>
  <si>
    <t>https://rukminim2.flixcart.com/image/1160/1160/xif0q/mobile/i/i/g/-original-imah2nd6bfczvh4p.jpeg?q=90</t>
  </si>
  <si>
    <t xml:space="preserve">Samsung Galaxy Z Flip6 5G </t>
  </si>
  <si>
    <t>Silver Shadow</t>
  </si>
  <si>
    <t>MOBH2M2DHHW3SGGP</t>
  </si>
  <si>
    <t>Poco M6 Plus 5G (Misty Lavender, 128 Gb)</t>
  </si>
  <si>
    <t>https://rukminim2.flixcart.com/image/1160/1160/xif0q/mobile/9/b/n/-original-imah3afnqj84usyy.jpeg?q=90</t>
  </si>
  <si>
    <t xml:space="preserve">Poco M6 Plus 5G </t>
  </si>
  <si>
    <t>Misty Lavender</t>
  </si>
  <si>
    <t>Snapdragon 4 Gen2 AE Processor</t>
  </si>
  <si>
    <t>MOBH2M2DHZWDKYFE</t>
  </si>
  <si>
    <t>Poco M6 Plus 5G (Ice Silver, 128 Gb)</t>
  </si>
  <si>
    <t>https://rukminim2.flixcart.com/image/1160/1160/xif0q/mobile/c/u/c/-original-imah3afneszgnrt6.jpeg?q=90</t>
  </si>
  <si>
    <t>Ice Silver</t>
  </si>
  <si>
    <t>MOBH2MFGRGQWVTVG</t>
  </si>
  <si>
    <t>Poco M6 5G (Orion Blue, 64 Gb)</t>
  </si>
  <si>
    <t>MOBH2MFGSGNCBZHB</t>
  </si>
  <si>
    <t>Poco M6 5G (Polaris Green, 64 Gb)</t>
  </si>
  <si>
    <t>MOBH2MFGXY7CCHFK</t>
  </si>
  <si>
    <t>Poco M6 5G (Galactic Black, 64 Gb)</t>
  </si>
  <si>
    <t>MOBH2N3FTQQVDVFW</t>
  </si>
  <si>
    <t>Poco C61  - Locked With Airtel Prepaid (Diamond Dust Black, 64 Gb)</t>
  </si>
  <si>
    <t>https://rukminim2.flixcart.com/image/1160/1160/xif0q/mobile/d/h/s/-original-imah2qyrmtgtzztg.jpeg?q=90</t>
  </si>
  <si>
    <t xml:space="preserve">Poco C61  - Locked With Airtel Prepaid </t>
  </si>
  <si>
    <t>MOBH2Q4PGAVECMVA</t>
  </si>
  <si>
    <t>Oppo K12X 5G With 45W Supervooc Charger In-The-Box (Midnight Voilet, 256 Gb)</t>
  </si>
  <si>
    <t>https://rukminim2.flixcart.com/image/1160/1160/xif0q/mobile/s/m/0/-original-imah37gw2wv2ayrf.jpeg?q=90</t>
  </si>
  <si>
    <t xml:space="preserve">Oppo K12X 5G With 45W Supervooc Charger In-The-Box </t>
  </si>
  <si>
    <t>Midnight Voilet</t>
  </si>
  <si>
    <t>MOBH2Q4PGJCZZGT5</t>
  </si>
  <si>
    <t>Oppo K12X 5G With 45W Supervooc Charger In-The-Box (Breeze Blue, 256 Gb)</t>
  </si>
  <si>
    <t>https://rukminim2.flixcart.com/image/1160/1160/xif0q/mobile/m/e/3/-original-imah37gwn2xbvzhy.jpeg?q=90</t>
  </si>
  <si>
    <t>Breeze Blue</t>
  </si>
  <si>
    <t>MOBH2Q4PGYYZDSRR</t>
  </si>
  <si>
    <t>Oppo K12X 5G With 45W Supervooc Charger In-The-Box (Midnight Voilet, 128 Gb)</t>
  </si>
  <si>
    <t>MOBH2Q4PN6FWZCGV</t>
  </si>
  <si>
    <t>Oppo K12X 5G With 45W Supervooc Charger In-The-Box (Breeze Blue, 128 Gb)</t>
  </si>
  <si>
    <t>MOBH2YYD5ERFMSZU</t>
  </si>
  <si>
    <t>Realme 13 Pro 5G (Monet Purple, 512 Gb)</t>
  </si>
  <si>
    <t>https://rukminim2.flixcart.com/image/1160/1160/xif0q/mobile/o/k/d/-original-imah38dbstbwqv2a.jpeg?q=90</t>
  </si>
  <si>
    <t xml:space="preserve">Realme 13 Pro 5G </t>
  </si>
  <si>
    <t>Monet Purple</t>
  </si>
  <si>
    <t>Snapdragon 7s Gen2 Processor</t>
  </si>
  <si>
    <t>MOBH2YYDGKH33GNP</t>
  </si>
  <si>
    <t>Realme 13 Pro+ 5G (Monet Gold, 256 Gb)</t>
  </si>
  <si>
    <t>https://rukminim2.flixcart.com/image/1160/1160/xif0q/mobile/r/u/k/-original-imah38dbzpraunnj.jpeg?q=90</t>
  </si>
  <si>
    <t xml:space="preserve">Realme 13 Pro+ 5G </t>
  </si>
  <si>
    <t>Monet Gold</t>
  </si>
  <si>
    <t>MOBH2YYDGMVXZDHK</t>
  </si>
  <si>
    <t>Realme 13 Pro+ 5G (Emerald Green, 256 Gb)</t>
  </si>
  <si>
    <t>https://rukminim2.flixcart.com/image/1160/1160/xif0q/mobile/2/s/y/-original-imah38dbntayzhpk.jpeg?q=90</t>
  </si>
  <si>
    <t>Emerald Green</t>
  </si>
  <si>
    <t>MOBH2YYDGZP9ASP3</t>
  </si>
  <si>
    <t>Realme 13 Pro 5G (Monet Purple, 128 Gb)</t>
  </si>
  <si>
    <t>MOBH2YYDHHUSGGVX</t>
  </si>
  <si>
    <t>Realme 13 Pro+ 5G (Monet Gold, 512 Gb)</t>
  </si>
  <si>
    <t>MOBH2YYDHZS2KAYA</t>
  </si>
  <si>
    <t>Realme 13 Pro 5G (Monet Gold, 256 Gb)</t>
  </si>
  <si>
    <t>https://rukminim2.flixcart.com/image/1160/1160/xif0q/mobile/q/d/x/-original-imah38dbgt2t8jez.jpeg?q=90</t>
  </si>
  <si>
    <t>MOBH2YYDKPR78SNJ</t>
  </si>
  <si>
    <t>MOBH2YYDPDGZC4TP</t>
  </si>
  <si>
    <t>Realme 13 Pro 5G (Monet Purple, 256 Gb)</t>
  </si>
  <si>
    <t>MOBH2YYDQFVHGBYR</t>
  </si>
  <si>
    <t>MOBH2YYDRDPNEG7C</t>
  </si>
  <si>
    <t>Realme 13 Pro 5G (Monet Gold, 512 Gb)</t>
  </si>
  <si>
    <t>MOBH2YYDUCJ48GGV</t>
  </si>
  <si>
    <t>MOBH2YYDVJUVCKBA</t>
  </si>
  <si>
    <t>MOBH2YYDXZKBWZ7J</t>
  </si>
  <si>
    <t>Realme 13 Pro+ 5G (Emerald Green, 512 Gb)</t>
  </si>
  <si>
    <t>MOBH2YYDZJZA3ZXH</t>
  </si>
  <si>
    <t>Realme 13 Pro 5G (Monet Gold, 128 Gb)</t>
  </si>
  <si>
    <t>MOBH322WYZVQDCY9</t>
  </si>
  <si>
    <t>Nothing Phone (2A) Plus (Grey, 256 Gb)</t>
  </si>
  <si>
    <t>https://rukminim2.flixcart.com/image/1160/1160/xif0q/mobile/j/b/2/phone-2a-plus-a142p-nothing-original-imah39xqpuzgsgcj.jpeg?q=90</t>
  </si>
  <si>
    <t>Grey</t>
  </si>
  <si>
    <t>Dimensity 7350 Pro 5G Processor</t>
  </si>
  <si>
    <t>MOBH32GA54AHG82H</t>
  </si>
  <si>
    <t>Realme 13 Pro 5G (Emerald Green, 256 Gb)</t>
  </si>
  <si>
    <t>https://rukminim2.flixcart.com/image/1160/1160/xif0q/mobile/y/i/o/-original-imah38pygcppb7tz.jpeg?q=90</t>
  </si>
  <si>
    <t>MOBH32GA7AFVEE93</t>
  </si>
  <si>
    <t>Realme 13 Pro 5G (Emerald Green, 512 Gb)</t>
  </si>
  <si>
    <t>MOBH32GAGWVMUFQV</t>
  </si>
  <si>
    <t>Realme 13 Pro 5G (Emerald Green, 128 Gb)</t>
  </si>
  <si>
    <t>MOBH33ZXCZ4W4ZKT</t>
  </si>
  <si>
    <t>Vivo V40 5G (Lotus Purple, 512 Gb)</t>
  </si>
  <si>
    <t>https://rukminim2.flixcart.com/image/1160/1160/xif0q/mobile/f/m/m/-original-imah3hvk9kgfsads.jpeg?q=90</t>
  </si>
  <si>
    <t xml:space="preserve">Vivo V40 5G </t>
  </si>
  <si>
    <t>Lotus Purple</t>
  </si>
  <si>
    <t>Snapdragon 7 Gen 3 Processor</t>
  </si>
  <si>
    <t>MOBH33ZXGSMDPUES</t>
  </si>
  <si>
    <t>Vivo V40 Pro 5G (Titanium Grey, 512 Gb)</t>
  </si>
  <si>
    <t>https://rukminim2.flixcart.com/image/1160/1160/xif0q/mobile/h/s/b/-original-imah3hvbysfwxydc.jpeg?q=90</t>
  </si>
  <si>
    <t xml:space="preserve">Vivo V40 Pro 5G </t>
  </si>
  <si>
    <t>Titanium Grey</t>
  </si>
  <si>
    <t>Dimensity 9200+ Processor</t>
  </si>
  <si>
    <t>MOBH33ZXJPGWHYNH</t>
  </si>
  <si>
    <t>Vivo V40 5G (Ganges Blue, 128 Gb)</t>
  </si>
  <si>
    <t>https://rukminim2.flixcart.com/image/1160/1160/xif0q/mobile/b/c/y/-original-imah3hvkuw8k7hcw.jpeg?q=90</t>
  </si>
  <si>
    <t>Ganges Blue</t>
  </si>
  <si>
    <t>MOBH33ZXNTFBZGQB</t>
  </si>
  <si>
    <t>Vivo V40 5G (Lotus Purple, 128 Gb)</t>
  </si>
  <si>
    <t>MOBH33ZXPGUYQXRT</t>
  </si>
  <si>
    <t>Vivo V40 Pro 5G (Titanium Grey, 256 Gb)</t>
  </si>
  <si>
    <t>MOBH33ZXUGH8SA84</t>
  </si>
  <si>
    <t>Vivo V40 Pro 5G (Ganges Blue, 256 Gb)</t>
  </si>
  <si>
    <t>https://rukminim2.flixcart.com/image/1160/1160/xif0q/mobile/p/h/a/-original-imah3hvby9rhhh4w.jpeg?q=90</t>
  </si>
  <si>
    <t>MOBH33ZXYDHFCXKG</t>
  </si>
  <si>
    <t>Vivo V40 5G (Titanium Grey, 128 Gb)</t>
  </si>
  <si>
    <t>https://rukminim2.flixcart.com/image/1160/1160/xif0q/mobile/y/4/r/-original-imah3hvkfgeg3zky.jpeg?q=90</t>
  </si>
  <si>
    <t>MOBH34XGH9JGS3KM</t>
  </si>
  <si>
    <t>Infinix Note 40X 5G (Palm Blue, 256 Gb)</t>
  </si>
  <si>
    <t>https://rukminim2.flixcart.com/image/1160/1160/xif0q/mobile/g/g/c/-original-imah3g32gf2wkdes.jpeg?q=90</t>
  </si>
  <si>
    <t xml:space="preserve">Infinix Note 40X 5G </t>
  </si>
  <si>
    <t>MOBH34XGJUTK8GJA</t>
  </si>
  <si>
    <t>Infinix Note 40X 5G (Starlit Black, 256 Gb)</t>
  </si>
  <si>
    <t>https://rukminim2.flixcart.com/image/1160/1160/xif0q/mobile/v/v/3/-original-imah3fbcx9y9pyqq.jpeg?q=90</t>
  </si>
  <si>
    <t>MOBH34XGRHK9HZQF</t>
  </si>
  <si>
    <t>Infinix Note 40X 5G (Lime Green, 256 Gb)</t>
  </si>
  <si>
    <t>https://rukminim2.flixcart.com/image/1160/1160/xif0q/mobile/b/4/f/note-40x-5g-x6838-infinix-original-imah3fb6j7npkjtt.jpeg?q=90</t>
  </si>
  <si>
    <t>Lime Green</t>
  </si>
  <si>
    <t>MOBH34XGVBZFTQMU</t>
  </si>
  <si>
    <t>MOBH34XGVMTD5BQW</t>
  </si>
  <si>
    <t>MOBH34XGXDFGYHZV</t>
  </si>
  <si>
    <t>MOBH3YHWCHZEUA3F</t>
  </si>
  <si>
    <t>Oppo A3X 5G (Starlight White, 128 Gb)</t>
  </si>
  <si>
    <t>https://rukminim2.flixcart.com/image/1160/1160/xif0q/mobile/o/9/b/-original-imah3atgsxyzcbyz.jpeg?q=90</t>
  </si>
  <si>
    <t xml:space="preserve">Oppo A3X 5G </t>
  </si>
  <si>
    <t>Starlight White</t>
  </si>
  <si>
    <t>MOBHF3DJ3JGU7T7P</t>
  </si>
  <si>
    <t>Oppo F27 Pro+ (Dusk Pink, 128 Gb)</t>
  </si>
  <si>
    <t>https://rukminim2.flixcart.com/image/1160/1160/xif0q/mobile/x/q/u/-original-imahfqwstzrcnhpb.jpeg?q=90</t>
  </si>
  <si>
    <t xml:space="preserve">Oppo F27 Pro+ </t>
  </si>
  <si>
    <t>Dusk Pink</t>
  </si>
  <si>
    <t>MOBHF3DJ8CREZW7M</t>
  </si>
  <si>
    <t>Oppo F27 Pro+ (Dusk Pink, 256 Gb)</t>
  </si>
  <si>
    <t>MOBHF3DJJHWN5VPP</t>
  </si>
  <si>
    <t>Oppo F27 Pro+ (Midnight Navy, 256 Gb)</t>
  </si>
  <si>
    <t>https://rukminim2.flixcart.com/image/1160/1160/xif0q/mobile/g/0/h/-original-imahfqws9yjuv4vv.jpeg?q=90</t>
  </si>
  <si>
    <t>Midnight Navy</t>
  </si>
  <si>
    <t>MOBHF3DJM6Y8N4BA</t>
  </si>
  <si>
    <t>Oppo F27 Pro+ (Midnight Navy, 128 Gb)</t>
  </si>
  <si>
    <t>MOBHF76CS9GHC4GP</t>
  </si>
  <si>
    <t>Iqoo Z9X (Storm Grey, 128 Gb)</t>
  </si>
  <si>
    <t>Iqoo</t>
  </si>
  <si>
    <t>https://rukminim2.flixcart.com/image/1160/1160/xif0q/mobile/9/t/p/z9x-i2219-iqoo-original-imah3s4wjgwggkbf.jpeg?q=90</t>
  </si>
  <si>
    <t xml:space="preserve">Iqoo Z9X </t>
  </si>
  <si>
    <t>Storm Grey</t>
  </si>
  <si>
    <t>Qualcomm SM6450 Snapdragon 6 Gen 1 Processor</t>
  </si>
  <si>
    <t>MOBHF76GH8XPQB3X</t>
  </si>
  <si>
    <t>Iqoo Z9X (Tornado Green, 128 Gb)</t>
  </si>
  <si>
    <t>https://rukminim2.flixcart.com/image/1160/1160/xif0q/mobile/h/z/l/z9x-i2219-iqoo-original-imahfa9hsrtkvgsd.jpeg?q=90</t>
  </si>
  <si>
    <t>Tornado Green</t>
  </si>
  <si>
    <t>MOBHFGUHE2P2VDMM</t>
  </si>
  <si>
    <t>Realme Gt 6 (Fluid Silver, 512 Gb)</t>
  </si>
  <si>
    <t>https://rukminim2.flixcart.com/image/1160/1160/xif0q/mobile/l/i/a/-original-imah2y7hazjdbrzh.jpeg?q=90</t>
  </si>
  <si>
    <t xml:space="preserve">Realme Gt 6 </t>
  </si>
  <si>
    <t>Fluid Silver</t>
  </si>
  <si>
    <t>8s Gen 3 Mobile Platform Processor</t>
  </si>
  <si>
    <t>MOBHFGUHGQGENBSK</t>
  </si>
  <si>
    <t>Realme Gt 6 (Razor Green, 512 Gb)</t>
  </si>
  <si>
    <t>https://rukminim2.flixcart.com/image/1160/1160/xif0q/mobile/m/1/7/gt-6-rmx3851-realme-original-imah2y7ewhzjpfhd.jpeg?q=90</t>
  </si>
  <si>
    <t>Razor Green</t>
  </si>
  <si>
    <t>MOBHFGUHK2HQYGTC</t>
  </si>
  <si>
    <t>Realme Gt 6 (Razor Green, 256 Gb)</t>
  </si>
  <si>
    <t>MOBHFGUHMB7VVGRM</t>
  </si>
  <si>
    <t>MOBHFGUHSF9EGJPR</t>
  </si>
  <si>
    <t>Realme Gt 6 (Fluid Silver, 256 Gb)</t>
  </si>
  <si>
    <t>MOBHFGUHTRX6RD6H</t>
  </si>
  <si>
    <t>MOBHFM37FTDRENMH</t>
  </si>
  <si>
    <t>Redmi Note 13 5G (Chromatic Purple, 256 Gb)</t>
  </si>
  <si>
    <t>https://rukminim2.flixcart.com/image/1160/1160/xif0q/mobile/k/h/t/-original-imah2582fsyrjnue.jpeg?q=90</t>
  </si>
  <si>
    <t>Chromatic Purple</t>
  </si>
  <si>
    <t>MOBHFM37TXRJF9GB</t>
  </si>
  <si>
    <t>Redmi Note 13 5G (Chromatic Purple, 128 Gb)</t>
  </si>
  <si>
    <t>MOBHFRKR6GDPTHFW</t>
  </si>
  <si>
    <t>Realme C63 (Jade Green, 128 Gb)</t>
  </si>
  <si>
    <t>https://rukminim2.flixcart.com/image/1160/1160/xif0q/mobile/c/a/r/-original-imah2pgpfmeadck9.jpeg?q=90</t>
  </si>
  <si>
    <t xml:space="preserve">Realme C63 </t>
  </si>
  <si>
    <t>Jade Green</t>
  </si>
  <si>
    <t>MOBHFRKRAVXUKDGX</t>
  </si>
  <si>
    <t>Realme C61 (Safari Green, 128 Gb)</t>
  </si>
  <si>
    <t>https://rukminim2.flixcart.com/image/1160/1160/xif0q/mobile/j/e/d/c61-rmx3933-realme-original-imah28xeqdygzshc.jpeg?q=90</t>
  </si>
  <si>
    <t xml:space="preserve">Realme C61 </t>
  </si>
  <si>
    <t>Safari Green</t>
  </si>
  <si>
    <t>MOBHFRKRF6ZHBFTW</t>
  </si>
  <si>
    <t>Realme C61 (Safari Green, 64 Gb)</t>
  </si>
  <si>
    <t>MOBHFRKRNXGJFHFP</t>
  </si>
  <si>
    <t>Realme C63 (Leather Blue, 128 Gb)</t>
  </si>
  <si>
    <t>https://rukminim2.flixcart.com/image/1160/1160/xif0q/mobile/7/s/h/-original-imah2pgrrhz2nufs.jpeg?q=90</t>
  </si>
  <si>
    <t>Leather Blue</t>
  </si>
  <si>
    <t>MOBHFRKRQMD36FZ5</t>
  </si>
  <si>
    <t>Realme C61 (Marble Black, 128 Gb)</t>
  </si>
  <si>
    <t>https://rukminim2.flixcart.com/image/1160/1160/xif0q/mobile/x/v/z/-original-imah28xpzzwz4fwg.jpeg?q=90</t>
  </si>
  <si>
    <t>Marble Black</t>
  </si>
  <si>
    <t>MOBHFZREUNJ3ZBER</t>
  </si>
  <si>
    <t>Infinix Note 40 5G (Titan Gold, 256 Gb)</t>
  </si>
  <si>
    <t>https://rukminim2.flixcart.com/image/1160/1160/xif0q/mobile/9/p/y/-original-imah2fzbykephwjc.jpeg?q=90</t>
  </si>
  <si>
    <t xml:space="preserve">Infinix Note 40 5G </t>
  </si>
  <si>
    <t>Dimensity 7020 Processor</t>
  </si>
  <si>
    <t>MOBHFZZKDBZHZHNV</t>
  </si>
  <si>
    <t>MOBHFZZKVSG6MJDH</t>
  </si>
  <si>
    <t>MOBHY3B27G3PBHVU</t>
  </si>
  <si>
    <t>Redmi 13C 5G (Starlight Black, 128 Gb)</t>
  </si>
  <si>
    <t>https://rukminim2.flixcart.com/image/1160/1160/xif0q/mobile/g/q/5/-original-imahfkf6jcuhhzyb.jpeg?q=90</t>
  </si>
  <si>
    <t xml:space="preserve">Redmi 13C 5G </t>
  </si>
  <si>
    <t>Starlight Black</t>
  </si>
  <si>
    <t>MOBHY3B2EE7WXNHJ</t>
  </si>
  <si>
    <t>Redmi 13C 5G (Startrail Silver, 128 Gb)</t>
  </si>
  <si>
    <t>https://rukminim2.flixcart.com/image/1160/1160/xif0q/mobile/d/f/0/-original-imahfkf6uyxnvmcy.jpeg?q=90</t>
  </si>
  <si>
    <t>Startrail Silver</t>
  </si>
  <si>
    <t>MOBHY3B2G2ZHXZHC</t>
  </si>
  <si>
    <t>Redmi 13C 5G (Startrail Green, 128 Gb)</t>
  </si>
  <si>
    <t>https://rukminim2.flixcart.com/image/1160/1160/xif0q/mobile/h/v/h/-original-imahfkf6brqzpg76.jpeg?q=90</t>
  </si>
  <si>
    <t>Startrail Green</t>
  </si>
  <si>
    <t>MOBHY3B2GBDH7V2F</t>
  </si>
  <si>
    <t>Redmi 13C 5G (Startrail Green, 256 Gb)</t>
  </si>
  <si>
    <t>MOBHY3B2HMHHZEGB</t>
  </si>
  <si>
    <t>MOBHY3B2JWVU5NZT</t>
  </si>
  <si>
    <t>Redmi 13C 5G (Starlight Black, 256 Gb)</t>
  </si>
  <si>
    <t>MOBHY3B2KJUPVGMW</t>
  </si>
  <si>
    <t>MOBHY3B2RTFZDHNK</t>
  </si>
  <si>
    <t>MOBHY45GDUMBG9CB</t>
  </si>
  <si>
    <t>Tecno Pova 6 Pro 5G (Meteorite Grey, 256 Gb)</t>
  </si>
  <si>
    <t>https://rukminim2.flixcart.com/image/1160/1160/xif0q/mobile/s/5/s/pova-6-pro-li9-tecno-original-imahyfv7q6agzxwg.jpeg?q=90</t>
  </si>
  <si>
    <t xml:space="preserve">Tecno Pova 6 Pro 5G </t>
  </si>
  <si>
    <t>Meteorite Grey</t>
  </si>
  <si>
    <t>MOBHY5Y35WVKHFXK</t>
  </si>
  <si>
    <t>Tecno Spark 20C (Magic Skin Green, 128 Gb)</t>
  </si>
  <si>
    <t>https://rukminim2.flixcart.com/image/1160/1160/xif0q/mobile/x/u/u/spark-20c-bg7-tecno-original-imah2fdfznuyy4py.jpeg?q=90</t>
  </si>
  <si>
    <t xml:space="preserve">Tecno Spark 20C </t>
  </si>
  <si>
    <t>MOBHY5Y3K32FCUTP</t>
  </si>
  <si>
    <t>Tecno Spark 20C (Gravity Black, 128 Gb)</t>
  </si>
  <si>
    <t>https://rukminim2.flixcart.com/image/1160/1160/xif0q/mobile/g/g/w/spark-20c-bg7-tecno-original-imah2fdyqss8ynhq.jpeg?q=90</t>
  </si>
  <si>
    <t>MOBHY5Y3RWYFKS5Y</t>
  </si>
  <si>
    <t>Tecno Spark 20C (Mystery White, 128 Gb)</t>
  </si>
  <si>
    <t>https://rukminim2.flixcart.com/image/1160/1160/xif0q/mobile/u/b/x/spark-20c-bg7-tecno-original-imah2fdjjbqcjsaq.jpeg?q=90</t>
  </si>
  <si>
    <t>MOBHY779WMYJN3QB</t>
  </si>
  <si>
    <t>Vivo V30E (Silk Blue, 128 Gb)</t>
  </si>
  <si>
    <t>https://rukminim2.flixcart.com/image/1160/1160/xif0q/mobile/w/h/d/v30e-v2339-vivo-original-imahyhhmudmxjrm2.jpeg?q=90</t>
  </si>
  <si>
    <t xml:space="preserve">Vivo V30E </t>
  </si>
  <si>
    <t>Silk Blue</t>
  </si>
  <si>
    <t>MOBHY779ZXDEH7HG</t>
  </si>
  <si>
    <t>Vivo V30E (Velvet Red, 256 Gb)</t>
  </si>
  <si>
    <t>https://rukminim2.flixcart.com/image/1160/1160/xif0q/mobile/s/c/e/-original-imahyhmepafe4bkp.jpeg?q=90</t>
  </si>
  <si>
    <t>Velvet Red</t>
  </si>
  <si>
    <t>MOBHY8KMDGZNWH4G</t>
  </si>
  <si>
    <t>Nothing Phone (2A) 5G (Blue, 128 Gb)</t>
  </si>
  <si>
    <t>https://rukminim2.flixcart.com/image/1160/1160/xif0q/mobile/z/g/z/-original-imahfptqbnyebxjg.jpeg?q=90</t>
  </si>
  <si>
    <t>MOBHY8KMQYHVZ6GE</t>
  </si>
  <si>
    <t>Nothing Phone (2A) 5G (Blue, 256 Gb)</t>
  </si>
  <si>
    <t>MOBHY8KMR8FZBUZE</t>
  </si>
  <si>
    <t>MOBHY9PQ7FGZKVDK</t>
  </si>
  <si>
    <t>Motorola G85 5G (Cobalt Blue, 128 Gb)</t>
  </si>
  <si>
    <t>https://rukminim2.flixcart.com/image/1160/1160/xif0q/mobile/i/p/l/-original-imah2fjcxjdjykpc.jpeg?q=90</t>
  </si>
  <si>
    <t xml:space="preserve">Motorola G85 5G </t>
  </si>
  <si>
    <t>Cobalt Blue</t>
  </si>
  <si>
    <t>6s Gen 3 Processor</t>
  </si>
  <si>
    <t>MOBHY9PQGQAW2B5Y</t>
  </si>
  <si>
    <t>Motorola G04S (Concord Black, 64 Gb)</t>
  </si>
  <si>
    <t>https://rukminim2.flixcart.com/image/1160/1160/xif0q/mobile/b/o/y/g04s-pb360000in-motorola-original-imahfc48vgh8yvgj.jpeg?q=90</t>
  </si>
  <si>
    <t xml:space="preserve">Motorola G04S </t>
  </si>
  <si>
    <t>MOBHY9PQHVCM54FH</t>
  </si>
  <si>
    <t>Motorola G85 5G (Urban Grey, 128 Gb)</t>
  </si>
  <si>
    <t>https://rukminim2.flixcart.com/image/1160/1160/xif0q/mobile/z/q/f/-original-imah2fjd75hkcynr.jpeg?q=90</t>
  </si>
  <si>
    <t>Urban Grey</t>
  </si>
  <si>
    <t>MOBHY9PQM9H8HMEN</t>
  </si>
  <si>
    <t>Motorola G04S (Satin Blue, 64 Gb)</t>
  </si>
  <si>
    <t>https://rukminim2.flixcart.com/image/1160/1160/xif0q/mobile/z/k/4/g04s-pb360002in-motorola-original-imahfc48wgbttfkk.jpeg?q=90</t>
  </si>
  <si>
    <t>MOBHY9PQMNCMDVCD</t>
  </si>
  <si>
    <t>Motorola G85 5G (Olive Green, 128 Gb)</t>
  </si>
  <si>
    <t>https://rukminim2.flixcart.com/image/1160/1160/xif0q/mobile/n/l/u/-original-imah2fjd7wfd9ksh.jpeg?q=90</t>
  </si>
  <si>
    <t>MOBHY9PQX72GHDRN</t>
  </si>
  <si>
    <t>Motorola G85 5G (Cobalt Blue, 256 Gb)</t>
  </si>
  <si>
    <t>MOBHY9PQZ5BGXPKX</t>
  </si>
  <si>
    <t>Motorola G04S (Sunrise Orange, 64 Gb)</t>
  </si>
  <si>
    <t>https://rukminim2.flixcart.com/image/1160/1160/xif0q/mobile/o/l/c/g04s-pb360003in-motorola-original-imahfc49s8ehsdba.jpeg?q=90</t>
  </si>
  <si>
    <t>MOBHY9PQZACQBKGG</t>
  </si>
  <si>
    <t>Motorola G04S (Sea Green, 64 Gb)</t>
  </si>
  <si>
    <t>https://rukminim2.flixcart.com/image/1160/1160/xif0q/mobile/e/t/5/g04s-pb360001in-motorola-original-imahfc48ru2ktzsx.jpeg?q=90</t>
  </si>
  <si>
    <t>MOBHY9PQZDUEQTFG</t>
  </si>
  <si>
    <t>Motorola G85 5G (Urban Grey, 256 Gb)</t>
  </si>
  <si>
    <t>MOBHY9R9BAHDVRVP</t>
  </si>
  <si>
    <t>Infinix Smart 8 Hd (Timber Black, 64 Gb)</t>
  </si>
  <si>
    <t>https://rukminim2.flixcart.com/image/1160/1160/xif0q/mobile/i/y/g/-original-imagwfffdrfjj2pg.jpeg?q=90</t>
  </si>
  <si>
    <t>MOBHY9R9D4CF95S2</t>
  </si>
  <si>
    <t>MOBHY9R9PYGXBGHX</t>
  </si>
  <si>
    <t>MOBHY9R9QYTYJZ92</t>
  </si>
  <si>
    <t>MOBHYBQT3GBZFYFG</t>
  </si>
  <si>
    <t>Cmf By Nothing Phone 1 (Blue, 128 Gb)</t>
  </si>
  <si>
    <t>Cmf By Nothing</t>
  </si>
  <si>
    <t>https://rukminim2.flixcart.com/image/1160/1160/xif0q/mobile/z/u/9/-original-imah3ajcxshpd2t2.jpeg?q=90</t>
  </si>
  <si>
    <t xml:space="preserve">Cmf By Nothing Phone 1 </t>
  </si>
  <si>
    <t>Dimensity 7300 5G Processor</t>
  </si>
  <si>
    <t>MOBHYBQT9FXMYZR5</t>
  </si>
  <si>
    <t>Cmf By Nothing Phone 1 (Light Green, 128 Gb)</t>
  </si>
  <si>
    <t>https://rukminim2.flixcart.com/image/1160/1160/xif0q/mobile/a/o/2/-original-imah3ajbyffs6hee.jpeg?q=90</t>
  </si>
  <si>
    <t>MOBHYBQTDKBZPVFV</t>
  </si>
  <si>
    <t>MOBHYBQTGGEGGA2B</t>
  </si>
  <si>
    <t>Cmf By Nothing Phone 1 (Black, 128 Gb)</t>
  </si>
  <si>
    <t>https://rukminim2.flixcart.com/image/1160/1160/xif0q/mobile/h/l/d/-original-imah3ajbqw7y7yhg.jpeg?q=90</t>
  </si>
  <si>
    <t>MOBHYBQTMNNEFQMC</t>
  </si>
  <si>
    <t>MOBHYBQTSE9EKVBT</t>
  </si>
  <si>
    <t>MOBHYBQTUW78PCR2</t>
  </si>
  <si>
    <t>Cmf By Nothing Phone 1 (Orange, 128 Gb)</t>
  </si>
  <si>
    <t>https://rukminim2.flixcart.com/image/1160/1160/xif0q/mobile/k/e/i/-original-imah3ajbzmxyjswb.jpeg?q=90</t>
  </si>
  <si>
    <t>MOBHYBQTZKQKXBAY</t>
  </si>
  <si>
    <t>MOBHYFPPYRCQZMHG</t>
  </si>
  <si>
    <t>MOBHYFV79ZWRGZDH</t>
  </si>
  <si>
    <t>Tecno Pova 6 Pro (Meteorite Grey, 256 Gb)</t>
  </si>
  <si>
    <t xml:space="preserve">Tecno Pova 6 Pro </t>
  </si>
  <si>
    <t>MOBHYFV7AZZUJJZ8</t>
  </si>
  <si>
    <t>Tecno Pova 6 Pro (Comet Green, 256 Gb)</t>
  </si>
  <si>
    <t>https://rukminim2.flixcart.com/image/1160/1160/xif0q/mobile/5/q/o/pova-6-pro-li9-tecno-original-imahyfv7yzurkbe6.jpeg?q=90</t>
  </si>
  <si>
    <t>Comet Green</t>
  </si>
  <si>
    <t>MOBHYJ6Q3ZAFJTF7</t>
  </si>
  <si>
    <t>Samsung Galaxy S24 5G (Cobalt Violet, 128 Gb)</t>
  </si>
  <si>
    <t>https://rukminim2.flixcart.com/image/1160/1160/xif0q/mobile/j/g/y/-original-imahyvnuptvxgany.jpeg?q=90</t>
  </si>
  <si>
    <t>MOBHYJ6QMSGJG28G</t>
  </si>
  <si>
    <t>Samsung Galaxy S24 5G (Amber Yellow, 128 Gb)</t>
  </si>
  <si>
    <t>MOBHYN4FM2SNYKY6</t>
  </si>
  <si>
    <t>Nothing Phone (2A) 5G (Special Edition, 256 Gb)</t>
  </si>
  <si>
    <t>https://rukminim2.flixcart.com/image/1160/1160/xif0q/mobile/4/g/g/-original-imahfaxfwbz84k6z.jpeg?q=90</t>
  </si>
  <si>
    <t>Special Edition</t>
  </si>
  <si>
    <t>MOBHYP4X7S8475YN</t>
  </si>
  <si>
    <t>Infinix Gt 20 Pro (Mecha Silver, 256 Gb)</t>
  </si>
  <si>
    <t>https://rukminim2.flixcart.com/image/1160/1160/xif0q/mobile/e/q/0/gt-20-pro-x6871-infinix-original-imahf2dfvbtavfur.jpeg?q=90</t>
  </si>
  <si>
    <t xml:space="preserve">Infinix Gt 20 Pro </t>
  </si>
  <si>
    <t>Mecha Silver</t>
  </si>
  <si>
    <t>Dimensity 8200 Ultimate Processor</t>
  </si>
  <si>
    <t>MOBHYP4XFXNZRKTD</t>
  </si>
  <si>
    <t>Infinix Gt 20 Pro (Mecha Orange, 256 Gb)</t>
  </si>
  <si>
    <t>https://rukminim2.flixcart.com/image/1160/1160/xif0q/mobile/1/n/a/-original-imahf38d9qynp6ef.jpeg?q=90</t>
  </si>
  <si>
    <t>Mecha Orange</t>
  </si>
  <si>
    <t>MOBHYP4XGQJ349CG</t>
  </si>
  <si>
    <t>MOBHYP4XKUET74VN</t>
  </si>
  <si>
    <t>Infinix Gt 20 Pro (Mecha Blue, 256 Gb)</t>
  </si>
  <si>
    <t>https://rukminim2.flixcart.com/image/1160/1160/xif0q/mobile/q/p/x/-original-imahf38d4cwmuqep.jpeg?q=90</t>
  </si>
  <si>
    <t>Mecha Blue</t>
  </si>
  <si>
    <t>MOBHYP4XSAXZEHDC</t>
  </si>
  <si>
    <t>MOBHYP4XZRQYGETG</t>
  </si>
  <si>
    <t>price_range</t>
  </si>
  <si>
    <t>processor_type</t>
  </si>
  <si>
    <t>Count of Unique Brands</t>
  </si>
  <si>
    <t>Count of Products</t>
  </si>
  <si>
    <t>Lowest Price</t>
  </si>
  <si>
    <t>Highest Price</t>
  </si>
  <si>
    <t>Average Price</t>
  </si>
  <si>
    <t>Average Rating</t>
  </si>
  <si>
    <t>Row Labels</t>
  </si>
  <si>
    <t>Exynos</t>
  </si>
  <si>
    <t>MediaTek</t>
  </si>
  <si>
    <t>Snapdragon</t>
  </si>
  <si>
    <t>Tensor</t>
  </si>
  <si>
    <t>Unisoc</t>
  </si>
  <si>
    <t>Grand Total</t>
  </si>
  <si>
    <t>Column Labels</t>
  </si>
  <si>
    <t>High</t>
  </si>
  <si>
    <t>Low</t>
  </si>
  <si>
    <t>Mid</t>
  </si>
  <si>
    <t>Count of title</t>
  </si>
  <si>
    <t>features</t>
  </si>
  <si>
    <t>cumulative_percent</t>
  </si>
  <si>
    <t>Count of price_range</t>
  </si>
  <si>
    <t>PRICE RANGE</t>
  </si>
  <si>
    <t>TOTAL BRANDS</t>
  </si>
  <si>
    <t>TOTAL PRODUCTS</t>
  </si>
  <si>
    <t>LOWEST PRICE</t>
  </si>
  <si>
    <t>HIGHEST PRICE</t>
  </si>
  <si>
    <t>AVERAGE PRICE</t>
  </si>
  <si>
    <t>AVERAGE RATING</t>
  </si>
  <si>
    <t>helper_column</t>
  </si>
  <si>
    <t>is_first</t>
  </si>
  <si>
    <t>Average of rating</t>
  </si>
  <si>
    <t>Count of stock</t>
  </si>
  <si>
    <t>Total Count of stock</t>
  </si>
  <si>
    <t>Total Average of rating</t>
  </si>
  <si>
    <t>Average of price</t>
  </si>
  <si>
    <t xml:space="preserve">   Flamingoose Smartphone Market Dashboard: Key Metrics &amp;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</si>
</sst>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&quot;₹&quot;\ #,##0.00;[Red]&quot;₹&quot;\ \-#,##0.00"/>
    <numFmt numFmtId="165" formatCode="&quot;₹&quot;\ #,##0.00"/>
    <numFmt numFmtId="166" formatCode="0.0"/>
    <numFmt numFmtId="167" formatCode="_-* #,##0.00\ [$₫-42A]_-;\-* #,##0.00\ [$₫-42A]_-;_-* &quot;-&quot;??\ [$₫-42A]_-;_-@_-"/>
  </numFmts>
  <fonts count="9" x14ac:knownFonts="1">
    <font>
      <sz val="11"/>
      <color theme="1"/>
      <name val="Tw Cen MT"/>
      <family val="2"/>
      <scheme val="minor"/>
    </font>
    <font>
      <sz val="8"/>
      <name val="Tw Cen MT"/>
      <family val="2"/>
      <scheme val="minor"/>
    </font>
    <font>
      <b/>
      <sz val="11"/>
      <color theme="0"/>
      <name val="Tw Cen MT"/>
      <family val="2"/>
      <scheme val="minor"/>
    </font>
    <font>
      <b/>
      <sz val="13"/>
      <color theme="1"/>
      <name val="Tw Cen MT"/>
      <family val="2"/>
      <scheme val="minor"/>
    </font>
    <font>
      <sz val="24"/>
      <color theme="1"/>
      <name val="Tw Cen MT"/>
      <family val="2"/>
      <scheme val="minor"/>
    </font>
    <font>
      <sz val="14"/>
      <color rgb="FF595959"/>
      <name val="Tw Cen MT"/>
      <family val="2"/>
      <scheme val="minor"/>
    </font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26"/>
      <color theme="1"/>
      <name val="Tw Cen M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43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1" fillId="0" borderId="0" xfId="0" applyFont="1" applyAlignment="1">
      <alignment vertical="center"/>
    </xf>
    <xf numFmtId="0" fontId="2" fillId="2" borderId="1" xfId="0" applyFont="1" applyFill="1" applyBorder="1"/>
    <xf numFmtId="0" fontId="0" fillId="0" borderId="1" xfId="0" applyBorder="1"/>
    <xf numFmtId="0" fontId="1" fillId="0" borderId="0" xfId="0" applyFont="1"/>
    <xf numFmtId="0" fontId="0" fillId="0" borderId="2" xfId="0" applyBorder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left" vertical="center"/>
    </xf>
    <xf numFmtId="10" fontId="0" fillId="0" borderId="0" xfId="0" applyNumberFormat="1"/>
    <xf numFmtId="0" fontId="5" fillId="0" borderId="0" xfId="0" applyFont="1"/>
    <xf numFmtId="167" fontId="0" fillId="0" borderId="0" xfId="0" applyNumberFormat="1"/>
    <xf numFmtId="44" fontId="0" fillId="0" borderId="0" xfId="1" applyFont="1"/>
    <xf numFmtId="44" fontId="0" fillId="0" borderId="1" xfId="1" applyFont="1" applyBorder="1"/>
    <xf numFmtId="44" fontId="0" fillId="0" borderId="2" xfId="1" applyFont="1" applyBorder="1"/>
    <xf numFmtId="44" fontId="2" fillId="2" borderId="1" xfId="1" applyFont="1" applyFill="1" applyBorder="1"/>
    <xf numFmtId="44" fontId="0" fillId="0" borderId="0" xfId="1" pivotButton="1" applyFont="1"/>
    <xf numFmtId="44" fontId="4" fillId="0" borderId="6" xfId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4" fontId="4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8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0" borderId="6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38">
    <dxf>
      <numFmt numFmtId="1" formatCode="0"/>
    </dxf>
    <dxf>
      <numFmt numFmtId="1" formatCode="0"/>
    </dxf>
    <dxf>
      <numFmt numFmtId="166" formatCode="0.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166" formatCode="0.0"/>
    </dxf>
    <dxf>
      <numFmt numFmtId="165" formatCode="&quot;₹&quot;\ #,##0.00"/>
    </dxf>
    <dxf>
      <numFmt numFmtId="0" formatCode="General"/>
    </dxf>
    <dxf>
      <numFmt numFmtId="0" formatCode="General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65" formatCode="&quot;₹&quot;\ #,##0.00"/>
    </dxf>
    <dxf>
      <numFmt numFmtId="1" formatCode="0"/>
    </dxf>
    <dxf>
      <numFmt numFmtId="1" formatCode="0"/>
    </dxf>
    <dxf>
      <numFmt numFmtId="166" formatCode="0.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174F77"/>
      <color rgb="FF27CED7"/>
      <color rgb="FF42BA97"/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[Flamingoose Dashboard.xlsx]Price Distribution by Processor!PivotTable1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PRICE DISTRIBUTION BY PROCESSOR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'Price Distribution by Processor'!$B$1:$B$2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'Price Distribution by Processor'!$A$3:$A$8</c:f>
              <c:strCache>
                <c:ptCount val="5"/>
                <c:pt idx="0">
                  <c:v>Exynos</c:v>
                </c:pt>
                <c:pt idx="1">
                  <c:v>MediaTek</c:v>
                </c:pt>
                <c:pt idx="2">
                  <c:v>Snapdragon</c:v>
                </c:pt>
                <c:pt idx="3">
                  <c:v>Tensor</c:v>
                </c:pt>
                <c:pt idx="4">
                  <c:v>Unisoc</c:v>
                </c:pt>
              </c:strCache>
            </c:strRef>
          </c:cat>
          <c:val>
            <c:numRef>
              <c:f>'Price Distribution by Processor'!$B$3:$B$8</c:f>
              <c:numCache>
                <c:formatCode>_("$"* #,##0.00_);_("$"* \(#,##0.00\);_("$"* "-"??_);_(@_)</c:formatCode>
                <c:ptCount val="5"/>
                <c:pt idx="0">
                  <c:v>53826.84</c:v>
                </c:pt>
                <c:pt idx="1">
                  <c:v>29413.054054054053</c:v>
                </c:pt>
                <c:pt idx="2">
                  <c:v>37853.247311827959</c:v>
                </c:pt>
                <c:pt idx="3">
                  <c:v>46665.666666666664</c:v>
                </c:pt>
                <c:pt idx="4">
                  <c:v>29249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A-457F-BBD6-49C2CB0485F5}"/>
            </c:ext>
          </c:extLst>
        </c:ser>
        <c:ser>
          <c:idx val="1"/>
          <c:order val="1"/>
          <c:tx>
            <c:strRef>
              <c:f>'Price Distribution by Processor'!$C$1:$C$2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'Price Distribution by Processor'!$A$3:$A$8</c:f>
              <c:strCache>
                <c:ptCount val="5"/>
                <c:pt idx="0">
                  <c:v>Exynos</c:v>
                </c:pt>
                <c:pt idx="1">
                  <c:v>MediaTek</c:v>
                </c:pt>
                <c:pt idx="2">
                  <c:v>Snapdragon</c:v>
                </c:pt>
                <c:pt idx="3">
                  <c:v>Tensor</c:v>
                </c:pt>
                <c:pt idx="4">
                  <c:v>Unisoc</c:v>
                </c:pt>
              </c:strCache>
            </c:strRef>
          </c:cat>
          <c:val>
            <c:numRef>
              <c:f>'Price Distribution by Processor'!$C$3:$C$8</c:f>
              <c:numCache>
                <c:formatCode>_("$"* #,##0.00_);_("$"* \(#,##0.00\);_("$"* "-"??_);_(@_)</c:formatCode>
                <c:ptCount val="5"/>
                <c:pt idx="0">
                  <c:v>9999</c:v>
                </c:pt>
                <c:pt idx="1">
                  <c:v>8295.4767441860458</c:v>
                </c:pt>
                <c:pt idx="4">
                  <c:v>7620.1111111111113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4A-457F-BBD6-49C2CB0485F5}"/>
            </c:ext>
          </c:extLst>
        </c:ser>
        <c:ser>
          <c:idx val="2"/>
          <c:order val="2"/>
          <c:tx>
            <c:strRef>
              <c:f>'Price Distribution by Processor'!$D$1:$D$2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'Price Distribution by Processor'!$A$3:$A$8</c:f>
              <c:strCache>
                <c:ptCount val="5"/>
                <c:pt idx="0">
                  <c:v>Exynos</c:v>
                </c:pt>
                <c:pt idx="1">
                  <c:v>MediaTek</c:v>
                </c:pt>
                <c:pt idx="2">
                  <c:v>Snapdragon</c:v>
                </c:pt>
                <c:pt idx="3">
                  <c:v>Tensor</c:v>
                </c:pt>
                <c:pt idx="4">
                  <c:v>Unisoc</c:v>
                </c:pt>
              </c:strCache>
            </c:strRef>
          </c:cat>
          <c:val>
            <c:numRef>
              <c:f>'Price Distribution by Processor'!$D$3:$D$8</c:f>
              <c:numCache>
                <c:formatCode>_("$"* #,##0.00_);_("$"* \(#,##0.00\);_("$"* "-"??_);_(@_)</c:formatCode>
                <c:ptCount val="5"/>
                <c:pt idx="0">
                  <c:v>13664.555555555555</c:v>
                </c:pt>
                <c:pt idx="1">
                  <c:v>14997.559633027522</c:v>
                </c:pt>
                <c:pt idx="2">
                  <c:v>14626.411764705883</c:v>
                </c:pt>
                <c:pt idx="4">
                  <c:v>11496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4A-457F-BBD6-49C2CB048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694751"/>
        <c:axId val="474989007"/>
      </c:barChart>
      <c:catAx>
        <c:axId val="169169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89007"/>
        <c:crosses val="autoZero"/>
        <c:auto val="1"/>
        <c:lblAlgn val="ctr"/>
        <c:lblOffset val="100"/>
        <c:noMultiLvlLbl val="0"/>
      </c:catAx>
      <c:valAx>
        <c:axId val="47498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9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/>
              <a:t>TOP 5 PHONES BY BRAND &amp;</a:t>
            </a:r>
            <a:r>
              <a:rPr lang="en-IN" sz="1400" b="0" baseline="0"/>
              <a:t> RATING</a:t>
            </a:r>
            <a:endParaRPr lang="en-IN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'Top 5 Phones by Brand &amp; Rating'!$C$1</c:f>
              <c:strCache>
                <c:ptCount val="1"/>
                <c:pt idx="0">
                  <c:v> price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1393-46DC-8974-7508A0D6AB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'Top 5 Phones by Brand &amp; Rating'!$A$2:$B$6</c15:sqref>
                  </c15:fullRef>
                  <c15:levelRef>
                    <c15:sqref>'Top 5 Phones by Brand &amp; Rating'!$A$2:$A$6</c15:sqref>
                  </c15:levelRef>
                </c:ext>
              </c:extLst>
              <c:f>'Top 5 Phones by Brand &amp; Rating'!$A$2:$A$6</c:f>
              <c:strCache>
                <c:ptCount val="5"/>
                <c:pt idx="0">
                  <c:v>Samsung Galaxy S23 Ultra 5G (Cream, 256 Gb)</c:v>
                </c:pt>
                <c:pt idx="1">
                  <c:v>Vivo V40 Pro 5G (Titanium Grey, 512 Gb)</c:v>
                </c:pt>
                <c:pt idx="2">
                  <c:v>Motorola Edge 50 Fusion (Hot Pink, 128 Gb)</c:v>
                </c:pt>
                <c:pt idx="3">
                  <c:v>Oppo Reno 12 5G (Matte Brown, 256 Gb)</c:v>
                </c:pt>
                <c:pt idx="4">
                  <c:v>Realme 13 Pro+ 5G (Monet Gold, 256 Gb)</c:v>
                </c:pt>
              </c:strCache>
            </c:strRef>
          </c:cat>
          <c:val>
            <c:numRef>
              <c:f>'Top 5 Phones by Brand &amp; Rating'!$C$2:$C$6</c:f>
              <c:numCache>
                <c:formatCode>_("$"* #,##0.00_);_("$"* \(#,##0.00\);_("$"* "-"??_);_(@_)</c:formatCode>
                <c:ptCount val="5"/>
                <c:pt idx="0">
                  <c:v>89999</c:v>
                </c:pt>
                <c:pt idx="1">
                  <c:v>55999</c:v>
                </c:pt>
                <c:pt idx="2">
                  <c:v>22999</c:v>
                </c:pt>
                <c:pt idx="3">
                  <c:v>32999</c:v>
                </c:pt>
                <c:pt idx="4">
                  <c:v>34999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3-46DC-8974-7508A0D6ABD3}"/>
            </c:ext>
          </c:extLst>
        </c:ser>
        <c:ser>
          <c:idx val="1"/>
          <c:order val="1"/>
          <c:tx>
            <c:strRef>
              <c:f>'Top 5 Phones by Brand &amp; Rating'!$D$1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b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'Top 5 Phones by Brand &amp; Rating'!$A$2:$B$6</c15:sqref>
                  </c15:fullRef>
                  <c15:levelRef>
                    <c15:sqref>'Top 5 Phones by Brand &amp; Rating'!$A$2:$A$6</c15:sqref>
                  </c15:levelRef>
                </c:ext>
              </c:extLst>
              <c:f>'Top 5 Phones by Brand &amp; Rating'!$A$2:$A$6</c:f>
              <c:strCache>
                <c:ptCount val="5"/>
                <c:pt idx="0">
                  <c:v>Samsung Galaxy S23 Ultra 5G (Cream, 256 Gb)</c:v>
                </c:pt>
                <c:pt idx="1">
                  <c:v>Vivo V40 Pro 5G (Titanium Grey, 512 Gb)</c:v>
                </c:pt>
                <c:pt idx="2">
                  <c:v>Motorola Edge 50 Fusion (Hot Pink, 128 Gb)</c:v>
                </c:pt>
                <c:pt idx="3">
                  <c:v>Oppo Reno 12 5G (Matte Brown, 256 Gb)</c:v>
                </c:pt>
                <c:pt idx="4">
                  <c:v>Realme 13 Pro+ 5G (Monet Gold, 256 Gb)</c:v>
                </c:pt>
              </c:strCache>
            </c:strRef>
          </c:cat>
          <c:val>
            <c:numRef>
              <c:f>'Top 5 Phones by Brand &amp; Rating'!$D$2:$D$6</c:f>
              <c:numCache>
                <c:formatCode>0.0</c:formatCode>
                <c:ptCount val="5"/>
                <c:pt idx="0">
                  <c:v>4.5999999999999996</c:v>
                </c:pt>
                <c:pt idx="1">
                  <c:v>4.5999999999999996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93-46DC-8974-7508A0D6AB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63"/>
        <c:overlap val="100"/>
        <c:axId val="903481823"/>
        <c:axId val="903477503"/>
      </c:barChart>
      <c:catAx>
        <c:axId val="9034818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77503"/>
        <c:crosses val="autoZero"/>
        <c:auto val="0"/>
        <c:lblAlgn val="ctr"/>
        <c:lblOffset val="100"/>
        <c:noMultiLvlLbl val="0"/>
      </c:catAx>
      <c:valAx>
        <c:axId val="903477503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90348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bg1">
          <a:lumMod val="85000"/>
          <a:alpha val="98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[Flamingoose Dashboard.xlsx]Brand Loyalty!PivotTable4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/>
              <a:t>BRAND LOYALTY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6555943284493607E-2"/>
          <c:y val="0.11768766404199475"/>
          <c:w val="0.94235659177438058"/>
          <c:h val="0.553816929133858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'Brand Loyalty'!$B$1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'Brand Loyalty'!$A$2:$A$20</c:f>
              <c:strCache>
                <c:ptCount val="18"/>
                <c:pt idx="0">
                  <c:v>Vivo</c:v>
                </c:pt>
                <c:pt idx="1">
                  <c:v>Nothing</c:v>
                </c:pt>
                <c:pt idx="2">
                  <c:v>Realme</c:v>
                </c:pt>
                <c:pt idx="3">
                  <c:v>Cmf By Nothing</c:v>
                </c:pt>
                <c:pt idx="4">
                  <c:v>Oppo</c:v>
                </c:pt>
                <c:pt idx="5">
                  <c:v>Samsung</c:v>
                </c:pt>
                <c:pt idx="6">
                  <c:v>Iqoo</c:v>
                </c:pt>
                <c:pt idx="7">
                  <c:v>Tecno</c:v>
                </c:pt>
                <c:pt idx="8">
                  <c:v>Motorola</c:v>
                </c:pt>
                <c:pt idx="9">
                  <c:v>Google</c:v>
                </c:pt>
                <c:pt idx="10">
                  <c:v>Infinix</c:v>
                </c:pt>
                <c:pt idx="11">
                  <c:v>Honor</c:v>
                </c:pt>
                <c:pt idx="12">
                  <c:v>Redmi</c:v>
                </c:pt>
                <c:pt idx="13">
                  <c:v>Poco</c:v>
                </c:pt>
                <c:pt idx="14">
                  <c:v>Itel</c:v>
                </c:pt>
                <c:pt idx="15">
                  <c:v>Lava</c:v>
                </c:pt>
                <c:pt idx="16">
                  <c:v>Micromax</c:v>
                </c:pt>
                <c:pt idx="17">
                  <c:v>Nokia</c:v>
                </c:pt>
              </c:strCache>
            </c:strRef>
          </c:cat>
          <c:val>
            <c:numRef>
              <c:f>'Brand Loyalty'!$B$2:$B$20</c:f>
              <c:numCache>
                <c:formatCode>0.00</c:formatCode>
                <c:ptCount val="18"/>
                <c:pt idx="0">
                  <c:v>4.4147540983606568</c:v>
                </c:pt>
                <c:pt idx="1">
                  <c:v>4.3999999999999995</c:v>
                </c:pt>
                <c:pt idx="2">
                  <c:v>4.3512820512820518</c:v>
                </c:pt>
                <c:pt idx="3">
                  <c:v>4.3499999999999996</c:v>
                </c:pt>
                <c:pt idx="4">
                  <c:v>4.333333333333333</c:v>
                </c:pt>
                <c:pt idx="5">
                  <c:v>4.3035714285714279</c:v>
                </c:pt>
                <c:pt idx="6">
                  <c:v>4.3</c:v>
                </c:pt>
                <c:pt idx="7">
                  <c:v>4.2571428571428571</c:v>
                </c:pt>
                <c:pt idx="8">
                  <c:v>4.2408163265306111</c:v>
                </c:pt>
                <c:pt idx="9">
                  <c:v>4.2066666666666679</c:v>
                </c:pt>
                <c:pt idx="10">
                  <c:v>4.2059999999999986</c:v>
                </c:pt>
                <c:pt idx="11">
                  <c:v>4.2</c:v>
                </c:pt>
                <c:pt idx="12">
                  <c:v>4.1931034482758589</c:v>
                </c:pt>
                <c:pt idx="13">
                  <c:v>4.1883720930232533</c:v>
                </c:pt>
                <c:pt idx="14">
                  <c:v>4.1428571428571432</c:v>
                </c:pt>
                <c:pt idx="15">
                  <c:v>4.0999999999999996</c:v>
                </c:pt>
                <c:pt idx="16">
                  <c:v>4.0999999999999996</c:v>
                </c:pt>
                <c:pt idx="17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D-4018-BF55-6EC7AF9123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00"/>
        <c:axId val="153092384"/>
        <c:axId val="153104864"/>
      </c:barChart>
      <c:catAx>
        <c:axId val="1530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04864"/>
        <c:crosses val="autoZero"/>
        <c:auto val="1"/>
        <c:lblAlgn val="ctr"/>
        <c:lblOffset val="100"/>
        <c:noMultiLvlLbl val="0"/>
      </c:catAx>
      <c:valAx>
        <c:axId val="15310486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5309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[Flamingoose Dashboard.xlsx]Stock Analysis!PivotTable1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STOCK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'Stock Analysis'!$B$1:$B$3</c:f>
              <c:strCache>
                <c:ptCount val="1"/>
                <c:pt idx="0">
                  <c:v>COMING_SOON - Count of stock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'Stock Analysis'!$A$4:$A$22</c:f>
              <c:strCache>
                <c:ptCount val="18"/>
                <c:pt idx="0">
                  <c:v>Cmf By Nothing</c:v>
                </c:pt>
                <c:pt idx="1">
                  <c:v>Google</c:v>
                </c:pt>
                <c:pt idx="2">
                  <c:v>Honor</c:v>
                </c:pt>
                <c:pt idx="3">
                  <c:v>Infinix</c:v>
                </c:pt>
                <c:pt idx="4">
                  <c:v>Iqoo</c:v>
                </c:pt>
                <c:pt idx="5">
                  <c:v>Itel</c:v>
                </c:pt>
                <c:pt idx="6">
                  <c:v>Lava</c:v>
                </c:pt>
                <c:pt idx="7">
                  <c:v>Micromax</c:v>
                </c:pt>
                <c:pt idx="8">
                  <c:v>Motorola</c:v>
                </c:pt>
                <c:pt idx="9">
                  <c:v>Nokia</c:v>
                </c:pt>
                <c:pt idx="10">
                  <c:v>Nothing</c:v>
                </c:pt>
                <c:pt idx="11">
                  <c:v>Oppo</c:v>
                </c:pt>
                <c:pt idx="12">
                  <c:v>Poco</c:v>
                </c:pt>
                <c:pt idx="13">
                  <c:v>Realme</c:v>
                </c:pt>
                <c:pt idx="14">
                  <c:v>Redmi</c:v>
                </c:pt>
                <c:pt idx="15">
                  <c:v>Samsung</c:v>
                </c:pt>
                <c:pt idx="16">
                  <c:v>Tecno</c:v>
                </c:pt>
                <c:pt idx="17">
                  <c:v>Vivo</c:v>
                </c:pt>
              </c:strCache>
            </c:strRef>
          </c:cat>
          <c:val>
            <c:numRef>
              <c:f>'Stock Analysis'!$B$4:$B$22</c:f>
              <c:numCache>
                <c:formatCode>0.00%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1.7241379310344827E-2</c:v>
                </c:pt>
                <c:pt idx="15">
                  <c:v>2.3809523809523808E-2</c:v>
                </c:pt>
                <c:pt idx="16">
                  <c:v>0</c:v>
                </c:pt>
                <c:pt idx="17">
                  <c:v>6.5573770491803282E-2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5-40D4-B86E-3E9BABF85E8D}"/>
            </c:ext>
          </c:extLst>
        </c:ser>
        <c:ser>
          <c:idx val="1"/>
          <c:order val="1"/>
          <c:tx>
            <c:strRef>
              <c:f>'Stock Analysis'!$C$1:$C$3</c:f>
              <c:strCache>
                <c:ptCount val="1"/>
                <c:pt idx="0">
                  <c:v>COMING_SOON - Average of 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'Stock Analysis'!$A$4:$A$22</c:f>
              <c:strCache>
                <c:ptCount val="18"/>
                <c:pt idx="0">
                  <c:v>Cmf By Nothing</c:v>
                </c:pt>
                <c:pt idx="1">
                  <c:v>Google</c:v>
                </c:pt>
                <c:pt idx="2">
                  <c:v>Honor</c:v>
                </c:pt>
                <c:pt idx="3">
                  <c:v>Infinix</c:v>
                </c:pt>
                <c:pt idx="4">
                  <c:v>Iqoo</c:v>
                </c:pt>
                <c:pt idx="5">
                  <c:v>Itel</c:v>
                </c:pt>
                <c:pt idx="6">
                  <c:v>Lava</c:v>
                </c:pt>
                <c:pt idx="7">
                  <c:v>Micromax</c:v>
                </c:pt>
                <c:pt idx="8">
                  <c:v>Motorola</c:v>
                </c:pt>
                <c:pt idx="9">
                  <c:v>Nokia</c:v>
                </c:pt>
                <c:pt idx="10">
                  <c:v>Nothing</c:v>
                </c:pt>
                <c:pt idx="11">
                  <c:v>Oppo</c:v>
                </c:pt>
                <c:pt idx="12">
                  <c:v>Poco</c:v>
                </c:pt>
                <c:pt idx="13">
                  <c:v>Realme</c:v>
                </c:pt>
                <c:pt idx="14">
                  <c:v>Redmi</c:v>
                </c:pt>
                <c:pt idx="15">
                  <c:v>Samsung</c:v>
                </c:pt>
                <c:pt idx="16">
                  <c:v>Tecno</c:v>
                </c:pt>
                <c:pt idx="17">
                  <c:v>Vivo</c:v>
                </c:pt>
              </c:strCache>
            </c:strRef>
          </c:cat>
          <c:val>
            <c:numRef>
              <c:f>'Stock Analysis'!$C$4:$C$22</c:f>
              <c:numCache>
                <c:formatCode>0.00</c:formatCode>
                <c:ptCount val="18"/>
                <c:pt idx="3">
                  <c:v>4.2</c:v>
                </c:pt>
                <c:pt idx="7">
                  <c:v>4.0999999999999996</c:v>
                </c:pt>
                <c:pt idx="14">
                  <c:v>4.2</c:v>
                </c:pt>
                <c:pt idx="15">
                  <c:v>4.25</c:v>
                </c:pt>
                <c:pt idx="17">
                  <c:v>4.375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95-40D4-B86E-3E9BABF85E8D}"/>
            </c:ext>
          </c:extLst>
        </c:ser>
        <c:ser>
          <c:idx val="2"/>
          <c:order val="2"/>
          <c:tx>
            <c:strRef>
              <c:f>'Stock Analysis'!$D$1:$D$3</c:f>
              <c:strCache>
                <c:ptCount val="1"/>
                <c:pt idx="0">
                  <c:v>IN_STOCK - Count of stock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'Stock Analysis'!$A$4:$A$22</c:f>
              <c:strCache>
                <c:ptCount val="18"/>
                <c:pt idx="0">
                  <c:v>Cmf By Nothing</c:v>
                </c:pt>
                <c:pt idx="1">
                  <c:v>Google</c:v>
                </c:pt>
                <c:pt idx="2">
                  <c:v>Honor</c:v>
                </c:pt>
                <c:pt idx="3">
                  <c:v>Infinix</c:v>
                </c:pt>
                <c:pt idx="4">
                  <c:v>Iqoo</c:v>
                </c:pt>
                <c:pt idx="5">
                  <c:v>Itel</c:v>
                </c:pt>
                <c:pt idx="6">
                  <c:v>Lava</c:v>
                </c:pt>
                <c:pt idx="7">
                  <c:v>Micromax</c:v>
                </c:pt>
                <c:pt idx="8">
                  <c:v>Motorola</c:v>
                </c:pt>
                <c:pt idx="9">
                  <c:v>Nokia</c:v>
                </c:pt>
                <c:pt idx="10">
                  <c:v>Nothing</c:v>
                </c:pt>
                <c:pt idx="11">
                  <c:v>Oppo</c:v>
                </c:pt>
                <c:pt idx="12">
                  <c:v>Poco</c:v>
                </c:pt>
                <c:pt idx="13">
                  <c:v>Realme</c:v>
                </c:pt>
                <c:pt idx="14">
                  <c:v>Redmi</c:v>
                </c:pt>
                <c:pt idx="15">
                  <c:v>Samsung</c:v>
                </c:pt>
                <c:pt idx="16">
                  <c:v>Tecno</c:v>
                </c:pt>
                <c:pt idx="17">
                  <c:v>Vivo</c:v>
                </c:pt>
              </c:strCache>
            </c:strRef>
          </c:cat>
          <c:val>
            <c:numRef>
              <c:f>'Stock Analysis'!$D$4:$D$22</c:f>
              <c:numCache>
                <c:formatCode>0.00%</c:formatCode>
                <c:ptCount val="18"/>
                <c:pt idx="0">
                  <c:v>1</c:v>
                </c:pt>
                <c:pt idx="1">
                  <c:v>0.93333333333333335</c:v>
                </c:pt>
                <c:pt idx="2">
                  <c:v>1</c:v>
                </c:pt>
                <c:pt idx="3">
                  <c:v>0.78</c:v>
                </c:pt>
                <c:pt idx="4">
                  <c:v>1</c:v>
                </c:pt>
                <c:pt idx="5">
                  <c:v>0.5714285714285714</c:v>
                </c:pt>
                <c:pt idx="6">
                  <c:v>1</c:v>
                </c:pt>
                <c:pt idx="7">
                  <c:v>0</c:v>
                </c:pt>
                <c:pt idx="8">
                  <c:v>0.91836734693877553</c:v>
                </c:pt>
                <c:pt idx="9">
                  <c:v>1</c:v>
                </c:pt>
                <c:pt idx="10">
                  <c:v>0.9285714285714286</c:v>
                </c:pt>
                <c:pt idx="11">
                  <c:v>0.93333333333333335</c:v>
                </c:pt>
                <c:pt idx="12">
                  <c:v>0.93023255813953487</c:v>
                </c:pt>
                <c:pt idx="13">
                  <c:v>0.94871794871794868</c:v>
                </c:pt>
                <c:pt idx="14">
                  <c:v>0.84482758620689657</c:v>
                </c:pt>
                <c:pt idx="15">
                  <c:v>0.9285714285714286</c:v>
                </c:pt>
                <c:pt idx="16">
                  <c:v>0.61904761904761907</c:v>
                </c:pt>
                <c:pt idx="17">
                  <c:v>0.86885245901639341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95-40D4-B86E-3E9BABF85E8D}"/>
            </c:ext>
          </c:extLst>
        </c:ser>
        <c:ser>
          <c:idx val="3"/>
          <c:order val="3"/>
          <c:tx>
            <c:strRef>
              <c:f>'Stock Analysis'!$E$1:$E$3</c:f>
              <c:strCache>
                <c:ptCount val="1"/>
                <c:pt idx="0">
                  <c:v>IN_STOCK - Average of rating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'Stock Analysis'!$A$4:$A$22</c:f>
              <c:strCache>
                <c:ptCount val="18"/>
                <c:pt idx="0">
                  <c:v>Cmf By Nothing</c:v>
                </c:pt>
                <c:pt idx="1">
                  <c:v>Google</c:v>
                </c:pt>
                <c:pt idx="2">
                  <c:v>Honor</c:v>
                </c:pt>
                <c:pt idx="3">
                  <c:v>Infinix</c:v>
                </c:pt>
                <c:pt idx="4">
                  <c:v>Iqoo</c:v>
                </c:pt>
                <c:pt idx="5">
                  <c:v>Itel</c:v>
                </c:pt>
                <c:pt idx="6">
                  <c:v>Lava</c:v>
                </c:pt>
                <c:pt idx="7">
                  <c:v>Micromax</c:v>
                </c:pt>
                <c:pt idx="8">
                  <c:v>Motorola</c:v>
                </c:pt>
                <c:pt idx="9">
                  <c:v>Nokia</c:v>
                </c:pt>
                <c:pt idx="10">
                  <c:v>Nothing</c:v>
                </c:pt>
                <c:pt idx="11">
                  <c:v>Oppo</c:v>
                </c:pt>
                <c:pt idx="12">
                  <c:v>Poco</c:v>
                </c:pt>
                <c:pt idx="13">
                  <c:v>Realme</c:v>
                </c:pt>
                <c:pt idx="14">
                  <c:v>Redmi</c:v>
                </c:pt>
                <c:pt idx="15">
                  <c:v>Samsung</c:v>
                </c:pt>
                <c:pt idx="16">
                  <c:v>Tecno</c:v>
                </c:pt>
                <c:pt idx="17">
                  <c:v>Vivo</c:v>
                </c:pt>
              </c:strCache>
            </c:strRef>
          </c:cat>
          <c:val>
            <c:numRef>
              <c:f>'Stock Analysis'!$E$4:$E$22</c:f>
              <c:numCache>
                <c:formatCode>0.00</c:formatCode>
                <c:ptCount val="18"/>
                <c:pt idx="0">
                  <c:v>4.3499999999999996</c:v>
                </c:pt>
                <c:pt idx="1">
                  <c:v>4.2000000000000011</c:v>
                </c:pt>
                <c:pt idx="2">
                  <c:v>4.2</c:v>
                </c:pt>
                <c:pt idx="3">
                  <c:v>4.2076923076923061</c:v>
                </c:pt>
                <c:pt idx="4">
                  <c:v>4.3</c:v>
                </c:pt>
                <c:pt idx="5">
                  <c:v>4.1500000000000004</c:v>
                </c:pt>
                <c:pt idx="6">
                  <c:v>4.0999999999999996</c:v>
                </c:pt>
                <c:pt idx="8">
                  <c:v>4.2511111111111104</c:v>
                </c:pt>
                <c:pt idx="9">
                  <c:v>3.8</c:v>
                </c:pt>
                <c:pt idx="10">
                  <c:v>4.3999999999999995</c:v>
                </c:pt>
                <c:pt idx="11">
                  <c:v>4.3321428571428573</c:v>
                </c:pt>
                <c:pt idx="12">
                  <c:v>4.1849999999999978</c:v>
                </c:pt>
                <c:pt idx="13">
                  <c:v>4.3540540540540542</c:v>
                </c:pt>
                <c:pt idx="14">
                  <c:v>4.2020408163265284</c:v>
                </c:pt>
                <c:pt idx="15">
                  <c:v>4.3102564102564109</c:v>
                </c:pt>
                <c:pt idx="16">
                  <c:v>4.2461538461538471</c:v>
                </c:pt>
                <c:pt idx="17">
                  <c:v>4.428301886792454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95-40D4-B86E-3E9BABF85E8D}"/>
            </c:ext>
          </c:extLst>
        </c:ser>
        <c:ser>
          <c:idx val="4"/>
          <c:order val="4"/>
          <c:tx>
            <c:strRef>
              <c:f>'Stock Analysis'!$F$1:$F$3</c:f>
              <c:strCache>
                <c:ptCount val="1"/>
                <c:pt idx="0">
                  <c:v>OUT_OF_STOCK - Count of stock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'Stock Analysis'!$A$4:$A$22</c:f>
              <c:strCache>
                <c:ptCount val="18"/>
                <c:pt idx="0">
                  <c:v>Cmf By Nothing</c:v>
                </c:pt>
                <c:pt idx="1">
                  <c:v>Google</c:v>
                </c:pt>
                <c:pt idx="2">
                  <c:v>Honor</c:v>
                </c:pt>
                <c:pt idx="3">
                  <c:v>Infinix</c:v>
                </c:pt>
                <c:pt idx="4">
                  <c:v>Iqoo</c:v>
                </c:pt>
                <c:pt idx="5">
                  <c:v>Itel</c:v>
                </c:pt>
                <c:pt idx="6">
                  <c:v>Lava</c:v>
                </c:pt>
                <c:pt idx="7">
                  <c:v>Micromax</c:v>
                </c:pt>
                <c:pt idx="8">
                  <c:v>Motorola</c:v>
                </c:pt>
                <c:pt idx="9">
                  <c:v>Nokia</c:v>
                </c:pt>
                <c:pt idx="10">
                  <c:v>Nothing</c:v>
                </c:pt>
                <c:pt idx="11">
                  <c:v>Oppo</c:v>
                </c:pt>
                <c:pt idx="12">
                  <c:v>Poco</c:v>
                </c:pt>
                <c:pt idx="13">
                  <c:v>Realme</c:v>
                </c:pt>
                <c:pt idx="14">
                  <c:v>Redmi</c:v>
                </c:pt>
                <c:pt idx="15">
                  <c:v>Samsung</c:v>
                </c:pt>
                <c:pt idx="16">
                  <c:v>Tecno</c:v>
                </c:pt>
                <c:pt idx="17">
                  <c:v>Vivo</c:v>
                </c:pt>
              </c:strCache>
            </c:strRef>
          </c:cat>
          <c:val>
            <c:numRef>
              <c:f>'Stock Analysis'!$F$4:$F$22</c:f>
              <c:numCache>
                <c:formatCode>0.00%</c:formatCode>
                <c:ptCount val="18"/>
                <c:pt idx="0">
                  <c:v>0</c:v>
                </c:pt>
                <c:pt idx="1">
                  <c:v>6.6666666666666666E-2</c:v>
                </c:pt>
                <c:pt idx="2">
                  <c:v>0</c:v>
                </c:pt>
                <c:pt idx="3">
                  <c:v>0.16</c:v>
                </c:pt>
                <c:pt idx="4">
                  <c:v>0</c:v>
                </c:pt>
                <c:pt idx="5">
                  <c:v>0.42857142857142855</c:v>
                </c:pt>
                <c:pt idx="6">
                  <c:v>0</c:v>
                </c:pt>
                <c:pt idx="7">
                  <c:v>0</c:v>
                </c:pt>
                <c:pt idx="8">
                  <c:v>8.1632653061224483E-2</c:v>
                </c:pt>
                <c:pt idx="9">
                  <c:v>0</c:v>
                </c:pt>
                <c:pt idx="10">
                  <c:v>7.1428571428571425E-2</c:v>
                </c:pt>
                <c:pt idx="11">
                  <c:v>6.6666666666666666E-2</c:v>
                </c:pt>
                <c:pt idx="12">
                  <c:v>6.9767441860465115E-2</c:v>
                </c:pt>
                <c:pt idx="13">
                  <c:v>5.128205128205128E-2</c:v>
                </c:pt>
                <c:pt idx="14">
                  <c:v>0.13793103448275862</c:v>
                </c:pt>
                <c:pt idx="15">
                  <c:v>4.7619047619047616E-2</c:v>
                </c:pt>
                <c:pt idx="16">
                  <c:v>0.38095238095238093</c:v>
                </c:pt>
                <c:pt idx="17">
                  <c:v>6.5573770491803282E-2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95-40D4-B86E-3E9BABF85E8D}"/>
            </c:ext>
          </c:extLst>
        </c:ser>
        <c:ser>
          <c:idx val="5"/>
          <c:order val="5"/>
          <c:tx>
            <c:strRef>
              <c:f>'Stock Analysis'!$G$1:$G$3</c:f>
              <c:strCache>
                <c:ptCount val="1"/>
                <c:pt idx="0">
                  <c:v>OUT_OF_STOCK - Average of rating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'Stock Analysis'!$A$4:$A$22</c:f>
              <c:strCache>
                <c:ptCount val="18"/>
                <c:pt idx="0">
                  <c:v>Cmf By Nothing</c:v>
                </c:pt>
                <c:pt idx="1">
                  <c:v>Google</c:v>
                </c:pt>
                <c:pt idx="2">
                  <c:v>Honor</c:v>
                </c:pt>
                <c:pt idx="3">
                  <c:v>Infinix</c:v>
                </c:pt>
                <c:pt idx="4">
                  <c:v>Iqoo</c:v>
                </c:pt>
                <c:pt idx="5">
                  <c:v>Itel</c:v>
                </c:pt>
                <c:pt idx="6">
                  <c:v>Lava</c:v>
                </c:pt>
                <c:pt idx="7">
                  <c:v>Micromax</c:v>
                </c:pt>
                <c:pt idx="8">
                  <c:v>Motorola</c:v>
                </c:pt>
                <c:pt idx="9">
                  <c:v>Nokia</c:v>
                </c:pt>
                <c:pt idx="10">
                  <c:v>Nothing</c:v>
                </c:pt>
                <c:pt idx="11">
                  <c:v>Oppo</c:v>
                </c:pt>
                <c:pt idx="12">
                  <c:v>Poco</c:v>
                </c:pt>
                <c:pt idx="13">
                  <c:v>Realme</c:v>
                </c:pt>
                <c:pt idx="14">
                  <c:v>Redmi</c:v>
                </c:pt>
                <c:pt idx="15">
                  <c:v>Samsung</c:v>
                </c:pt>
                <c:pt idx="16">
                  <c:v>Tecno</c:v>
                </c:pt>
                <c:pt idx="17">
                  <c:v>Vivo</c:v>
                </c:pt>
              </c:strCache>
            </c:strRef>
          </c:cat>
          <c:val>
            <c:numRef>
              <c:f>'Stock Analysis'!$G$4:$G$22</c:f>
              <c:numCache>
                <c:formatCode>0.00</c:formatCode>
                <c:ptCount val="18"/>
                <c:pt idx="1">
                  <c:v>4.3</c:v>
                </c:pt>
                <c:pt idx="3">
                  <c:v>4.2</c:v>
                </c:pt>
                <c:pt idx="5">
                  <c:v>4.1333333333333329</c:v>
                </c:pt>
                <c:pt idx="8">
                  <c:v>4.125</c:v>
                </c:pt>
                <c:pt idx="10">
                  <c:v>4.4000000000000004</c:v>
                </c:pt>
                <c:pt idx="11">
                  <c:v>4.3499999999999996</c:v>
                </c:pt>
                <c:pt idx="12">
                  <c:v>4.2333333333333334</c:v>
                </c:pt>
                <c:pt idx="13">
                  <c:v>4.3</c:v>
                </c:pt>
                <c:pt idx="14">
                  <c:v>4.1375000000000002</c:v>
                </c:pt>
                <c:pt idx="15">
                  <c:v>4.1999999999999993</c:v>
                </c:pt>
                <c:pt idx="16">
                  <c:v>4.2750000000000004</c:v>
                </c:pt>
                <c:pt idx="17">
                  <c:v>4.2750000000000004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95-40D4-B86E-3E9BABF85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0202015"/>
        <c:axId val="600201055"/>
      </c:barChart>
      <c:catAx>
        <c:axId val="60020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01055"/>
        <c:crosses val="autoZero"/>
        <c:auto val="1"/>
        <c:lblAlgn val="ctr"/>
        <c:lblOffset val="100"/>
        <c:noMultiLvlLbl val="0"/>
      </c:catAx>
      <c:valAx>
        <c:axId val="60020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0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71231283466294"/>
          <c:y val="0.21592692173640896"/>
          <c:w val="0.18441529867938106"/>
          <c:h val="0.55633484556152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[Flamingoose Dashboard.xlsx]Market Share by Brands!PivotTable2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SHARE BY TOP 10 BRANDS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5573770491803282E-2"/>
              <c:y val="-5.38720538720538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4644808743169399E-3"/>
              <c:y val="0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7222222222222276E-2"/>
              <c:y val="-4.166666666666666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1111111111111162E-2"/>
              <c:y val="-6.944444444444444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6111111111111108E-2"/>
              <c:y val="-7.870370370370370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'Market Share by Brands'!$B$1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FA-44A3-A74C-CF2A321D0F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FA-44A3-A74C-CF2A321D0F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FA-44A3-A74C-CF2A321D0F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FA-44A3-A74C-CF2A321D0F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7FA-44A3-A74C-CF2A321D0FE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7FA-44A3-A74C-CF2A321D0FE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7FA-44A3-A74C-CF2A321D0FE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7FA-44A3-A74C-CF2A321D0FE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7FA-44A3-A74C-CF2A321D0FE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7FA-44A3-A74C-CF2A321D0FE4}"/>
              </c:ext>
            </c:extLst>
          </c:dPt>
          <c:dLbls>
            <c:dLbl>
              <c:idx val="0"/>
              <c:layout>
                <c:manualLayout>
                  <c:x val="6.5573770491803282E-2"/>
                  <c:y val="-5.38720538720538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7FA-44A3-A74C-CF2A321D0FE4}"/>
                </c:ext>
              </c:extLst>
            </c:dLbl>
            <c:dLbl>
              <c:idx val="1"/>
              <c:layout>
                <c:manualLayout>
                  <c:x val="-5.4644808743169399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7FA-44A3-A74C-CF2A321D0FE4}"/>
                </c:ext>
              </c:extLst>
            </c:dLbl>
            <c:dLbl>
              <c:idx val="7"/>
              <c:layout>
                <c:manualLayout>
                  <c:x val="-4.7222222222222276E-2"/>
                  <c:y val="-4.16666666666666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7FA-44A3-A74C-CF2A321D0FE4}"/>
                </c:ext>
              </c:extLst>
            </c:dLbl>
            <c:dLbl>
              <c:idx val="8"/>
              <c:layout>
                <c:manualLayout>
                  <c:x val="-1.1111111111111162E-2"/>
                  <c:y val="-6.94444444444444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7FA-44A3-A74C-CF2A321D0FE4}"/>
                </c:ext>
              </c:extLst>
            </c:dLbl>
            <c:dLbl>
              <c:idx val="9"/>
              <c:layout>
                <c:manualLayout>
                  <c:x val="3.6111111111111108E-2"/>
                  <c:y val="-7.870370370370370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7FA-44A3-A74C-CF2A321D0FE4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'Market Share by Brands'!$A$2:$A$12</c:f>
              <c:strCache>
                <c:ptCount val="10"/>
                <c:pt idx="0">
                  <c:v>Samsung</c:v>
                </c:pt>
                <c:pt idx="1">
                  <c:v>Realme</c:v>
                </c:pt>
                <c:pt idx="2">
                  <c:v>Vivo</c:v>
                </c:pt>
                <c:pt idx="3">
                  <c:v>Redmi</c:v>
                </c:pt>
                <c:pt idx="4">
                  <c:v>Infinix</c:v>
                </c:pt>
                <c:pt idx="5">
                  <c:v>Motorola</c:v>
                </c:pt>
                <c:pt idx="6">
                  <c:v>Poco</c:v>
                </c:pt>
                <c:pt idx="7">
                  <c:v>Oppo</c:v>
                </c:pt>
                <c:pt idx="8">
                  <c:v>Tecno</c:v>
                </c:pt>
                <c:pt idx="9">
                  <c:v>Google</c:v>
                </c:pt>
              </c:strCache>
            </c:strRef>
          </c:cat>
          <c:val>
            <c:numRef>
              <c:f>'Market Share by Brands'!$B$2:$B$12</c:f>
              <c:numCache>
                <c:formatCode>General</c:formatCode>
                <c:ptCount val="10"/>
                <c:pt idx="0">
                  <c:v>84</c:v>
                </c:pt>
                <c:pt idx="1">
                  <c:v>78</c:v>
                </c:pt>
                <c:pt idx="2">
                  <c:v>61</c:v>
                </c:pt>
                <c:pt idx="3">
                  <c:v>58</c:v>
                </c:pt>
                <c:pt idx="4">
                  <c:v>50</c:v>
                </c:pt>
                <c:pt idx="5">
                  <c:v>49</c:v>
                </c:pt>
                <c:pt idx="6">
                  <c:v>43</c:v>
                </c:pt>
                <c:pt idx="7">
                  <c:v>30</c:v>
                </c:pt>
                <c:pt idx="8">
                  <c:v>21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5-4312-A3F7-141E269BB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LINEAR AND NON-LINEAR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and Non-Linear Trends'!$B$1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and Non-Linear Trends'!$A$2:$A$526</c:f>
              <c:numCache>
                <c:formatCode>0</c:formatCode>
                <c:ptCount val="525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8</c:v>
                </c:pt>
                <c:pt idx="13">
                  <c:v>4</c:v>
                </c:pt>
                <c:pt idx="14">
                  <c:v>8</c:v>
                </c:pt>
                <c:pt idx="15">
                  <c:v>6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4</c:v>
                </c:pt>
                <c:pt idx="20">
                  <c:v>6</c:v>
                </c:pt>
                <c:pt idx="21">
                  <c:v>6</c:v>
                </c:pt>
                <c:pt idx="22">
                  <c:v>12</c:v>
                </c:pt>
                <c:pt idx="23">
                  <c:v>8</c:v>
                </c:pt>
                <c:pt idx="24">
                  <c:v>12</c:v>
                </c:pt>
                <c:pt idx="25">
                  <c:v>8</c:v>
                </c:pt>
                <c:pt idx="26">
                  <c:v>12</c:v>
                </c:pt>
                <c:pt idx="27">
                  <c:v>8</c:v>
                </c:pt>
                <c:pt idx="28">
                  <c:v>2</c:v>
                </c:pt>
                <c:pt idx="29">
                  <c:v>4</c:v>
                </c:pt>
                <c:pt idx="30">
                  <c:v>2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8</c:v>
                </c:pt>
                <c:pt idx="35">
                  <c:v>8</c:v>
                </c:pt>
                <c:pt idx="36">
                  <c:v>4</c:v>
                </c:pt>
                <c:pt idx="37">
                  <c:v>8</c:v>
                </c:pt>
                <c:pt idx="38">
                  <c:v>8</c:v>
                </c:pt>
                <c:pt idx="39">
                  <c:v>12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6</c:v>
                </c:pt>
                <c:pt idx="46">
                  <c:v>4</c:v>
                </c:pt>
                <c:pt idx="47">
                  <c:v>6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12</c:v>
                </c:pt>
                <c:pt idx="56">
                  <c:v>8</c:v>
                </c:pt>
                <c:pt idx="57">
                  <c:v>8</c:v>
                </c:pt>
                <c:pt idx="58">
                  <c:v>2</c:v>
                </c:pt>
                <c:pt idx="59">
                  <c:v>4</c:v>
                </c:pt>
                <c:pt idx="60">
                  <c:v>8</c:v>
                </c:pt>
                <c:pt idx="61">
                  <c:v>4</c:v>
                </c:pt>
                <c:pt idx="62">
                  <c:v>8</c:v>
                </c:pt>
                <c:pt idx="63">
                  <c:v>8</c:v>
                </c:pt>
                <c:pt idx="64">
                  <c:v>4</c:v>
                </c:pt>
                <c:pt idx="65">
                  <c:v>8</c:v>
                </c:pt>
                <c:pt idx="66">
                  <c:v>12</c:v>
                </c:pt>
                <c:pt idx="67">
                  <c:v>8</c:v>
                </c:pt>
                <c:pt idx="68">
                  <c:v>4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8</c:v>
                </c:pt>
                <c:pt idx="76">
                  <c:v>4</c:v>
                </c:pt>
                <c:pt idx="77">
                  <c:v>8</c:v>
                </c:pt>
                <c:pt idx="78">
                  <c:v>6</c:v>
                </c:pt>
                <c:pt idx="79">
                  <c:v>6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6</c:v>
                </c:pt>
                <c:pt idx="84">
                  <c:v>6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4</c:v>
                </c:pt>
                <c:pt idx="91">
                  <c:v>6</c:v>
                </c:pt>
                <c:pt idx="92">
                  <c:v>8</c:v>
                </c:pt>
                <c:pt idx="93">
                  <c:v>6</c:v>
                </c:pt>
                <c:pt idx="94">
                  <c:v>8</c:v>
                </c:pt>
                <c:pt idx="95">
                  <c:v>8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12</c:v>
                </c:pt>
                <c:pt idx="106">
                  <c:v>8</c:v>
                </c:pt>
                <c:pt idx="107">
                  <c:v>8</c:v>
                </c:pt>
                <c:pt idx="108">
                  <c:v>12</c:v>
                </c:pt>
                <c:pt idx="109">
                  <c:v>8</c:v>
                </c:pt>
                <c:pt idx="110">
                  <c:v>8</c:v>
                </c:pt>
                <c:pt idx="111">
                  <c:v>4</c:v>
                </c:pt>
                <c:pt idx="112">
                  <c:v>4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4</c:v>
                </c:pt>
                <c:pt idx="120">
                  <c:v>4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6</c:v>
                </c:pt>
                <c:pt idx="130">
                  <c:v>6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4</c:v>
                </c:pt>
                <c:pt idx="135">
                  <c:v>4</c:v>
                </c:pt>
                <c:pt idx="136">
                  <c:v>12</c:v>
                </c:pt>
                <c:pt idx="137">
                  <c:v>8</c:v>
                </c:pt>
                <c:pt idx="138">
                  <c:v>12</c:v>
                </c:pt>
                <c:pt idx="139">
                  <c:v>8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6</c:v>
                </c:pt>
                <c:pt idx="144">
                  <c:v>8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8</c:v>
                </c:pt>
                <c:pt idx="156">
                  <c:v>8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8</c:v>
                </c:pt>
                <c:pt idx="163">
                  <c:v>6</c:v>
                </c:pt>
                <c:pt idx="164">
                  <c:v>12</c:v>
                </c:pt>
                <c:pt idx="165">
                  <c:v>8</c:v>
                </c:pt>
                <c:pt idx="166">
                  <c:v>8</c:v>
                </c:pt>
                <c:pt idx="167">
                  <c:v>12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4</c:v>
                </c:pt>
                <c:pt idx="178">
                  <c:v>6</c:v>
                </c:pt>
                <c:pt idx="179">
                  <c:v>6</c:v>
                </c:pt>
                <c:pt idx="180">
                  <c:v>8</c:v>
                </c:pt>
                <c:pt idx="181">
                  <c:v>4</c:v>
                </c:pt>
                <c:pt idx="182">
                  <c:v>3</c:v>
                </c:pt>
                <c:pt idx="183">
                  <c:v>6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4</c:v>
                </c:pt>
                <c:pt idx="189">
                  <c:v>6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4</c:v>
                </c:pt>
                <c:pt idx="194">
                  <c:v>8</c:v>
                </c:pt>
                <c:pt idx="195">
                  <c:v>4</c:v>
                </c:pt>
                <c:pt idx="196">
                  <c:v>6</c:v>
                </c:pt>
                <c:pt idx="197">
                  <c:v>4</c:v>
                </c:pt>
                <c:pt idx="198">
                  <c:v>4</c:v>
                </c:pt>
                <c:pt idx="199">
                  <c:v>8</c:v>
                </c:pt>
                <c:pt idx="200">
                  <c:v>6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6</c:v>
                </c:pt>
                <c:pt idx="206">
                  <c:v>3</c:v>
                </c:pt>
                <c:pt idx="207">
                  <c:v>8</c:v>
                </c:pt>
                <c:pt idx="208">
                  <c:v>8</c:v>
                </c:pt>
                <c:pt idx="209">
                  <c:v>12</c:v>
                </c:pt>
                <c:pt idx="210">
                  <c:v>8</c:v>
                </c:pt>
                <c:pt idx="211">
                  <c:v>8</c:v>
                </c:pt>
                <c:pt idx="212">
                  <c:v>12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12</c:v>
                </c:pt>
                <c:pt idx="219">
                  <c:v>4</c:v>
                </c:pt>
                <c:pt idx="220">
                  <c:v>4</c:v>
                </c:pt>
                <c:pt idx="221">
                  <c:v>8</c:v>
                </c:pt>
                <c:pt idx="222">
                  <c:v>8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8</c:v>
                </c:pt>
                <c:pt idx="227">
                  <c:v>6</c:v>
                </c:pt>
                <c:pt idx="228">
                  <c:v>4</c:v>
                </c:pt>
                <c:pt idx="229">
                  <c:v>12</c:v>
                </c:pt>
                <c:pt idx="230">
                  <c:v>8</c:v>
                </c:pt>
                <c:pt idx="231">
                  <c:v>8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8</c:v>
                </c:pt>
                <c:pt idx="237">
                  <c:v>12</c:v>
                </c:pt>
                <c:pt idx="238">
                  <c:v>12</c:v>
                </c:pt>
                <c:pt idx="239">
                  <c:v>8</c:v>
                </c:pt>
                <c:pt idx="240">
                  <c:v>3</c:v>
                </c:pt>
                <c:pt idx="241">
                  <c:v>8</c:v>
                </c:pt>
                <c:pt idx="242">
                  <c:v>4</c:v>
                </c:pt>
                <c:pt idx="243">
                  <c:v>8</c:v>
                </c:pt>
                <c:pt idx="244">
                  <c:v>6</c:v>
                </c:pt>
                <c:pt idx="245">
                  <c:v>4</c:v>
                </c:pt>
                <c:pt idx="246">
                  <c:v>6</c:v>
                </c:pt>
                <c:pt idx="247">
                  <c:v>8</c:v>
                </c:pt>
                <c:pt idx="248">
                  <c:v>12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12</c:v>
                </c:pt>
                <c:pt idx="253">
                  <c:v>12</c:v>
                </c:pt>
                <c:pt idx="254">
                  <c:v>8</c:v>
                </c:pt>
                <c:pt idx="255">
                  <c:v>6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6</c:v>
                </c:pt>
                <c:pt idx="263">
                  <c:v>8</c:v>
                </c:pt>
                <c:pt idx="264">
                  <c:v>6</c:v>
                </c:pt>
                <c:pt idx="265">
                  <c:v>4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12</c:v>
                </c:pt>
                <c:pt idx="272">
                  <c:v>8</c:v>
                </c:pt>
                <c:pt idx="273">
                  <c:v>12</c:v>
                </c:pt>
                <c:pt idx="274">
                  <c:v>12</c:v>
                </c:pt>
                <c:pt idx="275">
                  <c:v>8</c:v>
                </c:pt>
                <c:pt idx="276">
                  <c:v>4</c:v>
                </c:pt>
                <c:pt idx="277">
                  <c:v>4</c:v>
                </c:pt>
                <c:pt idx="278">
                  <c:v>8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6</c:v>
                </c:pt>
                <c:pt idx="286">
                  <c:v>8</c:v>
                </c:pt>
                <c:pt idx="287">
                  <c:v>8</c:v>
                </c:pt>
                <c:pt idx="288">
                  <c:v>6</c:v>
                </c:pt>
                <c:pt idx="289">
                  <c:v>8</c:v>
                </c:pt>
                <c:pt idx="290">
                  <c:v>6</c:v>
                </c:pt>
                <c:pt idx="291">
                  <c:v>4</c:v>
                </c:pt>
                <c:pt idx="292">
                  <c:v>6</c:v>
                </c:pt>
                <c:pt idx="293">
                  <c:v>4</c:v>
                </c:pt>
                <c:pt idx="294">
                  <c:v>4</c:v>
                </c:pt>
                <c:pt idx="295">
                  <c:v>6</c:v>
                </c:pt>
                <c:pt idx="296">
                  <c:v>3</c:v>
                </c:pt>
                <c:pt idx="297">
                  <c:v>3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12</c:v>
                </c:pt>
                <c:pt idx="303">
                  <c:v>8</c:v>
                </c:pt>
                <c:pt idx="304">
                  <c:v>12</c:v>
                </c:pt>
                <c:pt idx="305">
                  <c:v>8</c:v>
                </c:pt>
                <c:pt idx="306">
                  <c:v>12</c:v>
                </c:pt>
                <c:pt idx="307">
                  <c:v>12</c:v>
                </c:pt>
                <c:pt idx="308">
                  <c:v>8</c:v>
                </c:pt>
                <c:pt idx="309">
                  <c:v>8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4</c:v>
                </c:pt>
                <c:pt idx="317">
                  <c:v>12</c:v>
                </c:pt>
                <c:pt idx="318">
                  <c:v>12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12</c:v>
                </c:pt>
                <c:pt idx="325">
                  <c:v>4</c:v>
                </c:pt>
                <c:pt idx="326">
                  <c:v>8</c:v>
                </c:pt>
                <c:pt idx="327">
                  <c:v>4</c:v>
                </c:pt>
                <c:pt idx="328">
                  <c:v>8</c:v>
                </c:pt>
                <c:pt idx="329">
                  <c:v>12</c:v>
                </c:pt>
                <c:pt idx="330">
                  <c:v>8</c:v>
                </c:pt>
                <c:pt idx="331">
                  <c:v>4</c:v>
                </c:pt>
                <c:pt idx="332">
                  <c:v>6</c:v>
                </c:pt>
                <c:pt idx="333">
                  <c:v>12</c:v>
                </c:pt>
                <c:pt idx="334">
                  <c:v>12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12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6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4</c:v>
                </c:pt>
                <c:pt idx="357">
                  <c:v>4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12</c:v>
                </c:pt>
                <c:pt idx="362">
                  <c:v>12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3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2</c:v>
                </c:pt>
                <c:pt idx="375">
                  <c:v>4</c:v>
                </c:pt>
                <c:pt idx="376">
                  <c:v>6</c:v>
                </c:pt>
                <c:pt idx="377">
                  <c:v>3</c:v>
                </c:pt>
                <c:pt idx="378">
                  <c:v>4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8</c:v>
                </c:pt>
                <c:pt idx="383">
                  <c:v>3</c:v>
                </c:pt>
                <c:pt idx="384">
                  <c:v>4</c:v>
                </c:pt>
                <c:pt idx="385">
                  <c:v>4</c:v>
                </c:pt>
                <c:pt idx="386">
                  <c:v>6</c:v>
                </c:pt>
                <c:pt idx="387">
                  <c:v>8</c:v>
                </c:pt>
                <c:pt idx="388">
                  <c:v>8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6</c:v>
                </c:pt>
                <c:pt idx="394">
                  <c:v>4</c:v>
                </c:pt>
                <c:pt idx="395">
                  <c:v>6</c:v>
                </c:pt>
                <c:pt idx="396">
                  <c:v>12</c:v>
                </c:pt>
                <c:pt idx="397">
                  <c:v>12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6</c:v>
                </c:pt>
                <c:pt idx="403">
                  <c:v>4</c:v>
                </c:pt>
                <c:pt idx="404">
                  <c:v>8</c:v>
                </c:pt>
                <c:pt idx="405">
                  <c:v>12</c:v>
                </c:pt>
                <c:pt idx="406">
                  <c:v>8</c:v>
                </c:pt>
                <c:pt idx="407">
                  <c:v>12</c:v>
                </c:pt>
                <c:pt idx="408">
                  <c:v>8</c:v>
                </c:pt>
                <c:pt idx="409">
                  <c:v>12</c:v>
                </c:pt>
                <c:pt idx="410">
                  <c:v>12</c:v>
                </c:pt>
                <c:pt idx="411">
                  <c:v>8</c:v>
                </c:pt>
                <c:pt idx="412">
                  <c:v>8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8</c:v>
                </c:pt>
                <c:pt idx="418">
                  <c:v>8</c:v>
                </c:pt>
                <c:pt idx="419">
                  <c:v>6</c:v>
                </c:pt>
                <c:pt idx="420">
                  <c:v>6</c:v>
                </c:pt>
                <c:pt idx="421">
                  <c:v>12</c:v>
                </c:pt>
                <c:pt idx="422">
                  <c:v>12</c:v>
                </c:pt>
                <c:pt idx="423">
                  <c:v>8</c:v>
                </c:pt>
                <c:pt idx="424">
                  <c:v>8</c:v>
                </c:pt>
                <c:pt idx="425">
                  <c:v>12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12</c:v>
                </c:pt>
                <c:pt idx="438">
                  <c:v>8</c:v>
                </c:pt>
                <c:pt idx="439">
                  <c:v>12</c:v>
                </c:pt>
                <c:pt idx="440">
                  <c:v>12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12</c:v>
                </c:pt>
                <c:pt idx="447">
                  <c:v>12</c:v>
                </c:pt>
                <c:pt idx="448">
                  <c:v>8</c:v>
                </c:pt>
                <c:pt idx="449">
                  <c:v>12</c:v>
                </c:pt>
                <c:pt idx="450">
                  <c:v>8</c:v>
                </c:pt>
                <c:pt idx="451">
                  <c:v>8</c:v>
                </c:pt>
                <c:pt idx="452">
                  <c:v>4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6</c:v>
                </c:pt>
                <c:pt idx="458">
                  <c:v>6</c:v>
                </c:pt>
                <c:pt idx="459">
                  <c:v>16</c:v>
                </c:pt>
                <c:pt idx="460">
                  <c:v>16</c:v>
                </c:pt>
                <c:pt idx="461">
                  <c:v>8</c:v>
                </c:pt>
                <c:pt idx="462">
                  <c:v>12</c:v>
                </c:pt>
                <c:pt idx="463">
                  <c:v>12</c:v>
                </c:pt>
                <c:pt idx="464">
                  <c:v>8</c:v>
                </c:pt>
                <c:pt idx="465">
                  <c:v>8</c:v>
                </c:pt>
                <c:pt idx="466">
                  <c:v>6</c:v>
                </c:pt>
                <c:pt idx="467">
                  <c:v>4</c:v>
                </c:pt>
                <c:pt idx="468">
                  <c:v>6</c:v>
                </c:pt>
                <c:pt idx="469">
                  <c:v>4</c:v>
                </c:pt>
                <c:pt idx="470">
                  <c:v>4</c:v>
                </c:pt>
                <c:pt idx="471">
                  <c:v>6</c:v>
                </c:pt>
                <c:pt idx="472">
                  <c:v>8</c:v>
                </c:pt>
                <c:pt idx="473">
                  <c:v>12</c:v>
                </c:pt>
                <c:pt idx="474">
                  <c:v>12</c:v>
                </c:pt>
                <c:pt idx="475">
                  <c:v>6</c:v>
                </c:pt>
                <c:pt idx="476">
                  <c:v>4</c:v>
                </c:pt>
                <c:pt idx="477">
                  <c:v>4</c:v>
                </c:pt>
                <c:pt idx="478">
                  <c:v>8</c:v>
                </c:pt>
                <c:pt idx="479">
                  <c:v>4</c:v>
                </c:pt>
                <c:pt idx="480">
                  <c:v>8</c:v>
                </c:pt>
                <c:pt idx="481">
                  <c:v>6</c:v>
                </c:pt>
                <c:pt idx="482">
                  <c:v>6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12</c:v>
                </c:pt>
                <c:pt idx="492">
                  <c:v>8</c:v>
                </c:pt>
                <c:pt idx="493">
                  <c:v>4</c:v>
                </c:pt>
                <c:pt idx="494">
                  <c:v>8</c:v>
                </c:pt>
                <c:pt idx="495">
                  <c:v>4</c:v>
                </c:pt>
                <c:pt idx="496">
                  <c:v>8</c:v>
                </c:pt>
                <c:pt idx="497">
                  <c:v>12</c:v>
                </c:pt>
                <c:pt idx="498">
                  <c:v>4</c:v>
                </c:pt>
                <c:pt idx="499">
                  <c:v>4</c:v>
                </c:pt>
                <c:pt idx="500">
                  <c:v>12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8</c:v>
                </c:pt>
                <c:pt idx="506">
                  <c:v>6</c:v>
                </c:pt>
                <c:pt idx="507">
                  <c:v>8</c:v>
                </c:pt>
                <c:pt idx="508">
                  <c:v>6</c:v>
                </c:pt>
                <c:pt idx="509">
                  <c:v>6</c:v>
                </c:pt>
                <c:pt idx="510">
                  <c:v>8</c:v>
                </c:pt>
                <c:pt idx="511">
                  <c:v>6</c:v>
                </c:pt>
                <c:pt idx="512">
                  <c:v>8</c:v>
                </c:pt>
                <c:pt idx="513">
                  <c:v>8</c:v>
                </c:pt>
                <c:pt idx="514">
                  <c:v>12</c:v>
                </c:pt>
                <c:pt idx="515">
                  <c:v>12</c:v>
                </c:pt>
                <c:pt idx="516">
                  <c:v>8</c:v>
                </c:pt>
                <c:pt idx="517">
                  <c:v>8</c:v>
                </c:pt>
                <c:pt idx="518">
                  <c:v>12</c:v>
                </c:pt>
                <c:pt idx="519">
                  <c:v>8</c:v>
                </c:pt>
                <c:pt idx="520">
                  <c:v>8</c:v>
                </c:pt>
                <c:pt idx="521">
                  <c:v>12</c:v>
                </c:pt>
                <c:pt idx="522">
                  <c:v>8</c:v>
                </c:pt>
                <c:pt idx="523">
                  <c:v>12</c:v>
                </c:pt>
                <c:pt idx="524">
                  <c:v>12</c:v>
                </c:pt>
              </c:numCache>
            </c:numRef>
          </c:xVal>
          <c:yVal>
            <c:numRef>
              <c:f>'Linear and Non-Linear Trends'!$B$2:$B$526</c:f>
              <c:numCache>
                <c:formatCode>_("$"* #,##0.00_);_("$"* \(#,##0.00\);_("$"* "-"??_);_(@_)</c:formatCode>
                <c:ptCount val="525"/>
                <c:pt idx="0">
                  <c:v>10999</c:v>
                </c:pt>
                <c:pt idx="1">
                  <c:v>5999</c:v>
                </c:pt>
                <c:pt idx="2">
                  <c:v>39999</c:v>
                </c:pt>
                <c:pt idx="3">
                  <c:v>14999</c:v>
                </c:pt>
                <c:pt idx="4">
                  <c:v>9999</c:v>
                </c:pt>
                <c:pt idx="5">
                  <c:v>8999</c:v>
                </c:pt>
                <c:pt idx="6">
                  <c:v>44999</c:v>
                </c:pt>
                <c:pt idx="7">
                  <c:v>8999</c:v>
                </c:pt>
                <c:pt idx="8">
                  <c:v>10999</c:v>
                </c:pt>
                <c:pt idx="9">
                  <c:v>10999</c:v>
                </c:pt>
                <c:pt idx="10">
                  <c:v>9999</c:v>
                </c:pt>
                <c:pt idx="11">
                  <c:v>11999</c:v>
                </c:pt>
                <c:pt idx="12">
                  <c:v>21499</c:v>
                </c:pt>
                <c:pt idx="13">
                  <c:v>11999</c:v>
                </c:pt>
                <c:pt idx="14">
                  <c:v>15499</c:v>
                </c:pt>
                <c:pt idx="15">
                  <c:v>19499</c:v>
                </c:pt>
                <c:pt idx="16">
                  <c:v>21499</c:v>
                </c:pt>
                <c:pt idx="17">
                  <c:v>19499</c:v>
                </c:pt>
                <c:pt idx="18">
                  <c:v>19499</c:v>
                </c:pt>
                <c:pt idx="19">
                  <c:v>11990</c:v>
                </c:pt>
                <c:pt idx="20">
                  <c:v>14499</c:v>
                </c:pt>
                <c:pt idx="21">
                  <c:v>14998</c:v>
                </c:pt>
                <c:pt idx="22">
                  <c:v>44999</c:v>
                </c:pt>
                <c:pt idx="23">
                  <c:v>32999</c:v>
                </c:pt>
                <c:pt idx="24">
                  <c:v>44999</c:v>
                </c:pt>
                <c:pt idx="25">
                  <c:v>32999</c:v>
                </c:pt>
                <c:pt idx="26">
                  <c:v>44999</c:v>
                </c:pt>
                <c:pt idx="27">
                  <c:v>32999</c:v>
                </c:pt>
                <c:pt idx="28">
                  <c:v>5299</c:v>
                </c:pt>
                <c:pt idx="29">
                  <c:v>9499</c:v>
                </c:pt>
                <c:pt idx="30">
                  <c:v>5999</c:v>
                </c:pt>
                <c:pt idx="31">
                  <c:v>6999</c:v>
                </c:pt>
                <c:pt idx="32">
                  <c:v>6999</c:v>
                </c:pt>
                <c:pt idx="33">
                  <c:v>6999</c:v>
                </c:pt>
                <c:pt idx="34">
                  <c:v>26999</c:v>
                </c:pt>
                <c:pt idx="35">
                  <c:v>26999</c:v>
                </c:pt>
                <c:pt idx="36">
                  <c:v>9999</c:v>
                </c:pt>
                <c:pt idx="37">
                  <c:v>10999</c:v>
                </c:pt>
                <c:pt idx="38">
                  <c:v>10999</c:v>
                </c:pt>
                <c:pt idx="39">
                  <c:v>89999</c:v>
                </c:pt>
                <c:pt idx="40">
                  <c:v>49999</c:v>
                </c:pt>
                <c:pt idx="41">
                  <c:v>54999</c:v>
                </c:pt>
                <c:pt idx="42">
                  <c:v>54999</c:v>
                </c:pt>
                <c:pt idx="43">
                  <c:v>54999</c:v>
                </c:pt>
                <c:pt idx="44">
                  <c:v>54999</c:v>
                </c:pt>
                <c:pt idx="45">
                  <c:v>13499</c:v>
                </c:pt>
                <c:pt idx="46">
                  <c:v>10990</c:v>
                </c:pt>
                <c:pt idx="47">
                  <c:v>11990</c:v>
                </c:pt>
                <c:pt idx="48">
                  <c:v>13999</c:v>
                </c:pt>
                <c:pt idx="49">
                  <c:v>27499</c:v>
                </c:pt>
                <c:pt idx="50">
                  <c:v>27499</c:v>
                </c:pt>
                <c:pt idx="51">
                  <c:v>35499</c:v>
                </c:pt>
                <c:pt idx="52">
                  <c:v>49999</c:v>
                </c:pt>
                <c:pt idx="53">
                  <c:v>49999</c:v>
                </c:pt>
                <c:pt idx="54">
                  <c:v>49999</c:v>
                </c:pt>
                <c:pt idx="55">
                  <c:v>69999</c:v>
                </c:pt>
                <c:pt idx="56">
                  <c:v>15999</c:v>
                </c:pt>
                <c:pt idx="57">
                  <c:v>22999</c:v>
                </c:pt>
                <c:pt idx="58">
                  <c:v>7450</c:v>
                </c:pt>
                <c:pt idx="59">
                  <c:v>6999</c:v>
                </c:pt>
                <c:pt idx="60">
                  <c:v>10999</c:v>
                </c:pt>
                <c:pt idx="61">
                  <c:v>7999</c:v>
                </c:pt>
                <c:pt idx="62">
                  <c:v>12999</c:v>
                </c:pt>
                <c:pt idx="63">
                  <c:v>15999</c:v>
                </c:pt>
                <c:pt idx="64">
                  <c:v>14999</c:v>
                </c:pt>
                <c:pt idx="65">
                  <c:v>22999</c:v>
                </c:pt>
                <c:pt idx="66">
                  <c:v>24999</c:v>
                </c:pt>
                <c:pt idx="67">
                  <c:v>22999</c:v>
                </c:pt>
                <c:pt idx="68">
                  <c:v>8499</c:v>
                </c:pt>
                <c:pt idx="69">
                  <c:v>9999</c:v>
                </c:pt>
                <c:pt idx="70">
                  <c:v>10999</c:v>
                </c:pt>
                <c:pt idx="71">
                  <c:v>10999</c:v>
                </c:pt>
                <c:pt idx="72">
                  <c:v>9999</c:v>
                </c:pt>
                <c:pt idx="73">
                  <c:v>12499</c:v>
                </c:pt>
                <c:pt idx="74">
                  <c:v>12499</c:v>
                </c:pt>
                <c:pt idx="75">
                  <c:v>13499</c:v>
                </c:pt>
                <c:pt idx="76">
                  <c:v>12499</c:v>
                </c:pt>
                <c:pt idx="77">
                  <c:v>13499</c:v>
                </c:pt>
                <c:pt idx="78">
                  <c:v>10999</c:v>
                </c:pt>
                <c:pt idx="79">
                  <c:v>10999</c:v>
                </c:pt>
                <c:pt idx="80">
                  <c:v>7499</c:v>
                </c:pt>
                <c:pt idx="81">
                  <c:v>6599</c:v>
                </c:pt>
                <c:pt idx="82">
                  <c:v>9499</c:v>
                </c:pt>
                <c:pt idx="83">
                  <c:v>9999</c:v>
                </c:pt>
                <c:pt idx="84">
                  <c:v>9999</c:v>
                </c:pt>
                <c:pt idx="85">
                  <c:v>9499</c:v>
                </c:pt>
                <c:pt idx="86">
                  <c:v>9499</c:v>
                </c:pt>
                <c:pt idx="87">
                  <c:v>9999</c:v>
                </c:pt>
                <c:pt idx="88">
                  <c:v>10999</c:v>
                </c:pt>
                <c:pt idx="89">
                  <c:v>11999</c:v>
                </c:pt>
                <c:pt idx="90">
                  <c:v>10999</c:v>
                </c:pt>
                <c:pt idx="91">
                  <c:v>11999</c:v>
                </c:pt>
                <c:pt idx="92">
                  <c:v>13899</c:v>
                </c:pt>
                <c:pt idx="93">
                  <c:v>12999</c:v>
                </c:pt>
                <c:pt idx="94">
                  <c:v>14999</c:v>
                </c:pt>
                <c:pt idx="95">
                  <c:v>14999</c:v>
                </c:pt>
                <c:pt idx="96">
                  <c:v>12499</c:v>
                </c:pt>
                <c:pt idx="97">
                  <c:v>12499</c:v>
                </c:pt>
                <c:pt idx="98">
                  <c:v>12499</c:v>
                </c:pt>
                <c:pt idx="99">
                  <c:v>11999</c:v>
                </c:pt>
                <c:pt idx="100">
                  <c:v>11999</c:v>
                </c:pt>
                <c:pt idx="101">
                  <c:v>11999</c:v>
                </c:pt>
                <c:pt idx="102">
                  <c:v>13999</c:v>
                </c:pt>
                <c:pt idx="103">
                  <c:v>13999</c:v>
                </c:pt>
                <c:pt idx="104">
                  <c:v>13999</c:v>
                </c:pt>
                <c:pt idx="105">
                  <c:v>24999</c:v>
                </c:pt>
                <c:pt idx="106">
                  <c:v>23999</c:v>
                </c:pt>
                <c:pt idx="107">
                  <c:v>23999</c:v>
                </c:pt>
                <c:pt idx="108">
                  <c:v>24999</c:v>
                </c:pt>
                <c:pt idx="109">
                  <c:v>19890</c:v>
                </c:pt>
                <c:pt idx="110">
                  <c:v>12999</c:v>
                </c:pt>
                <c:pt idx="111">
                  <c:v>8999</c:v>
                </c:pt>
                <c:pt idx="112">
                  <c:v>8999</c:v>
                </c:pt>
                <c:pt idx="113">
                  <c:v>8999</c:v>
                </c:pt>
                <c:pt idx="114">
                  <c:v>27958</c:v>
                </c:pt>
                <c:pt idx="115">
                  <c:v>27964</c:v>
                </c:pt>
                <c:pt idx="116">
                  <c:v>27889</c:v>
                </c:pt>
                <c:pt idx="117">
                  <c:v>27999</c:v>
                </c:pt>
                <c:pt idx="118">
                  <c:v>25999</c:v>
                </c:pt>
                <c:pt idx="119">
                  <c:v>9999</c:v>
                </c:pt>
                <c:pt idx="120">
                  <c:v>9999</c:v>
                </c:pt>
                <c:pt idx="121">
                  <c:v>22999</c:v>
                </c:pt>
                <c:pt idx="122">
                  <c:v>23999</c:v>
                </c:pt>
                <c:pt idx="123">
                  <c:v>22999</c:v>
                </c:pt>
                <c:pt idx="124">
                  <c:v>23999</c:v>
                </c:pt>
                <c:pt idx="125">
                  <c:v>58999</c:v>
                </c:pt>
                <c:pt idx="126">
                  <c:v>68999</c:v>
                </c:pt>
                <c:pt idx="127">
                  <c:v>58999</c:v>
                </c:pt>
                <c:pt idx="128">
                  <c:v>33999</c:v>
                </c:pt>
                <c:pt idx="129">
                  <c:v>11999</c:v>
                </c:pt>
                <c:pt idx="130">
                  <c:v>11999</c:v>
                </c:pt>
                <c:pt idx="131">
                  <c:v>15999</c:v>
                </c:pt>
                <c:pt idx="132">
                  <c:v>27999</c:v>
                </c:pt>
                <c:pt idx="133">
                  <c:v>27999</c:v>
                </c:pt>
                <c:pt idx="134">
                  <c:v>8999</c:v>
                </c:pt>
                <c:pt idx="135">
                  <c:v>8999</c:v>
                </c:pt>
                <c:pt idx="136">
                  <c:v>49999</c:v>
                </c:pt>
                <c:pt idx="137">
                  <c:v>39999</c:v>
                </c:pt>
                <c:pt idx="138">
                  <c:v>42999</c:v>
                </c:pt>
                <c:pt idx="139">
                  <c:v>39999</c:v>
                </c:pt>
                <c:pt idx="140">
                  <c:v>9999</c:v>
                </c:pt>
                <c:pt idx="141">
                  <c:v>9499</c:v>
                </c:pt>
                <c:pt idx="142">
                  <c:v>9499</c:v>
                </c:pt>
                <c:pt idx="143">
                  <c:v>10470</c:v>
                </c:pt>
                <c:pt idx="144">
                  <c:v>7999</c:v>
                </c:pt>
                <c:pt idx="145">
                  <c:v>7999</c:v>
                </c:pt>
                <c:pt idx="146">
                  <c:v>6999</c:v>
                </c:pt>
                <c:pt idx="147">
                  <c:v>6999</c:v>
                </c:pt>
                <c:pt idx="148">
                  <c:v>11999</c:v>
                </c:pt>
                <c:pt idx="149">
                  <c:v>11999</c:v>
                </c:pt>
                <c:pt idx="150">
                  <c:v>11999</c:v>
                </c:pt>
                <c:pt idx="151">
                  <c:v>7999</c:v>
                </c:pt>
                <c:pt idx="152">
                  <c:v>6999</c:v>
                </c:pt>
                <c:pt idx="153">
                  <c:v>10999</c:v>
                </c:pt>
                <c:pt idx="154">
                  <c:v>10499</c:v>
                </c:pt>
                <c:pt idx="155">
                  <c:v>21900</c:v>
                </c:pt>
                <c:pt idx="156">
                  <c:v>21999</c:v>
                </c:pt>
                <c:pt idx="157">
                  <c:v>6699</c:v>
                </c:pt>
                <c:pt idx="158">
                  <c:v>6699</c:v>
                </c:pt>
                <c:pt idx="159">
                  <c:v>6699</c:v>
                </c:pt>
                <c:pt idx="160">
                  <c:v>5749</c:v>
                </c:pt>
                <c:pt idx="161">
                  <c:v>5728</c:v>
                </c:pt>
                <c:pt idx="162">
                  <c:v>14999</c:v>
                </c:pt>
                <c:pt idx="163">
                  <c:v>13999</c:v>
                </c:pt>
                <c:pt idx="164">
                  <c:v>27999</c:v>
                </c:pt>
                <c:pt idx="165">
                  <c:v>25999</c:v>
                </c:pt>
                <c:pt idx="166">
                  <c:v>23999</c:v>
                </c:pt>
                <c:pt idx="167">
                  <c:v>27999</c:v>
                </c:pt>
                <c:pt idx="168">
                  <c:v>25999</c:v>
                </c:pt>
                <c:pt idx="169">
                  <c:v>23999</c:v>
                </c:pt>
                <c:pt idx="170">
                  <c:v>39999</c:v>
                </c:pt>
                <c:pt idx="171">
                  <c:v>39999</c:v>
                </c:pt>
                <c:pt idx="172">
                  <c:v>39999</c:v>
                </c:pt>
                <c:pt idx="173">
                  <c:v>44999</c:v>
                </c:pt>
                <c:pt idx="174">
                  <c:v>44999</c:v>
                </c:pt>
                <c:pt idx="175">
                  <c:v>44999</c:v>
                </c:pt>
                <c:pt idx="176">
                  <c:v>9499</c:v>
                </c:pt>
                <c:pt idx="177">
                  <c:v>6799</c:v>
                </c:pt>
                <c:pt idx="178">
                  <c:v>7499</c:v>
                </c:pt>
                <c:pt idx="179">
                  <c:v>7499</c:v>
                </c:pt>
                <c:pt idx="180">
                  <c:v>9499</c:v>
                </c:pt>
                <c:pt idx="181">
                  <c:v>6799</c:v>
                </c:pt>
                <c:pt idx="182">
                  <c:v>6899</c:v>
                </c:pt>
                <c:pt idx="183">
                  <c:v>8499</c:v>
                </c:pt>
                <c:pt idx="184">
                  <c:v>7699</c:v>
                </c:pt>
                <c:pt idx="185">
                  <c:v>7699</c:v>
                </c:pt>
                <c:pt idx="186">
                  <c:v>8499</c:v>
                </c:pt>
                <c:pt idx="187">
                  <c:v>15499</c:v>
                </c:pt>
                <c:pt idx="188">
                  <c:v>13999</c:v>
                </c:pt>
                <c:pt idx="189">
                  <c:v>15499</c:v>
                </c:pt>
                <c:pt idx="190">
                  <c:v>15999</c:v>
                </c:pt>
                <c:pt idx="191">
                  <c:v>22999</c:v>
                </c:pt>
                <c:pt idx="192">
                  <c:v>58999</c:v>
                </c:pt>
                <c:pt idx="193">
                  <c:v>8999</c:v>
                </c:pt>
                <c:pt idx="194">
                  <c:v>11499</c:v>
                </c:pt>
                <c:pt idx="195">
                  <c:v>8999</c:v>
                </c:pt>
                <c:pt idx="196">
                  <c:v>9999</c:v>
                </c:pt>
                <c:pt idx="197">
                  <c:v>7199</c:v>
                </c:pt>
                <c:pt idx="198">
                  <c:v>7199</c:v>
                </c:pt>
                <c:pt idx="199">
                  <c:v>18999</c:v>
                </c:pt>
                <c:pt idx="200">
                  <c:v>17667</c:v>
                </c:pt>
                <c:pt idx="201">
                  <c:v>22499</c:v>
                </c:pt>
                <c:pt idx="202">
                  <c:v>18548</c:v>
                </c:pt>
                <c:pt idx="203">
                  <c:v>22139</c:v>
                </c:pt>
                <c:pt idx="204">
                  <c:v>18975</c:v>
                </c:pt>
                <c:pt idx="205">
                  <c:v>17999</c:v>
                </c:pt>
                <c:pt idx="206">
                  <c:v>6899</c:v>
                </c:pt>
                <c:pt idx="207">
                  <c:v>28999</c:v>
                </c:pt>
                <c:pt idx="208">
                  <c:v>22999</c:v>
                </c:pt>
                <c:pt idx="209">
                  <c:v>30999</c:v>
                </c:pt>
                <c:pt idx="210">
                  <c:v>24999</c:v>
                </c:pt>
                <c:pt idx="211">
                  <c:v>29999</c:v>
                </c:pt>
                <c:pt idx="212">
                  <c:v>30999</c:v>
                </c:pt>
                <c:pt idx="213">
                  <c:v>28999</c:v>
                </c:pt>
                <c:pt idx="214">
                  <c:v>29999</c:v>
                </c:pt>
                <c:pt idx="215">
                  <c:v>29999</c:v>
                </c:pt>
                <c:pt idx="216">
                  <c:v>28999</c:v>
                </c:pt>
                <c:pt idx="217">
                  <c:v>24999</c:v>
                </c:pt>
                <c:pt idx="218">
                  <c:v>30999</c:v>
                </c:pt>
                <c:pt idx="219">
                  <c:v>7699</c:v>
                </c:pt>
                <c:pt idx="220">
                  <c:v>7299</c:v>
                </c:pt>
                <c:pt idx="221">
                  <c:v>7999</c:v>
                </c:pt>
                <c:pt idx="222">
                  <c:v>7999</c:v>
                </c:pt>
                <c:pt idx="223">
                  <c:v>7299</c:v>
                </c:pt>
                <c:pt idx="224">
                  <c:v>7299</c:v>
                </c:pt>
                <c:pt idx="225">
                  <c:v>7299</c:v>
                </c:pt>
                <c:pt idx="226">
                  <c:v>7999</c:v>
                </c:pt>
                <c:pt idx="227">
                  <c:v>8499</c:v>
                </c:pt>
                <c:pt idx="228">
                  <c:v>7199</c:v>
                </c:pt>
                <c:pt idx="229">
                  <c:v>121499</c:v>
                </c:pt>
                <c:pt idx="230">
                  <c:v>70999</c:v>
                </c:pt>
                <c:pt idx="231">
                  <c:v>67999</c:v>
                </c:pt>
                <c:pt idx="232">
                  <c:v>94999</c:v>
                </c:pt>
                <c:pt idx="233">
                  <c:v>121499</c:v>
                </c:pt>
                <c:pt idx="234">
                  <c:v>121999</c:v>
                </c:pt>
                <c:pt idx="235">
                  <c:v>104999</c:v>
                </c:pt>
                <c:pt idx="236">
                  <c:v>70999</c:v>
                </c:pt>
                <c:pt idx="237">
                  <c:v>130999</c:v>
                </c:pt>
                <c:pt idx="238">
                  <c:v>104999</c:v>
                </c:pt>
                <c:pt idx="239">
                  <c:v>67999</c:v>
                </c:pt>
                <c:pt idx="240">
                  <c:v>6899</c:v>
                </c:pt>
                <c:pt idx="241">
                  <c:v>11499</c:v>
                </c:pt>
                <c:pt idx="242">
                  <c:v>6799</c:v>
                </c:pt>
                <c:pt idx="243">
                  <c:v>9499</c:v>
                </c:pt>
                <c:pt idx="244">
                  <c:v>7499</c:v>
                </c:pt>
                <c:pt idx="245">
                  <c:v>8999</c:v>
                </c:pt>
                <c:pt idx="246">
                  <c:v>9999</c:v>
                </c:pt>
                <c:pt idx="247">
                  <c:v>7599</c:v>
                </c:pt>
                <c:pt idx="248">
                  <c:v>24999</c:v>
                </c:pt>
                <c:pt idx="249">
                  <c:v>22999</c:v>
                </c:pt>
                <c:pt idx="250">
                  <c:v>22999</c:v>
                </c:pt>
                <c:pt idx="251">
                  <c:v>22999</c:v>
                </c:pt>
                <c:pt idx="252">
                  <c:v>24999</c:v>
                </c:pt>
                <c:pt idx="253">
                  <c:v>24999</c:v>
                </c:pt>
                <c:pt idx="254">
                  <c:v>7395</c:v>
                </c:pt>
                <c:pt idx="255">
                  <c:v>19999</c:v>
                </c:pt>
                <c:pt idx="256">
                  <c:v>20999</c:v>
                </c:pt>
                <c:pt idx="257">
                  <c:v>23999</c:v>
                </c:pt>
                <c:pt idx="258">
                  <c:v>25999</c:v>
                </c:pt>
                <c:pt idx="259">
                  <c:v>7599</c:v>
                </c:pt>
                <c:pt idx="260">
                  <c:v>7599</c:v>
                </c:pt>
                <c:pt idx="261">
                  <c:v>7399</c:v>
                </c:pt>
                <c:pt idx="262">
                  <c:v>18999</c:v>
                </c:pt>
                <c:pt idx="263">
                  <c:v>19990</c:v>
                </c:pt>
                <c:pt idx="264">
                  <c:v>15200</c:v>
                </c:pt>
                <c:pt idx="265">
                  <c:v>13199</c:v>
                </c:pt>
                <c:pt idx="266">
                  <c:v>8999</c:v>
                </c:pt>
                <c:pt idx="267">
                  <c:v>8999</c:v>
                </c:pt>
                <c:pt idx="268">
                  <c:v>8999</c:v>
                </c:pt>
                <c:pt idx="269">
                  <c:v>8999</c:v>
                </c:pt>
                <c:pt idx="270">
                  <c:v>14999</c:v>
                </c:pt>
                <c:pt idx="271">
                  <c:v>16999</c:v>
                </c:pt>
                <c:pt idx="272">
                  <c:v>14999</c:v>
                </c:pt>
                <c:pt idx="273">
                  <c:v>16999</c:v>
                </c:pt>
                <c:pt idx="274">
                  <c:v>16999</c:v>
                </c:pt>
                <c:pt idx="275">
                  <c:v>14999</c:v>
                </c:pt>
                <c:pt idx="276">
                  <c:v>7299</c:v>
                </c:pt>
                <c:pt idx="277">
                  <c:v>7464</c:v>
                </c:pt>
                <c:pt idx="278">
                  <c:v>21998</c:v>
                </c:pt>
                <c:pt idx="279">
                  <c:v>7799</c:v>
                </c:pt>
                <c:pt idx="280">
                  <c:v>7799</c:v>
                </c:pt>
                <c:pt idx="281">
                  <c:v>7799</c:v>
                </c:pt>
                <c:pt idx="282">
                  <c:v>21999</c:v>
                </c:pt>
                <c:pt idx="283">
                  <c:v>21999</c:v>
                </c:pt>
                <c:pt idx="284">
                  <c:v>17999</c:v>
                </c:pt>
                <c:pt idx="285">
                  <c:v>16999</c:v>
                </c:pt>
                <c:pt idx="286">
                  <c:v>20999</c:v>
                </c:pt>
                <c:pt idx="287">
                  <c:v>20999</c:v>
                </c:pt>
                <c:pt idx="288">
                  <c:v>16999</c:v>
                </c:pt>
                <c:pt idx="289">
                  <c:v>17999</c:v>
                </c:pt>
                <c:pt idx="290">
                  <c:v>14499</c:v>
                </c:pt>
                <c:pt idx="291">
                  <c:v>12999</c:v>
                </c:pt>
                <c:pt idx="292">
                  <c:v>14499</c:v>
                </c:pt>
                <c:pt idx="293">
                  <c:v>12999</c:v>
                </c:pt>
                <c:pt idx="294">
                  <c:v>12999</c:v>
                </c:pt>
                <c:pt idx="295">
                  <c:v>14499</c:v>
                </c:pt>
                <c:pt idx="296">
                  <c:v>6999</c:v>
                </c:pt>
                <c:pt idx="297">
                  <c:v>6999</c:v>
                </c:pt>
                <c:pt idx="298">
                  <c:v>29840</c:v>
                </c:pt>
                <c:pt idx="299">
                  <c:v>31999</c:v>
                </c:pt>
                <c:pt idx="300">
                  <c:v>41999</c:v>
                </c:pt>
                <c:pt idx="301">
                  <c:v>41999</c:v>
                </c:pt>
                <c:pt idx="302">
                  <c:v>35999</c:v>
                </c:pt>
                <c:pt idx="303">
                  <c:v>33999</c:v>
                </c:pt>
                <c:pt idx="304">
                  <c:v>35999</c:v>
                </c:pt>
                <c:pt idx="305">
                  <c:v>32889</c:v>
                </c:pt>
                <c:pt idx="306">
                  <c:v>46999</c:v>
                </c:pt>
                <c:pt idx="307">
                  <c:v>46999</c:v>
                </c:pt>
                <c:pt idx="308">
                  <c:v>33999</c:v>
                </c:pt>
                <c:pt idx="309">
                  <c:v>31999</c:v>
                </c:pt>
                <c:pt idx="310">
                  <c:v>8249</c:v>
                </c:pt>
                <c:pt idx="311">
                  <c:v>8249</c:v>
                </c:pt>
                <c:pt idx="312">
                  <c:v>8249</c:v>
                </c:pt>
                <c:pt idx="313">
                  <c:v>52999</c:v>
                </c:pt>
                <c:pt idx="314">
                  <c:v>52999</c:v>
                </c:pt>
                <c:pt idx="315">
                  <c:v>14999</c:v>
                </c:pt>
                <c:pt idx="316">
                  <c:v>11999</c:v>
                </c:pt>
                <c:pt idx="317">
                  <c:v>15999</c:v>
                </c:pt>
                <c:pt idx="318">
                  <c:v>24999</c:v>
                </c:pt>
                <c:pt idx="319">
                  <c:v>13999</c:v>
                </c:pt>
                <c:pt idx="320">
                  <c:v>15999</c:v>
                </c:pt>
                <c:pt idx="321">
                  <c:v>13499</c:v>
                </c:pt>
                <c:pt idx="322">
                  <c:v>6499</c:v>
                </c:pt>
                <c:pt idx="323">
                  <c:v>13999</c:v>
                </c:pt>
                <c:pt idx="324">
                  <c:v>15999</c:v>
                </c:pt>
                <c:pt idx="325">
                  <c:v>11999</c:v>
                </c:pt>
                <c:pt idx="326">
                  <c:v>18999</c:v>
                </c:pt>
                <c:pt idx="327">
                  <c:v>6499</c:v>
                </c:pt>
                <c:pt idx="328">
                  <c:v>18999</c:v>
                </c:pt>
                <c:pt idx="329">
                  <c:v>24999</c:v>
                </c:pt>
                <c:pt idx="330">
                  <c:v>14999</c:v>
                </c:pt>
                <c:pt idx="331">
                  <c:v>6499</c:v>
                </c:pt>
                <c:pt idx="332">
                  <c:v>15999</c:v>
                </c:pt>
                <c:pt idx="333">
                  <c:v>15999</c:v>
                </c:pt>
                <c:pt idx="334">
                  <c:v>48999</c:v>
                </c:pt>
                <c:pt idx="335">
                  <c:v>39999</c:v>
                </c:pt>
                <c:pt idx="336">
                  <c:v>30999</c:v>
                </c:pt>
                <c:pt idx="337">
                  <c:v>30999</c:v>
                </c:pt>
                <c:pt idx="338">
                  <c:v>30999</c:v>
                </c:pt>
                <c:pt idx="339">
                  <c:v>45999</c:v>
                </c:pt>
                <c:pt idx="340">
                  <c:v>33999</c:v>
                </c:pt>
                <c:pt idx="341">
                  <c:v>42695</c:v>
                </c:pt>
                <c:pt idx="342">
                  <c:v>48999</c:v>
                </c:pt>
                <c:pt idx="343">
                  <c:v>33999</c:v>
                </c:pt>
                <c:pt idx="344">
                  <c:v>21999</c:v>
                </c:pt>
                <c:pt idx="345">
                  <c:v>19999</c:v>
                </c:pt>
                <c:pt idx="346">
                  <c:v>21999</c:v>
                </c:pt>
                <c:pt idx="347">
                  <c:v>19999</c:v>
                </c:pt>
                <c:pt idx="348">
                  <c:v>8499</c:v>
                </c:pt>
                <c:pt idx="349">
                  <c:v>20499</c:v>
                </c:pt>
                <c:pt idx="350">
                  <c:v>19499</c:v>
                </c:pt>
                <c:pt idx="351">
                  <c:v>20499</c:v>
                </c:pt>
                <c:pt idx="352">
                  <c:v>19499</c:v>
                </c:pt>
                <c:pt idx="353">
                  <c:v>12999</c:v>
                </c:pt>
                <c:pt idx="354">
                  <c:v>12999</c:v>
                </c:pt>
                <c:pt idx="355">
                  <c:v>12999</c:v>
                </c:pt>
                <c:pt idx="356">
                  <c:v>11999</c:v>
                </c:pt>
                <c:pt idx="357">
                  <c:v>11999</c:v>
                </c:pt>
                <c:pt idx="358">
                  <c:v>14999</c:v>
                </c:pt>
                <c:pt idx="359">
                  <c:v>14999</c:v>
                </c:pt>
                <c:pt idx="360">
                  <c:v>21999</c:v>
                </c:pt>
                <c:pt idx="361">
                  <c:v>24999</c:v>
                </c:pt>
                <c:pt idx="362">
                  <c:v>24999</c:v>
                </c:pt>
                <c:pt idx="363">
                  <c:v>21999</c:v>
                </c:pt>
                <c:pt idx="364">
                  <c:v>21999</c:v>
                </c:pt>
                <c:pt idx="365">
                  <c:v>37999</c:v>
                </c:pt>
                <c:pt idx="366">
                  <c:v>37999</c:v>
                </c:pt>
                <c:pt idx="367">
                  <c:v>37999</c:v>
                </c:pt>
                <c:pt idx="368">
                  <c:v>18999</c:v>
                </c:pt>
                <c:pt idx="369">
                  <c:v>7134</c:v>
                </c:pt>
                <c:pt idx="370">
                  <c:v>8799</c:v>
                </c:pt>
                <c:pt idx="371">
                  <c:v>8895</c:v>
                </c:pt>
                <c:pt idx="372">
                  <c:v>9230</c:v>
                </c:pt>
                <c:pt idx="373">
                  <c:v>12669</c:v>
                </c:pt>
                <c:pt idx="374">
                  <c:v>7457</c:v>
                </c:pt>
                <c:pt idx="375">
                  <c:v>9380</c:v>
                </c:pt>
                <c:pt idx="376">
                  <c:v>15999</c:v>
                </c:pt>
                <c:pt idx="377">
                  <c:v>7150</c:v>
                </c:pt>
                <c:pt idx="378">
                  <c:v>7579</c:v>
                </c:pt>
                <c:pt idx="379">
                  <c:v>8475</c:v>
                </c:pt>
                <c:pt idx="380">
                  <c:v>8985</c:v>
                </c:pt>
                <c:pt idx="381">
                  <c:v>8399</c:v>
                </c:pt>
                <c:pt idx="382">
                  <c:v>13985</c:v>
                </c:pt>
                <c:pt idx="383">
                  <c:v>7189</c:v>
                </c:pt>
                <c:pt idx="384">
                  <c:v>7599</c:v>
                </c:pt>
                <c:pt idx="385">
                  <c:v>7800</c:v>
                </c:pt>
                <c:pt idx="386">
                  <c:v>8910</c:v>
                </c:pt>
                <c:pt idx="387">
                  <c:v>25999</c:v>
                </c:pt>
                <c:pt idx="388">
                  <c:v>23999</c:v>
                </c:pt>
                <c:pt idx="389">
                  <c:v>8499</c:v>
                </c:pt>
                <c:pt idx="390">
                  <c:v>8399</c:v>
                </c:pt>
                <c:pt idx="391">
                  <c:v>8699</c:v>
                </c:pt>
                <c:pt idx="392">
                  <c:v>13499</c:v>
                </c:pt>
                <c:pt idx="393">
                  <c:v>14999</c:v>
                </c:pt>
                <c:pt idx="394">
                  <c:v>13499</c:v>
                </c:pt>
                <c:pt idx="395">
                  <c:v>14999</c:v>
                </c:pt>
                <c:pt idx="396">
                  <c:v>34999</c:v>
                </c:pt>
                <c:pt idx="397">
                  <c:v>36999</c:v>
                </c:pt>
                <c:pt idx="398">
                  <c:v>16999</c:v>
                </c:pt>
                <c:pt idx="399">
                  <c:v>16999</c:v>
                </c:pt>
                <c:pt idx="400">
                  <c:v>16499</c:v>
                </c:pt>
                <c:pt idx="401">
                  <c:v>16499</c:v>
                </c:pt>
                <c:pt idx="402">
                  <c:v>15499</c:v>
                </c:pt>
                <c:pt idx="403">
                  <c:v>11999</c:v>
                </c:pt>
                <c:pt idx="404">
                  <c:v>32999</c:v>
                </c:pt>
                <c:pt idx="405">
                  <c:v>40999</c:v>
                </c:pt>
                <c:pt idx="406">
                  <c:v>32999</c:v>
                </c:pt>
                <c:pt idx="407">
                  <c:v>36999</c:v>
                </c:pt>
                <c:pt idx="408">
                  <c:v>32999</c:v>
                </c:pt>
                <c:pt idx="409">
                  <c:v>36999</c:v>
                </c:pt>
                <c:pt idx="410">
                  <c:v>109999</c:v>
                </c:pt>
                <c:pt idx="411">
                  <c:v>13499</c:v>
                </c:pt>
                <c:pt idx="412">
                  <c:v>13499</c:v>
                </c:pt>
                <c:pt idx="413">
                  <c:v>8499</c:v>
                </c:pt>
                <c:pt idx="414">
                  <c:v>8499</c:v>
                </c:pt>
                <c:pt idx="415">
                  <c:v>8499</c:v>
                </c:pt>
                <c:pt idx="416">
                  <c:v>5999</c:v>
                </c:pt>
                <c:pt idx="417">
                  <c:v>15999</c:v>
                </c:pt>
                <c:pt idx="418">
                  <c:v>15999</c:v>
                </c:pt>
                <c:pt idx="419">
                  <c:v>12999</c:v>
                </c:pt>
                <c:pt idx="420">
                  <c:v>12999</c:v>
                </c:pt>
                <c:pt idx="421">
                  <c:v>31999</c:v>
                </c:pt>
                <c:pt idx="422">
                  <c:v>34999</c:v>
                </c:pt>
                <c:pt idx="423">
                  <c:v>32999</c:v>
                </c:pt>
                <c:pt idx="424">
                  <c:v>26999</c:v>
                </c:pt>
                <c:pt idx="425">
                  <c:v>36999</c:v>
                </c:pt>
                <c:pt idx="426">
                  <c:v>28999</c:v>
                </c:pt>
                <c:pt idx="427">
                  <c:v>32999</c:v>
                </c:pt>
                <c:pt idx="428">
                  <c:v>28999</c:v>
                </c:pt>
                <c:pt idx="429">
                  <c:v>34999</c:v>
                </c:pt>
                <c:pt idx="430">
                  <c:v>31999</c:v>
                </c:pt>
                <c:pt idx="431">
                  <c:v>32999</c:v>
                </c:pt>
                <c:pt idx="432">
                  <c:v>32999</c:v>
                </c:pt>
                <c:pt idx="433">
                  <c:v>36999</c:v>
                </c:pt>
                <c:pt idx="434">
                  <c:v>26999</c:v>
                </c:pt>
                <c:pt idx="435">
                  <c:v>27999</c:v>
                </c:pt>
                <c:pt idx="436">
                  <c:v>28999</c:v>
                </c:pt>
                <c:pt idx="437">
                  <c:v>31999</c:v>
                </c:pt>
                <c:pt idx="438">
                  <c:v>26999</c:v>
                </c:pt>
                <c:pt idx="439">
                  <c:v>41999</c:v>
                </c:pt>
                <c:pt idx="440">
                  <c:v>55999</c:v>
                </c:pt>
                <c:pt idx="441">
                  <c:v>34999</c:v>
                </c:pt>
                <c:pt idx="442">
                  <c:v>34999</c:v>
                </c:pt>
                <c:pt idx="443">
                  <c:v>49999</c:v>
                </c:pt>
                <c:pt idx="444">
                  <c:v>49999</c:v>
                </c:pt>
                <c:pt idx="445">
                  <c:v>34999</c:v>
                </c:pt>
                <c:pt idx="446">
                  <c:v>15999</c:v>
                </c:pt>
                <c:pt idx="447">
                  <c:v>15999</c:v>
                </c:pt>
                <c:pt idx="448">
                  <c:v>14999</c:v>
                </c:pt>
                <c:pt idx="449">
                  <c:v>15999</c:v>
                </c:pt>
                <c:pt idx="450">
                  <c:v>14999</c:v>
                </c:pt>
                <c:pt idx="451">
                  <c:v>14999</c:v>
                </c:pt>
                <c:pt idx="452">
                  <c:v>13499</c:v>
                </c:pt>
                <c:pt idx="453">
                  <c:v>27999</c:v>
                </c:pt>
                <c:pt idx="454">
                  <c:v>29999</c:v>
                </c:pt>
                <c:pt idx="455">
                  <c:v>29999</c:v>
                </c:pt>
                <c:pt idx="456">
                  <c:v>27999</c:v>
                </c:pt>
                <c:pt idx="457">
                  <c:v>14530</c:v>
                </c:pt>
                <c:pt idx="458">
                  <c:v>14519</c:v>
                </c:pt>
                <c:pt idx="459">
                  <c:v>44999</c:v>
                </c:pt>
                <c:pt idx="460">
                  <c:v>44999</c:v>
                </c:pt>
                <c:pt idx="461">
                  <c:v>40999</c:v>
                </c:pt>
                <c:pt idx="462">
                  <c:v>42999</c:v>
                </c:pt>
                <c:pt idx="463">
                  <c:v>42999</c:v>
                </c:pt>
                <c:pt idx="464">
                  <c:v>40999</c:v>
                </c:pt>
                <c:pt idx="465">
                  <c:v>18999</c:v>
                </c:pt>
                <c:pt idx="466">
                  <c:v>15286</c:v>
                </c:pt>
                <c:pt idx="467">
                  <c:v>8999</c:v>
                </c:pt>
                <c:pt idx="468">
                  <c:v>8999</c:v>
                </c:pt>
                <c:pt idx="469">
                  <c:v>7699</c:v>
                </c:pt>
                <c:pt idx="470">
                  <c:v>8999</c:v>
                </c:pt>
                <c:pt idx="471">
                  <c:v>8999</c:v>
                </c:pt>
                <c:pt idx="472">
                  <c:v>17999</c:v>
                </c:pt>
                <c:pt idx="473">
                  <c:v>20999</c:v>
                </c:pt>
                <c:pt idx="474">
                  <c:v>20999</c:v>
                </c:pt>
                <c:pt idx="475">
                  <c:v>11999</c:v>
                </c:pt>
                <c:pt idx="476">
                  <c:v>10499</c:v>
                </c:pt>
                <c:pt idx="477">
                  <c:v>10499</c:v>
                </c:pt>
                <c:pt idx="478">
                  <c:v>13999</c:v>
                </c:pt>
                <c:pt idx="479">
                  <c:v>10499</c:v>
                </c:pt>
                <c:pt idx="480">
                  <c:v>13999</c:v>
                </c:pt>
                <c:pt idx="481">
                  <c:v>11999</c:v>
                </c:pt>
                <c:pt idx="482">
                  <c:v>11999</c:v>
                </c:pt>
                <c:pt idx="483">
                  <c:v>19999</c:v>
                </c:pt>
                <c:pt idx="484">
                  <c:v>7999</c:v>
                </c:pt>
                <c:pt idx="485">
                  <c:v>7999</c:v>
                </c:pt>
                <c:pt idx="486">
                  <c:v>8299</c:v>
                </c:pt>
                <c:pt idx="487">
                  <c:v>27999</c:v>
                </c:pt>
                <c:pt idx="488">
                  <c:v>29999</c:v>
                </c:pt>
                <c:pt idx="489">
                  <c:v>23999</c:v>
                </c:pt>
                <c:pt idx="490">
                  <c:v>25999</c:v>
                </c:pt>
                <c:pt idx="491">
                  <c:v>27999</c:v>
                </c:pt>
                <c:pt idx="492">
                  <c:v>17999</c:v>
                </c:pt>
                <c:pt idx="493">
                  <c:v>6999</c:v>
                </c:pt>
                <c:pt idx="494">
                  <c:v>17999</c:v>
                </c:pt>
                <c:pt idx="495">
                  <c:v>6999</c:v>
                </c:pt>
                <c:pt idx="496">
                  <c:v>17999</c:v>
                </c:pt>
                <c:pt idx="497">
                  <c:v>19999</c:v>
                </c:pt>
                <c:pt idx="498">
                  <c:v>6999</c:v>
                </c:pt>
                <c:pt idx="499">
                  <c:v>6999</c:v>
                </c:pt>
                <c:pt idx="500">
                  <c:v>19999</c:v>
                </c:pt>
                <c:pt idx="501">
                  <c:v>6999</c:v>
                </c:pt>
                <c:pt idx="502">
                  <c:v>6999</c:v>
                </c:pt>
                <c:pt idx="503">
                  <c:v>6999</c:v>
                </c:pt>
                <c:pt idx="504">
                  <c:v>6999</c:v>
                </c:pt>
                <c:pt idx="505">
                  <c:v>17999</c:v>
                </c:pt>
                <c:pt idx="506">
                  <c:v>15999</c:v>
                </c:pt>
                <c:pt idx="507">
                  <c:v>17999</c:v>
                </c:pt>
                <c:pt idx="508">
                  <c:v>15999</c:v>
                </c:pt>
                <c:pt idx="509">
                  <c:v>15999</c:v>
                </c:pt>
                <c:pt idx="510">
                  <c:v>17999</c:v>
                </c:pt>
                <c:pt idx="511">
                  <c:v>15999</c:v>
                </c:pt>
                <c:pt idx="512">
                  <c:v>17999</c:v>
                </c:pt>
                <c:pt idx="513">
                  <c:v>15999</c:v>
                </c:pt>
                <c:pt idx="514">
                  <c:v>21999</c:v>
                </c:pt>
                <c:pt idx="515">
                  <c:v>21999</c:v>
                </c:pt>
                <c:pt idx="516">
                  <c:v>62999</c:v>
                </c:pt>
                <c:pt idx="517">
                  <c:v>56999</c:v>
                </c:pt>
                <c:pt idx="518">
                  <c:v>27999</c:v>
                </c:pt>
                <c:pt idx="519">
                  <c:v>23999</c:v>
                </c:pt>
                <c:pt idx="520">
                  <c:v>23999</c:v>
                </c:pt>
                <c:pt idx="521">
                  <c:v>25999</c:v>
                </c:pt>
                <c:pt idx="522">
                  <c:v>23999</c:v>
                </c:pt>
                <c:pt idx="523">
                  <c:v>25999</c:v>
                </c:pt>
                <c:pt idx="524">
                  <c:v>25999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C-4A84-B9FF-BB85626F6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871296"/>
        <c:axId val="961869376"/>
      </c:scatterChart>
      <c:valAx>
        <c:axId val="96187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69376"/>
        <c:crosses val="autoZero"/>
        <c:crossBetween val="midCat"/>
      </c:valAx>
      <c:valAx>
        <c:axId val="9618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7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/>
              <a:t>TOP 5 PHONES BY BRAND &amp;</a:t>
            </a:r>
            <a:r>
              <a:rPr lang="en-IN" sz="1400" b="0" baseline="0"/>
              <a:t> RATING</a:t>
            </a:r>
            <a:endParaRPr lang="en-IN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'Top 5 Phones by Brand &amp; Rating'!$C$1</c:f>
              <c:strCache>
                <c:ptCount val="1"/>
                <c:pt idx="0">
                  <c:v> price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4F41-46DD-89F9-E2F969F4C8A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'Top 5 Phones by Brand &amp; Rating'!$A$2:$B$6</c15:sqref>
                  </c15:fullRef>
                  <c15:levelRef>
                    <c15:sqref>'Top 5 Phones by Brand &amp; Rating'!$A$2:$A$6</c15:sqref>
                  </c15:levelRef>
                </c:ext>
              </c:extLst>
              <c:f>'Top 5 Phones by Brand &amp; Rating'!$A$2:$A$6</c:f>
              <c:strCache>
                <c:ptCount val="5"/>
                <c:pt idx="0">
                  <c:v>Samsung Galaxy S23 Ultra 5G (Cream, 256 Gb)</c:v>
                </c:pt>
                <c:pt idx="1">
                  <c:v>Vivo V40 Pro 5G (Titanium Grey, 512 Gb)</c:v>
                </c:pt>
                <c:pt idx="2">
                  <c:v>Motorola Edge 50 Fusion (Hot Pink, 128 Gb)</c:v>
                </c:pt>
                <c:pt idx="3">
                  <c:v>Oppo Reno 12 5G (Matte Brown, 256 Gb)</c:v>
                </c:pt>
                <c:pt idx="4">
                  <c:v>Realme 13 Pro+ 5G (Monet Gold, 256 Gb)</c:v>
                </c:pt>
              </c:strCache>
            </c:strRef>
          </c:cat>
          <c:val>
            <c:numRef>
              <c:f>'Top 5 Phones by Brand &amp; Rating'!$C$2:$C$6</c:f>
              <c:numCache>
                <c:formatCode>_("$"* #,##0.00_);_("$"* \(#,##0.00\);_("$"* "-"??_);_(@_)</c:formatCode>
                <c:ptCount val="5"/>
                <c:pt idx="0">
                  <c:v>89999</c:v>
                </c:pt>
                <c:pt idx="1">
                  <c:v>55999</c:v>
                </c:pt>
                <c:pt idx="2">
                  <c:v>22999</c:v>
                </c:pt>
                <c:pt idx="3">
                  <c:v>32999</c:v>
                </c:pt>
                <c:pt idx="4">
                  <c:v>34999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41-46DD-89F9-E2F969F4C8A7}"/>
            </c:ext>
          </c:extLst>
        </c:ser>
        <c:ser>
          <c:idx val="1"/>
          <c:order val="1"/>
          <c:tx>
            <c:strRef>
              <c:f>'Top 5 Phones by Brand &amp; Rating'!$D$1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b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'Top 5 Phones by Brand &amp; Rating'!$A$2:$B$6</c15:sqref>
                  </c15:fullRef>
                  <c15:levelRef>
                    <c15:sqref>'Top 5 Phones by Brand &amp; Rating'!$A$2:$A$6</c15:sqref>
                  </c15:levelRef>
                </c:ext>
              </c:extLst>
              <c:f>'Top 5 Phones by Brand &amp; Rating'!$A$2:$A$6</c:f>
              <c:strCache>
                <c:ptCount val="5"/>
                <c:pt idx="0">
                  <c:v>Samsung Galaxy S23 Ultra 5G (Cream, 256 Gb)</c:v>
                </c:pt>
                <c:pt idx="1">
                  <c:v>Vivo V40 Pro 5G (Titanium Grey, 512 Gb)</c:v>
                </c:pt>
                <c:pt idx="2">
                  <c:v>Motorola Edge 50 Fusion (Hot Pink, 128 Gb)</c:v>
                </c:pt>
                <c:pt idx="3">
                  <c:v>Oppo Reno 12 5G (Matte Brown, 256 Gb)</c:v>
                </c:pt>
                <c:pt idx="4">
                  <c:v>Realme 13 Pro+ 5G (Monet Gold, 256 Gb)</c:v>
                </c:pt>
              </c:strCache>
            </c:strRef>
          </c:cat>
          <c:val>
            <c:numRef>
              <c:f>'Top 5 Phones by Brand &amp; Rating'!$D$2:$D$6</c:f>
              <c:numCache>
                <c:formatCode>0.0</c:formatCode>
                <c:ptCount val="5"/>
                <c:pt idx="0">
                  <c:v>4.5999999999999996</c:v>
                </c:pt>
                <c:pt idx="1">
                  <c:v>4.5999999999999996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41-46DD-89F9-E2F969F4C8A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63"/>
        <c:overlap val="100"/>
        <c:axId val="903481823"/>
        <c:axId val="903477503"/>
      </c:barChart>
      <c:catAx>
        <c:axId val="9034818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477503"/>
        <c:crosses val="autoZero"/>
        <c:auto val="0"/>
        <c:lblAlgn val="ctr"/>
        <c:lblOffset val="100"/>
        <c:noMultiLvlLbl val="0"/>
      </c:catAx>
      <c:valAx>
        <c:axId val="903477503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90348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bg1">
          <a:lumMod val="85000"/>
          <a:alpha val="98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[Flamingoose Dashboard.xlsx]Brand Loyalty!PivotTable4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/>
              <a:t>BRAND LOYALTY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'Brand Loyalty'!$B$1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'Brand Loyalty'!$A$2:$A$20</c:f>
              <c:strCache>
                <c:ptCount val="18"/>
                <c:pt idx="0">
                  <c:v>Vivo</c:v>
                </c:pt>
                <c:pt idx="1">
                  <c:v>Nothing</c:v>
                </c:pt>
                <c:pt idx="2">
                  <c:v>Realme</c:v>
                </c:pt>
                <c:pt idx="3">
                  <c:v>Cmf By Nothing</c:v>
                </c:pt>
                <c:pt idx="4">
                  <c:v>Oppo</c:v>
                </c:pt>
                <c:pt idx="5">
                  <c:v>Samsung</c:v>
                </c:pt>
                <c:pt idx="6">
                  <c:v>Iqoo</c:v>
                </c:pt>
                <c:pt idx="7">
                  <c:v>Tecno</c:v>
                </c:pt>
                <c:pt idx="8">
                  <c:v>Motorola</c:v>
                </c:pt>
                <c:pt idx="9">
                  <c:v>Google</c:v>
                </c:pt>
                <c:pt idx="10">
                  <c:v>Infinix</c:v>
                </c:pt>
                <c:pt idx="11">
                  <c:v>Honor</c:v>
                </c:pt>
                <c:pt idx="12">
                  <c:v>Redmi</c:v>
                </c:pt>
                <c:pt idx="13">
                  <c:v>Poco</c:v>
                </c:pt>
                <c:pt idx="14">
                  <c:v>Itel</c:v>
                </c:pt>
                <c:pt idx="15">
                  <c:v>Lava</c:v>
                </c:pt>
                <c:pt idx="16">
                  <c:v>Micromax</c:v>
                </c:pt>
                <c:pt idx="17">
                  <c:v>Nokia</c:v>
                </c:pt>
              </c:strCache>
            </c:strRef>
          </c:cat>
          <c:val>
            <c:numRef>
              <c:f>'Brand Loyalty'!$B$2:$B$20</c:f>
              <c:numCache>
                <c:formatCode>0.00</c:formatCode>
                <c:ptCount val="18"/>
                <c:pt idx="0">
                  <c:v>4.4147540983606568</c:v>
                </c:pt>
                <c:pt idx="1">
                  <c:v>4.3999999999999995</c:v>
                </c:pt>
                <c:pt idx="2">
                  <c:v>4.3512820512820518</c:v>
                </c:pt>
                <c:pt idx="3">
                  <c:v>4.3499999999999996</c:v>
                </c:pt>
                <c:pt idx="4">
                  <c:v>4.333333333333333</c:v>
                </c:pt>
                <c:pt idx="5">
                  <c:v>4.3035714285714279</c:v>
                </c:pt>
                <c:pt idx="6">
                  <c:v>4.3</c:v>
                </c:pt>
                <c:pt idx="7">
                  <c:v>4.2571428571428571</c:v>
                </c:pt>
                <c:pt idx="8">
                  <c:v>4.2408163265306111</c:v>
                </c:pt>
                <c:pt idx="9">
                  <c:v>4.2066666666666679</c:v>
                </c:pt>
                <c:pt idx="10">
                  <c:v>4.2059999999999986</c:v>
                </c:pt>
                <c:pt idx="11">
                  <c:v>4.2</c:v>
                </c:pt>
                <c:pt idx="12">
                  <c:v>4.1931034482758589</c:v>
                </c:pt>
                <c:pt idx="13">
                  <c:v>4.1883720930232533</c:v>
                </c:pt>
                <c:pt idx="14">
                  <c:v>4.1428571428571432</c:v>
                </c:pt>
                <c:pt idx="15">
                  <c:v>4.0999999999999996</c:v>
                </c:pt>
                <c:pt idx="16">
                  <c:v>4.0999999999999996</c:v>
                </c:pt>
                <c:pt idx="17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3-4AA1-B08D-F83A391C2B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100"/>
        <c:axId val="153092384"/>
        <c:axId val="153104864"/>
      </c:barChart>
      <c:catAx>
        <c:axId val="15309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04864"/>
        <c:crosses val="autoZero"/>
        <c:auto val="1"/>
        <c:lblAlgn val="ctr"/>
        <c:lblOffset val="100"/>
        <c:noMultiLvlLbl val="0"/>
      </c:catAx>
      <c:valAx>
        <c:axId val="15310486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5309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[Flamingoose Dashboard.xlsx]Stock Analysis!PivotTable1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STOCK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'Stock Analysis'!$B$1:$B$3</c:f>
              <c:strCache>
                <c:ptCount val="1"/>
                <c:pt idx="0">
                  <c:v>COMING_SOON - Count of stock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'Stock Analysis'!$A$4:$A$22</c:f>
              <c:strCache>
                <c:ptCount val="18"/>
                <c:pt idx="0">
                  <c:v>Cmf By Nothing</c:v>
                </c:pt>
                <c:pt idx="1">
                  <c:v>Google</c:v>
                </c:pt>
                <c:pt idx="2">
                  <c:v>Honor</c:v>
                </c:pt>
                <c:pt idx="3">
                  <c:v>Infinix</c:v>
                </c:pt>
                <c:pt idx="4">
                  <c:v>Iqoo</c:v>
                </c:pt>
                <c:pt idx="5">
                  <c:v>Itel</c:v>
                </c:pt>
                <c:pt idx="6">
                  <c:v>Lava</c:v>
                </c:pt>
                <c:pt idx="7">
                  <c:v>Micromax</c:v>
                </c:pt>
                <c:pt idx="8">
                  <c:v>Motorola</c:v>
                </c:pt>
                <c:pt idx="9">
                  <c:v>Nokia</c:v>
                </c:pt>
                <c:pt idx="10">
                  <c:v>Nothing</c:v>
                </c:pt>
                <c:pt idx="11">
                  <c:v>Oppo</c:v>
                </c:pt>
                <c:pt idx="12">
                  <c:v>Poco</c:v>
                </c:pt>
                <c:pt idx="13">
                  <c:v>Realme</c:v>
                </c:pt>
                <c:pt idx="14">
                  <c:v>Redmi</c:v>
                </c:pt>
                <c:pt idx="15">
                  <c:v>Samsung</c:v>
                </c:pt>
                <c:pt idx="16">
                  <c:v>Tecno</c:v>
                </c:pt>
                <c:pt idx="17">
                  <c:v>Vivo</c:v>
                </c:pt>
              </c:strCache>
            </c:strRef>
          </c:cat>
          <c:val>
            <c:numRef>
              <c:f>'Stock Analysis'!$B$4:$B$22</c:f>
              <c:numCache>
                <c:formatCode>0.00%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1.7241379310344827E-2</c:v>
                </c:pt>
                <c:pt idx="15">
                  <c:v>2.3809523809523808E-2</c:v>
                </c:pt>
                <c:pt idx="16">
                  <c:v>0</c:v>
                </c:pt>
                <c:pt idx="17">
                  <c:v>6.5573770491803282E-2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9-42E5-9B41-609D717F8FBA}"/>
            </c:ext>
          </c:extLst>
        </c:ser>
        <c:ser>
          <c:idx val="1"/>
          <c:order val="1"/>
          <c:tx>
            <c:strRef>
              <c:f>'Stock Analysis'!$C$1:$C$3</c:f>
              <c:strCache>
                <c:ptCount val="1"/>
                <c:pt idx="0">
                  <c:v>COMING_SOON - Average of 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'Stock Analysis'!$A$4:$A$22</c:f>
              <c:strCache>
                <c:ptCount val="18"/>
                <c:pt idx="0">
                  <c:v>Cmf By Nothing</c:v>
                </c:pt>
                <c:pt idx="1">
                  <c:v>Google</c:v>
                </c:pt>
                <c:pt idx="2">
                  <c:v>Honor</c:v>
                </c:pt>
                <c:pt idx="3">
                  <c:v>Infinix</c:v>
                </c:pt>
                <c:pt idx="4">
                  <c:v>Iqoo</c:v>
                </c:pt>
                <c:pt idx="5">
                  <c:v>Itel</c:v>
                </c:pt>
                <c:pt idx="6">
                  <c:v>Lava</c:v>
                </c:pt>
                <c:pt idx="7">
                  <c:v>Micromax</c:v>
                </c:pt>
                <c:pt idx="8">
                  <c:v>Motorola</c:v>
                </c:pt>
                <c:pt idx="9">
                  <c:v>Nokia</c:v>
                </c:pt>
                <c:pt idx="10">
                  <c:v>Nothing</c:v>
                </c:pt>
                <c:pt idx="11">
                  <c:v>Oppo</c:v>
                </c:pt>
                <c:pt idx="12">
                  <c:v>Poco</c:v>
                </c:pt>
                <c:pt idx="13">
                  <c:v>Realme</c:v>
                </c:pt>
                <c:pt idx="14">
                  <c:v>Redmi</c:v>
                </c:pt>
                <c:pt idx="15">
                  <c:v>Samsung</c:v>
                </c:pt>
                <c:pt idx="16">
                  <c:v>Tecno</c:v>
                </c:pt>
                <c:pt idx="17">
                  <c:v>Vivo</c:v>
                </c:pt>
              </c:strCache>
            </c:strRef>
          </c:cat>
          <c:val>
            <c:numRef>
              <c:f>'Stock Analysis'!$C$4:$C$22</c:f>
              <c:numCache>
                <c:formatCode>0.00</c:formatCode>
                <c:ptCount val="18"/>
                <c:pt idx="3">
                  <c:v>4.2</c:v>
                </c:pt>
                <c:pt idx="7">
                  <c:v>4.0999999999999996</c:v>
                </c:pt>
                <c:pt idx="14">
                  <c:v>4.2</c:v>
                </c:pt>
                <c:pt idx="15">
                  <c:v>4.25</c:v>
                </c:pt>
                <c:pt idx="17">
                  <c:v>4.375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9-42E5-9B41-609D717F8FBA}"/>
            </c:ext>
          </c:extLst>
        </c:ser>
        <c:ser>
          <c:idx val="2"/>
          <c:order val="2"/>
          <c:tx>
            <c:strRef>
              <c:f>'Stock Analysis'!$D$1:$D$3</c:f>
              <c:strCache>
                <c:ptCount val="1"/>
                <c:pt idx="0">
                  <c:v>IN_STOCK - Count of stock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'Stock Analysis'!$A$4:$A$22</c:f>
              <c:strCache>
                <c:ptCount val="18"/>
                <c:pt idx="0">
                  <c:v>Cmf By Nothing</c:v>
                </c:pt>
                <c:pt idx="1">
                  <c:v>Google</c:v>
                </c:pt>
                <c:pt idx="2">
                  <c:v>Honor</c:v>
                </c:pt>
                <c:pt idx="3">
                  <c:v>Infinix</c:v>
                </c:pt>
                <c:pt idx="4">
                  <c:v>Iqoo</c:v>
                </c:pt>
                <c:pt idx="5">
                  <c:v>Itel</c:v>
                </c:pt>
                <c:pt idx="6">
                  <c:v>Lava</c:v>
                </c:pt>
                <c:pt idx="7">
                  <c:v>Micromax</c:v>
                </c:pt>
                <c:pt idx="8">
                  <c:v>Motorola</c:v>
                </c:pt>
                <c:pt idx="9">
                  <c:v>Nokia</c:v>
                </c:pt>
                <c:pt idx="10">
                  <c:v>Nothing</c:v>
                </c:pt>
                <c:pt idx="11">
                  <c:v>Oppo</c:v>
                </c:pt>
                <c:pt idx="12">
                  <c:v>Poco</c:v>
                </c:pt>
                <c:pt idx="13">
                  <c:v>Realme</c:v>
                </c:pt>
                <c:pt idx="14">
                  <c:v>Redmi</c:v>
                </c:pt>
                <c:pt idx="15">
                  <c:v>Samsung</c:v>
                </c:pt>
                <c:pt idx="16">
                  <c:v>Tecno</c:v>
                </c:pt>
                <c:pt idx="17">
                  <c:v>Vivo</c:v>
                </c:pt>
              </c:strCache>
            </c:strRef>
          </c:cat>
          <c:val>
            <c:numRef>
              <c:f>'Stock Analysis'!$D$4:$D$22</c:f>
              <c:numCache>
                <c:formatCode>0.00%</c:formatCode>
                <c:ptCount val="18"/>
                <c:pt idx="0">
                  <c:v>1</c:v>
                </c:pt>
                <c:pt idx="1">
                  <c:v>0.93333333333333335</c:v>
                </c:pt>
                <c:pt idx="2">
                  <c:v>1</c:v>
                </c:pt>
                <c:pt idx="3">
                  <c:v>0.78</c:v>
                </c:pt>
                <c:pt idx="4">
                  <c:v>1</c:v>
                </c:pt>
                <c:pt idx="5">
                  <c:v>0.5714285714285714</c:v>
                </c:pt>
                <c:pt idx="6">
                  <c:v>1</c:v>
                </c:pt>
                <c:pt idx="7">
                  <c:v>0</c:v>
                </c:pt>
                <c:pt idx="8">
                  <c:v>0.91836734693877553</c:v>
                </c:pt>
                <c:pt idx="9">
                  <c:v>1</c:v>
                </c:pt>
                <c:pt idx="10">
                  <c:v>0.9285714285714286</c:v>
                </c:pt>
                <c:pt idx="11">
                  <c:v>0.93333333333333335</c:v>
                </c:pt>
                <c:pt idx="12">
                  <c:v>0.93023255813953487</c:v>
                </c:pt>
                <c:pt idx="13">
                  <c:v>0.94871794871794868</c:v>
                </c:pt>
                <c:pt idx="14">
                  <c:v>0.84482758620689657</c:v>
                </c:pt>
                <c:pt idx="15">
                  <c:v>0.9285714285714286</c:v>
                </c:pt>
                <c:pt idx="16">
                  <c:v>0.61904761904761907</c:v>
                </c:pt>
                <c:pt idx="17">
                  <c:v>0.86885245901639341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69-42E5-9B41-609D717F8FBA}"/>
            </c:ext>
          </c:extLst>
        </c:ser>
        <c:ser>
          <c:idx val="3"/>
          <c:order val="3"/>
          <c:tx>
            <c:strRef>
              <c:f>'Stock Analysis'!$E$1:$E$3</c:f>
              <c:strCache>
                <c:ptCount val="1"/>
                <c:pt idx="0">
                  <c:v>IN_STOCK - Average of rating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'Stock Analysis'!$A$4:$A$22</c:f>
              <c:strCache>
                <c:ptCount val="18"/>
                <c:pt idx="0">
                  <c:v>Cmf By Nothing</c:v>
                </c:pt>
                <c:pt idx="1">
                  <c:v>Google</c:v>
                </c:pt>
                <c:pt idx="2">
                  <c:v>Honor</c:v>
                </c:pt>
                <c:pt idx="3">
                  <c:v>Infinix</c:v>
                </c:pt>
                <c:pt idx="4">
                  <c:v>Iqoo</c:v>
                </c:pt>
                <c:pt idx="5">
                  <c:v>Itel</c:v>
                </c:pt>
                <c:pt idx="6">
                  <c:v>Lava</c:v>
                </c:pt>
                <c:pt idx="7">
                  <c:v>Micromax</c:v>
                </c:pt>
                <c:pt idx="8">
                  <c:v>Motorola</c:v>
                </c:pt>
                <c:pt idx="9">
                  <c:v>Nokia</c:v>
                </c:pt>
                <c:pt idx="10">
                  <c:v>Nothing</c:v>
                </c:pt>
                <c:pt idx="11">
                  <c:v>Oppo</c:v>
                </c:pt>
                <c:pt idx="12">
                  <c:v>Poco</c:v>
                </c:pt>
                <c:pt idx="13">
                  <c:v>Realme</c:v>
                </c:pt>
                <c:pt idx="14">
                  <c:v>Redmi</c:v>
                </c:pt>
                <c:pt idx="15">
                  <c:v>Samsung</c:v>
                </c:pt>
                <c:pt idx="16">
                  <c:v>Tecno</c:v>
                </c:pt>
                <c:pt idx="17">
                  <c:v>Vivo</c:v>
                </c:pt>
              </c:strCache>
            </c:strRef>
          </c:cat>
          <c:val>
            <c:numRef>
              <c:f>'Stock Analysis'!$E$4:$E$22</c:f>
              <c:numCache>
                <c:formatCode>0.00</c:formatCode>
                <c:ptCount val="18"/>
                <c:pt idx="0">
                  <c:v>4.3499999999999996</c:v>
                </c:pt>
                <c:pt idx="1">
                  <c:v>4.2000000000000011</c:v>
                </c:pt>
                <c:pt idx="2">
                  <c:v>4.2</c:v>
                </c:pt>
                <c:pt idx="3">
                  <c:v>4.2076923076923061</c:v>
                </c:pt>
                <c:pt idx="4">
                  <c:v>4.3</c:v>
                </c:pt>
                <c:pt idx="5">
                  <c:v>4.1500000000000004</c:v>
                </c:pt>
                <c:pt idx="6">
                  <c:v>4.0999999999999996</c:v>
                </c:pt>
                <c:pt idx="8">
                  <c:v>4.2511111111111104</c:v>
                </c:pt>
                <c:pt idx="9">
                  <c:v>3.8</c:v>
                </c:pt>
                <c:pt idx="10">
                  <c:v>4.3999999999999995</c:v>
                </c:pt>
                <c:pt idx="11">
                  <c:v>4.3321428571428573</c:v>
                </c:pt>
                <c:pt idx="12">
                  <c:v>4.1849999999999978</c:v>
                </c:pt>
                <c:pt idx="13">
                  <c:v>4.3540540540540542</c:v>
                </c:pt>
                <c:pt idx="14">
                  <c:v>4.2020408163265284</c:v>
                </c:pt>
                <c:pt idx="15">
                  <c:v>4.3102564102564109</c:v>
                </c:pt>
                <c:pt idx="16">
                  <c:v>4.2461538461538471</c:v>
                </c:pt>
                <c:pt idx="17">
                  <c:v>4.428301886792454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69-42E5-9B41-609D717F8FBA}"/>
            </c:ext>
          </c:extLst>
        </c:ser>
        <c:ser>
          <c:idx val="4"/>
          <c:order val="4"/>
          <c:tx>
            <c:strRef>
              <c:f>'Stock Analysis'!$F$1:$F$3</c:f>
              <c:strCache>
                <c:ptCount val="1"/>
                <c:pt idx="0">
                  <c:v>OUT_OF_STOCK - Count of stock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'Stock Analysis'!$A$4:$A$22</c:f>
              <c:strCache>
                <c:ptCount val="18"/>
                <c:pt idx="0">
                  <c:v>Cmf By Nothing</c:v>
                </c:pt>
                <c:pt idx="1">
                  <c:v>Google</c:v>
                </c:pt>
                <c:pt idx="2">
                  <c:v>Honor</c:v>
                </c:pt>
                <c:pt idx="3">
                  <c:v>Infinix</c:v>
                </c:pt>
                <c:pt idx="4">
                  <c:v>Iqoo</c:v>
                </c:pt>
                <c:pt idx="5">
                  <c:v>Itel</c:v>
                </c:pt>
                <c:pt idx="6">
                  <c:v>Lava</c:v>
                </c:pt>
                <c:pt idx="7">
                  <c:v>Micromax</c:v>
                </c:pt>
                <c:pt idx="8">
                  <c:v>Motorola</c:v>
                </c:pt>
                <c:pt idx="9">
                  <c:v>Nokia</c:v>
                </c:pt>
                <c:pt idx="10">
                  <c:v>Nothing</c:v>
                </c:pt>
                <c:pt idx="11">
                  <c:v>Oppo</c:v>
                </c:pt>
                <c:pt idx="12">
                  <c:v>Poco</c:v>
                </c:pt>
                <c:pt idx="13">
                  <c:v>Realme</c:v>
                </c:pt>
                <c:pt idx="14">
                  <c:v>Redmi</c:v>
                </c:pt>
                <c:pt idx="15">
                  <c:v>Samsung</c:v>
                </c:pt>
                <c:pt idx="16">
                  <c:v>Tecno</c:v>
                </c:pt>
                <c:pt idx="17">
                  <c:v>Vivo</c:v>
                </c:pt>
              </c:strCache>
            </c:strRef>
          </c:cat>
          <c:val>
            <c:numRef>
              <c:f>'Stock Analysis'!$F$4:$F$22</c:f>
              <c:numCache>
                <c:formatCode>0.00%</c:formatCode>
                <c:ptCount val="18"/>
                <c:pt idx="0">
                  <c:v>0</c:v>
                </c:pt>
                <c:pt idx="1">
                  <c:v>6.6666666666666666E-2</c:v>
                </c:pt>
                <c:pt idx="2">
                  <c:v>0</c:v>
                </c:pt>
                <c:pt idx="3">
                  <c:v>0.16</c:v>
                </c:pt>
                <c:pt idx="4">
                  <c:v>0</c:v>
                </c:pt>
                <c:pt idx="5">
                  <c:v>0.42857142857142855</c:v>
                </c:pt>
                <c:pt idx="6">
                  <c:v>0</c:v>
                </c:pt>
                <c:pt idx="7">
                  <c:v>0</c:v>
                </c:pt>
                <c:pt idx="8">
                  <c:v>8.1632653061224483E-2</c:v>
                </c:pt>
                <c:pt idx="9">
                  <c:v>0</c:v>
                </c:pt>
                <c:pt idx="10">
                  <c:v>7.1428571428571425E-2</c:v>
                </c:pt>
                <c:pt idx="11">
                  <c:v>6.6666666666666666E-2</c:v>
                </c:pt>
                <c:pt idx="12">
                  <c:v>6.9767441860465115E-2</c:v>
                </c:pt>
                <c:pt idx="13">
                  <c:v>5.128205128205128E-2</c:v>
                </c:pt>
                <c:pt idx="14">
                  <c:v>0.13793103448275862</c:v>
                </c:pt>
                <c:pt idx="15">
                  <c:v>4.7619047619047616E-2</c:v>
                </c:pt>
                <c:pt idx="16">
                  <c:v>0.38095238095238093</c:v>
                </c:pt>
                <c:pt idx="17">
                  <c:v>6.5573770491803282E-2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69-42E5-9B41-609D717F8FBA}"/>
            </c:ext>
          </c:extLst>
        </c:ser>
        <c:ser>
          <c:idx val="5"/>
          <c:order val="5"/>
          <c:tx>
            <c:strRef>
              <c:f>'Stock Analysis'!$G$1:$G$3</c:f>
              <c:strCache>
                <c:ptCount val="1"/>
                <c:pt idx="0">
                  <c:v>OUT_OF_STOCK - Average of rating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'Stock Analysis'!$A$4:$A$22</c:f>
              <c:strCache>
                <c:ptCount val="18"/>
                <c:pt idx="0">
                  <c:v>Cmf By Nothing</c:v>
                </c:pt>
                <c:pt idx="1">
                  <c:v>Google</c:v>
                </c:pt>
                <c:pt idx="2">
                  <c:v>Honor</c:v>
                </c:pt>
                <c:pt idx="3">
                  <c:v>Infinix</c:v>
                </c:pt>
                <c:pt idx="4">
                  <c:v>Iqoo</c:v>
                </c:pt>
                <c:pt idx="5">
                  <c:v>Itel</c:v>
                </c:pt>
                <c:pt idx="6">
                  <c:v>Lava</c:v>
                </c:pt>
                <c:pt idx="7">
                  <c:v>Micromax</c:v>
                </c:pt>
                <c:pt idx="8">
                  <c:v>Motorola</c:v>
                </c:pt>
                <c:pt idx="9">
                  <c:v>Nokia</c:v>
                </c:pt>
                <c:pt idx="10">
                  <c:v>Nothing</c:v>
                </c:pt>
                <c:pt idx="11">
                  <c:v>Oppo</c:v>
                </c:pt>
                <c:pt idx="12">
                  <c:v>Poco</c:v>
                </c:pt>
                <c:pt idx="13">
                  <c:v>Realme</c:v>
                </c:pt>
                <c:pt idx="14">
                  <c:v>Redmi</c:v>
                </c:pt>
                <c:pt idx="15">
                  <c:v>Samsung</c:v>
                </c:pt>
                <c:pt idx="16">
                  <c:v>Tecno</c:v>
                </c:pt>
                <c:pt idx="17">
                  <c:v>Vivo</c:v>
                </c:pt>
              </c:strCache>
            </c:strRef>
          </c:cat>
          <c:val>
            <c:numRef>
              <c:f>'Stock Analysis'!$G$4:$G$22</c:f>
              <c:numCache>
                <c:formatCode>0.00</c:formatCode>
                <c:ptCount val="18"/>
                <c:pt idx="1">
                  <c:v>4.3</c:v>
                </c:pt>
                <c:pt idx="3">
                  <c:v>4.2</c:v>
                </c:pt>
                <c:pt idx="5">
                  <c:v>4.1333333333333329</c:v>
                </c:pt>
                <c:pt idx="8">
                  <c:v>4.125</c:v>
                </c:pt>
                <c:pt idx="10">
                  <c:v>4.4000000000000004</c:v>
                </c:pt>
                <c:pt idx="11">
                  <c:v>4.3499999999999996</c:v>
                </c:pt>
                <c:pt idx="12">
                  <c:v>4.2333333333333334</c:v>
                </c:pt>
                <c:pt idx="13">
                  <c:v>4.3</c:v>
                </c:pt>
                <c:pt idx="14">
                  <c:v>4.1375000000000002</c:v>
                </c:pt>
                <c:pt idx="15">
                  <c:v>4.1999999999999993</c:v>
                </c:pt>
                <c:pt idx="16">
                  <c:v>4.2750000000000004</c:v>
                </c:pt>
                <c:pt idx="17">
                  <c:v>4.2750000000000004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69-42E5-9B41-609D717F8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0202015"/>
        <c:axId val="600201055"/>
      </c:barChart>
      <c:catAx>
        <c:axId val="60020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01055"/>
        <c:crosses val="autoZero"/>
        <c:auto val="1"/>
        <c:lblAlgn val="ctr"/>
        <c:lblOffset val="100"/>
        <c:noMultiLvlLbl val="0"/>
      </c:catAx>
      <c:valAx>
        <c:axId val="600201055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0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87034753185977"/>
          <c:y val="0.22044376075507119"/>
          <c:w val="0.2424910982512728"/>
          <c:h val="0.55633484556152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[Flamingoose Dashboard.xlsx]Price Distribution by Processor!PivotTable1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PRICE DISTRIBUTION BY PROCESSOR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'Price Distribution by Processor'!$B$1:$B$2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'Price Distribution by Processor'!$A$3:$A$8</c:f>
              <c:strCache>
                <c:ptCount val="5"/>
                <c:pt idx="0">
                  <c:v>Exynos</c:v>
                </c:pt>
                <c:pt idx="1">
                  <c:v>MediaTek</c:v>
                </c:pt>
                <c:pt idx="2">
                  <c:v>Snapdragon</c:v>
                </c:pt>
                <c:pt idx="3">
                  <c:v>Tensor</c:v>
                </c:pt>
                <c:pt idx="4">
                  <c:v>Unisoc</c:v>
                </c:pt>
              </c:strCache>
            </c:strRef>
          </c:cat>
          <c:val>
            <c:numRef>
              <c:f>'Price Distribution by Processor'!$B$3:$B$8</c:f>
              <c:numCache>
                <c:formatCode>_("$"* #,##0.00_);_("$"* \(#,##0.00\);_("$"* "-"??_);_(@_)</c:formatCode>
                <c:ptCount val="5"/>
                <c:pt idx="0">
                  <c:v>53826.84</c:v>
                </c:pt>
                <c:pt idx="1">
                  <c:v>29413.054054054053</c:v>
                </c:pt>
                <c:pt idx="2">
                  <c:v>37853.247311827959</c:v>
                </c:pt>
                <c:pt idx="3">
                  <c:v>46665.666666666664</c:v>
                </c:pt>
                <c:pt idx="4">
                  <c:v>29249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D-49F2-8806-AD25ECD64ABC}"/>
            </c:ext>
          </c:extLst>
        </c:ser>
        <c:ser>
          <c:idx val="1"/>
          <c:order val="1"/>
          <c:tx>
            <c:strRef>
              <c:f>'Price Distribution by Processor'!$C$1:$C$2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'Price Distribution by Processor'!$A$3:$A$8</c:f>
              <c:strCache>
                <c:ptCount val="5"/>
                <c:pt idx="0">
                  <c:v>Exynos</c:v>
                </c:pt>
                <c:pt idx="1">
                  <c:v>MediaTek</c:v>
                </c:pt>
                <c:pt idx="2">
                  <c:v>Snapdragon</c:v>
                </c:pt>
                <c:pt idx="3">
                  <c:v>Tensor</c:v>
                </c:pt>
                <c:pt idx="4">
                  <c:v>Unisoc</c:v>
                </c:pt>
              </c:strCache>
            </c:strRef>
          </c:cat>
          <c:val>
            <c:numRef>
              <c:f>'Price Distribution by Processor'!$C$3:$C$8</c:f>
              <c:numCache>
                <c:formatCode>_("$"* #,##0.00_);_("$"* \(#,##0.00\);_("$"* "-"??_);_(@_)</c:formatCode>
                <c:ptCount val="5"/>
                <c:pt idx="0">
                  <c:v>9999</c:v>
                </c:pt>
                <c:pt idx="1">
                  <c:v>8295.4767441860458</c:v>
                </c:pt>
                <c:pt idx="4">
                  <c:v>7620.1111111111113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D-49F2-8806-AD25ECD64ABC}"/>
            </c:ext>
          </c:extLst>
        </c:ser>
        <c:ser>
          <c:idx val="2"/>
          <c:order val="2"/>
          <c:tx>
            <c:strRef>
              <c:f>'Price Distribution by Processor'!$D$1:$D$2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'Price Distribution by Processor'!$A$3:$A$8</c:f>
              <c:strCache>
                <c:ptCount val="5"/>
                <c:pt idx="0">
                  <c:v>Exynos</c:v>
                </c:pt>
                <c:pt idx="1">
                  <c:v>MediaTek</c:v>
                </c:pt>
                <c:pt idx="2">
                  <c:v>Snapdragon</c:v>
                </c:pt>
                <c:pt idx="3">
                  <c:v>Tensor</c:v>
                </c:pt>
                <c:pt idx="4">
                  <c:v>Unisoc</c:v>
                </c:pt>
              </c:strCache>
            </c:strRef>
          </c:cat>
          <c:val>
            <c:numRef>
              <c:f>'Price Distribution by Processor'!$D$3:$D$8</c:f>
              <c:numCache>
                <c:formatCode>_("$"* #,##0.00_);_("$"* \(#,##0.00\);_("$"* "-"??_);_(@_)</c:formatCode>
                <c:ptCount val="5"/>
                <c:pt idx="0">
                  <c:v>13664.555555555555</c:v>
                </c:pt>
                <c:pt idx="1">
                  <c:v>14997.559633027522</c:v>
                </c:pt>
                <c:pt idx="2">
                  <c:v>14626.411764705883</c:v>
                </c:pt>
                <c:pt idx="4">
                  <c:v>11496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2D-49F2-8806-AD25ECD64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694751"/>
        <c:axId val="474989007"/>
      </c:barChart>
      <c:catAx>
        <c:axId val="169169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89007"/>
        <c:crosses val="autoZero"/>
        <c:auto val="1"/>
        <c:lblAlgn val="ctr"/>
        <c:lblOffset val="100"/>
        <c:noMultiLvlLbl val="0"/>
      </c:catAx>
      <c:valAx>
        <c:axId val="47498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6947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[Flamingoose Dashboard.xlsx]Market Share by Brands!PivotTable2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SHARE BY TOP 10 BRANDS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7222222222222276E-2"/>
              <c:y val="-4.166666666666666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1111111111111162E-2"/>
              <c:y val="-6.944444444444444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6111111111111108E-2"/>
              <c:y val="-7.870370370370370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7222222222222276E-2"/>
              <c:y val="-4.166666666666666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1111111111111162E-2"/>
              <c:y val="-6.944444444444444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6111111111111108E-2"/>
              <c:y val="-7.870370370370370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7222222222222276E-2"/>
              <c:y val="-4.166666666666666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1111111111111162E-2"/>
              <c:y val="-6.944444444444444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6111111111111108E-2"/>
              <c:y val="-7.870370370370370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7222222222222276E-2"/>
              <c:y val="-4.166666666666666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1111111111111162E-2"/>
              <c:y val="-6.944444444444444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6111111111111108E-2"/>
              <c:y val="-7.870370370370370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9081237229620152E-2"/>
              <c:y val="-2.71739130434782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7222222222222276E-2"/>
              <c:y val="-4.166666666666666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1111111111111162E-2"/>
              <c:y val="-6.944444444444444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6111111111111108E-2"/>
              <c:y val="-7.870370370370370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7305493118813834"/>
          <c:y val="0.2104372150849565"/>
          <c:w val="0.34786299845332141"/>
          <c:h val="0.68546346180411655"/>
        </c:manualLayout>
      </c:layout>
      <c:doughnutChart>
        <c:varyColors val="1"/>
        <c:ser>
          <c:idx val="0"/>
          <c:order val="0"/>
          <c:tx>
            <c:strRef>
              <c:f>'Market Share by Brands'!$B$1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AC-4B6E-8CE8-A5D469E3F0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AC-4B6E-8CE8-A5D469E3F0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4AC-4B6E-8CE8-A5D469E3F0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4AC-4B6E-8CE8-A5D469E3F0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4AC-4B6E-8CE8-A5D469E3F02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4AC-4B6E-8CE8-A5D469E3F02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4AC-4B6E-8CE8-A5D469E3F02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4AC-4B6E-8CE8-A5D469E3F02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4AC-4B6E-8CE8-A5D469E3F02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4AC-4B6E-8CE8-A5D469E3F026}"/>
              </c:ext>
            </c:extLst>
          </c:dPt>
          <c:dLbls>
            <c:dLbl>
              <c:idx val="0"/>
              <c:layout>
                <c:manualLayout>
                  <c:x val="2.9081237229620152E-2"/>
                  <c:y val="-2.71739130434782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AC-4B6E-8CE8-A5D469E3F026}"/>
                </c:ext>
              </c:extLst>
            </c:dLbl>
            <c:dLbl>
              <c:idx val="7"/>
              <c:layout>
                <c:manualLayout>
                  <c:x val="-4.7222222222222276E-2"/>
                  <c:y val="-4.166666666666666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4AC-4B6E-8CE8-A5D469E3F026}"/>
                </c:ext>
              </c:extLst>
            </c:dLbl>
            <c:dLbl>
              <c:idx val="8"/>
              <c:layout>
                <c:manualLayout>
                  <c:x val="-1.1111111111111162E-2"/>
                  <c:y val="-6.94444444444444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4AC-4B6E-8CE8-A5D469E3F026}"/>
                </c:ext>
              </c:extLst>
            </c:dLbl>
            <c:dLbl>
              <c:idx val="9"/>
              <c:layout>
                <c:manualLayout>
                  <c:x val="3.6111111111111108E-2"/>
                  <c:y val="-7.870370370370370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4AC-4B6E-8CE8-A5D469E3F02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'Market Share by Brands'!$A$2:$A$12</c:f>
              <c:strCache>
                <c:ptCount val="10"/>
                <c:pt idx="0">
                  <c:v>Samsung</c:v>
                </c:pt>
                <c:pt idx="1">
                  <c:v>Realme</c:v>
                </c:pt>
                <c:pt idx="2">
                  <c:v>Vivo</c:v>
                </c:pt>
                <c:pt idx="3">
                  <c:v>Redmi</c:v>
                </c:pt>
                <c:pt idx="4">
                  <c:v>Infinix</c:v>
                </c:pt>
                <c:pt idx="5">
                  <c:v>Motorola</c:v>
                </c:pt>
                <c:pt idx="6">
                  <c:v>Poco</c:v>
                </c:pt>
                <c:pt idx="7">
                  <c:v>Oppo</c:v>
                </c:pt>
                <c:pt idx="8">
                  <c:v>Tecno</c:v>
                </c:pt>
                <c:pt idx="9">
                  <c:v>Google</c:v>
                </c:pt>
              </c:strCache>
            </c:strRef>
          </c:cat>
          <c:val>
            <c:numRef>
              <c:f>'Market Share by Brands'!$B$2:$B$12</c:f>
              <c:numCache>
                <c:formatCode>General</c:formatCode>
                <c:ptCount val="10"/>
                <c:pt idx="0">
                  <c:v>84</c:v>
                </c:pt>
                <c:pt idx="1">
                  <c:v>78</c:v>
                </c:pt>
                <c:pt idx="2">
                  <c:v>61</c:v>
                </c:pt>
                <c:pt idx="3">
                  <c:v>58</c:v>
                </c:pt>
                <c:pt idx="4">
                  <c:v>50</c:v>
                </c:pt>
                <c:pt idx="5">
                  <c:v>49</c:v>
                </c:pt>
                <c:pt idx="6">
                  <c:v>43</c:v>
                </c:pt>
                <c:pt idx="7">
                  <c:v>30</c:v>
                </c:pt>
                <c:pt idx="8">
                  <c:v>21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4AC-4B6E-8CE8-A5D469E3F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LINEAR AND NON-LINEAR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and Non-Linear Trends'!$B$1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'Linear and Non-Linear Trends'!$A$2:$A$526</c:f>
              <c:numCache>
                <c:formatCode>0</c:formatCode>
                <c:ptCount val="525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8</c:v>
                </c:pt>
                <c:pt idx="13">
                  <c:v>4</c:v>
                </c:pt>
                <c:pt idx="14">
                  <c:v>8</c:v>
                </c:pt>
                <c:pt idx="15">
                  <c:v>6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4</c:v>
                </c:pt>
                <c:pt idx="20">
                  <c:v>6</c:v>
                </c:pt>
                <c:pt idx="21">
                  <c:v>6</c:v>
                </c:pt>
                <c:pt idx="22">
                  <c:v>12</c:v>
                </c:pt>
                <c:pt idx="23">
                  <c:v>8</c:v>
                </c:pt>
                <c:pt idx="24">
                  <c:v>12</c:v>
                </c:pt>
                <c:pt idx="25">
                  <c:v>8</c:v>
                </c:pt>
                <c:pt idx="26">
                  <c:v>12</c:v>
                </c:pt>
                <c:pt idx="27">
                  <c:v>8</c:v>
                </c:pt>
                <c:pt idx="28">
                  <c:v>2</c:v>
                </c:pt>
                <c:pt idx="29">
                  <c:v>4</c:v>
                </c:pt>
                <c:pt idx="30">
                  <c:v>2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8</c:v>
                </c:pt>
                <c:pt idx="35">
                  <c:v>8</c:v>
                </c:pt>
                <c:pt idx="36">
                  <c:v>4</c:v>
                </c:pt>
                <c:pt idx="37">
                  <c:v>8</c:v>
                </c:pt>
                <c:pt idx="38">
                  <c:v>8</c:v>
                </c:pt>
                <c:pt idx="39">
                  <c:v>12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6</c:v>
                </c:pt>
                <c:pt idx="46">
                  <c:v>4</c:v>
                </c:pt>
                <c:pt idx="47">
                  <c:v>6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12</c:v>
                </c:pt>
                <c:pt idx="56">
                  <c:v>8</c:v>
                </c:pt>
                <c:pt idx="57">
                  <c:v>8</c:v>
                </c:pt>
                <c:pt idx="58">
                  <c:v>2</c:v>
                </c:pt>
                <c:pt idx="59">
                  <c:v>4</c:v>
                </c:pt>
                <c:pt idx="60">
                  <c:v>8</c:v>
                </c:pt>
                <c:pt idx="61">
                  <c:v>4</c:v>
                </c:pt>
                <c:pt idx="62">
                  <c:v>8</c:v>
                </c:pt>
                <c:pt idx="63">
                  <c:v>8</c:v>
                </c:pt>
                <c:pt idx="64">
                  <c:v>4</c:v>
                </c:pt>
                <c:pt idx="65">
                  <c:v>8</c:v>
                </c:pt>
                <c:pt idx="66">
                  <c:v>12</c:v>
                </c:pt>
                <c:pt idx="67">
                  <c:v>8</c:v>
                </c:pt>
                <c:pt idx="68">
                  <c:v>4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8</c:v>
                </c:pt>
                <c:pt idx="76">
                  <c:v>4</c:v>
                </c:pt>
                <c:pt idx="77">
                  <c:v>8</c:v>
                </c:pt>
                <c:pt idx="78">
                  <c:v>6</c:v>
                </c:pt>
                <c:pt idx="79">
                  <c:v>6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6</c:v>
                </c:pt>
                <c:pt idx="84">
                  <c:v>6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4</c:v>
                </c:pt>
                <c:pt idx="91">
                  <c:v>6</c:v>
                </c:pt>
                <c:pt idx="92">
                  <c:v>8</c:v>
                </c:pt>
                <c:pt idx="93">
                  <c:v>6</c:v>
                </c:pt>
                <c:pt idx="94">
                  <c:v>8</c:v>
                </c:pt>
                <c:pt idx="95">
                  <c:v>8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12</c:v>
                </c:pt>
                <c:pt idx="106">
                  <c:v>8</c:v>
                </c:pt>
                <c:pt idx="107">
                  <c:v>8</c:v>
                </c:pt>
                <c:pt idx="108">
                  <c:v>12</c:v>
                </c:pt>
                <c:pt idx="109">
                  <c:v>8</c:v>
                </c:pt>
                <c:pt idx="110">
                  <c:v>8</c:v>
                </c:pt>
                <c:pt idx="111">
                  <c:v>4</c:v>
                </c:pt>
                <c:pt idx="112">
                  <c:v>4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4</c:v>
                </c:pt>
                <c:pt idx="120">
                  <c:v>4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6</c:v>
                </c:pt>
                <c:pt idx="130">
                  <c:v>6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4</c:v>
                </c:pt>
                <c:pt idx="135">
                  <c:v>4</c:v>
                </c:pt>
                <c:pt idx="136">
                  <c:v>12</c:v>
                </c:pt>
                <c:pt idx="137">
                  <c:v>8</c:v>
                </c:pt>
                <c:pt idx="138">
                  <c:v>12</c:v>
                </c:pt>
                <c:pt idx="139">
                  <c:v>8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6</c:v>
                </c:pt>
                <c:pt idx="144">
                  <c:v>8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8</c:v>
                </c:pt>
                <c:pt idx="156">
                  <c:v>8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8</c:v>
                </c:pt>
                <c:pt idx="163">
                  <c:v>6</c:v>
                </c:pt>
                <c:pt idx="164">
                  <c:v>12</c:v>
                </c:pt>
                <c:pt idx="165">
                  <c:v>8</c:v>
                </c:pt>
                <c:pt idx="166">
                  <c:v>8</c:v>
                </c:pt>
                <c:pt idx="167">
                  <c:v>12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4</c:v>
                </c:pt>
                <c:pt idx="178">
                  <c:v>6</c:v>
                </c:pt>
                <c:pt idx="179">
                  <c:v>6</c:v>
                </c:pt>
                <c:pt idx="180">
                  <c:v>8</c:v>
                </c:pt>
                <c:pt idx="181">
                  <c:v>4</c:v>
                </c:pt>
                <c:pt idx="182">
                  <c:v>3</c:v>
                </c:pt>
                <c:pt idx="183">
                  <c:v>6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4</c:v>
                </c:pt>
                <c:pt idx="189">
                  <c:v>6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4</c:v>
                </c:pt>
                <c:pt idx="194">
                  <c:v>8</c:v>
                </c:pt>
                <c:pt idx="195">
                  <c:v>4</c:v>
                </c:pt>
                <c:pt idx="196">
                  <c:v>6</c:v>
                </c:pt>
                <c:pt idx="197">
                  <c:v>4</c:v>
                </c:pt>
                <c:pt idx="198">
                  <c:v>4</c:v>
                </c:pt>
                <c:pt idx="199">
                  <c:v>8</c:v>
                </c:pt>
                <c:pt idx="200">
                  <c:v>6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6</c:v>
                </c:pt>
                <c:pt idx="206">
                  <c:v>3</c:v>
                </c:pt>
                <c:pt idx="207">
                  <c:v>8</c:v>
                </c:pt>
                <c:pt idx="208">
                  <c:v>8</c:v>
                </c:pt>
                <c:pt idx="209">
                  <c:v>12</c:v>
                </c:pt>
                <c:pt idx="210">
                  <c:v>8</c:v>
                </c:pt>
                <c:pt idx="211">
                  <c:v>8</c:v>
                </c:pt>
                <c:pt idx="212">
                  <c:v>12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12</c:v>
                </c:pt>
                <c:pt idx="219">
                  <c:v>4</c:v>
                </c:pt>
                <c:pt idx="220">
                  <c:v>4</c:v>
                </c:pt>
                <c:pt idx="221">
                  <c:v>8</c:v>
                </c:pt>
                <c:pt idx="222">
                  <c:v>8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8</c:v>
                </c:pt>
                <c:pt idx="227">
                  <c:v>6</c:v>
                </c:pt>
                <c:pt idx="228">
                  <c:v>4</c:v>
                </c:pt>
                <c:pt idx="229">
                  <c:v>12</c:v>
                </c:pt>
                <c:pt idx="230">
                  <c:v>8</c:v>
                </c:pt>
                <c:pt idx="231">
                  <c:v>8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8</c:v>
                </c:pt>
                <c:pt idx="237">
                  <c:v>12</c:v>
                </c:pt>
                <c:pt idx="238">
                  <c:v>12</c:v>
                </c:pt>
                <c:pt idx="239">
                  <c:v>8</c:v>
                </c:pt>
                <c:pt idx="240">
                  <c:v>3</c:v>
                </c:pt>
                <c:pt idx="241">
                  <c:v>8</c:v>
                </c:pt>
                <c:pt idx="242">
                  <c:v>4</c:v>
                </c:pt>
                <c:pt idx="243">
                  <c:v>8</c:v>
                </c:pt>
                <c:pt idx="244">
                  <c:v>6</c:v>
                </c:pt>
                <c:pt idx="245">
                  <c:v>4</c:v>
                </c:pt>
                <c:pt idx="246">
                  <c:v>6</c:v>
                </c:pt>
                <c:pt idx="247">
                  <c:v>8</c:v>
                </c:pt>
                <c:pt idx="248">
                  <c:v>12</c:v>
                </c:pt>
                <c:pt idx="249">
                  <c:v>8</c:v>
                </c:pt>
                <c:pt idx="250">
                  <c:v>8</c:v>
                </c:pt>
                <c:pt idx="251">
                  <c:v>8</c:v>
                </c:pt>
                <c:pt idx="252">
                  <c:v>12</c:v>
                </c:pt>
                <c:pt idx="253">
                  <c:v>12</c:v>
                </c:pt>
                <c:pt idx="254">
                  <c:v>8</c:v>
                </c:pt>
                <c:pt idx="255">
                  <c:v>6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6</c:v>
                </c:pt>
                <c:pt idx="263">
                  <c:v>8</c:v>
                </c:pt>
                <c:pt idx="264">
                  <c:v>6</c:v>
                </c:pt>
                <c:pt idx="265">
                  <c:v>4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8</c:v>
                </c:pt>
                <c:pt idx="270">
                  <c:v>8</c:v>
                </c:pt>
                <c:pt idx="271">
                  <c:v>12</c:v>
                </c:pt>
                <c:pt idx="272">
                  <c:v>8</c:v>
                </c:pt>
                <c:pt idx="273">
                  <c:v>12</c:v>
                </c:pt>
                <c:pt idx="274">
                  <c:v>12</c:v>
                </c:pt>
                <c:pt idx="275">
                  <c:v>8</c:v>
                </c:pt>
                <c:pt idx="276">
                  <c:v>4</c:v>
                </c:pt>
                <c:pt idx="277">
                  <c:v>4</c:v>
                </c:pt>
                <c:pt idx="278">
                  <c:v>8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6</c:v>
                </c:pt>
                <c:pt idx="286">
                  <c:v>8</c:v>
                </c:pt>
                <c:pt idx="287">
                  <c:v>8</c:v>
                </c:pt>
                <c:pt idx="288">
                  <c:v>6</c:v>
                </c:pt>
                <c:pt idx="289">
                  <c:v>8</c:v>
                </c:pt>
                <c:pt idx="290">
                  <c:v>6</c:v>
                </c:pt>
                <c:pt idx="291">
                  <c:v>4</c:v>
                </c:pt>
                <c:pt idx="292">
                  <c:v>6</c:v>
                </c:pt>
                <c:pt idx="293">
                  <c:v>4</c:v>
                </c:pt>
                <c:pt idx="294">
                  <c:v>4</c:v>
                </c:pt>
                <c:pt idx="295">
                  <c:v>6</c:v>
                </c:pt>
                <c:pt idx="296">
                  <c:v>3</c:v>
                </c:pt>
                <c:pt idx="297">
                  <c:v>3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12</c:v>
                </c:pt>
                <c:pt idx="303">
                  <c:v>8</c:v>
                </c:pt>
                <c:pt idx="304">
                  <c:v>12</c:v>
                </c:pt>
                <c:pt idx="305">
                  <c:v>8</c:v>
                </c:pt>
                <c:pt idx="306">
                  <c:v>12</c:v>
                </c:pt>
                <c:pt idx="307">
                  <c:v>12</c:v>
                </c:pt>
                <c:pt idx="308">
                  <c:v>8</c:v>
                </c:pt>
                <c:pt idx="309">
                  <c:v>8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8</c:v>
                </c:pt>
                <c:pt idx="314">
                  <c:v>8</c:v>
                </c:pt>
                <c:pt idx="315">
                  <c:v>8</c:v>
                </c:pt>
                <c:pt idx="316">
                  <c:v>4</c:v>
                </c:pt>
                <c:pt idx="317">
                  <c:v>12</c:v>
                </c:pt>
                <c:pt idx="318">
                  <c:v>12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12</c:v>
                </c:pt>
                <c:pt idx="325">
                  <c:v>4</c:v>
                </c:pt>
                <c:pt idx="326">
                  <c:v>8</c:v>
                </c:pt>
                <c:pt idx="327">
                  <c:v>4</c:v>
                </c:pt>
                <c:pt idx="328">
                  <c:v>8</c:v>
                </c:pt>
                <c:pt idx="329">
                  <c:v>12</c:v>
                </c:pt>
                <c:pt idx="330">
                  <c:v>8</c:v>
                </c:pt>
                <c:pt idx="331">
                  <c:v>4</c:v>
                </c:pt>
                <c:pt idx="332">
                  <c:v>6</c:v>
                </c:pt>
                <c:pt idx="333">
                  <c:v>12</c:v>
                </c:pt>
                <c:pt idx="334">
                  <c:v>12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12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6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4</c:v>
                </c:pt>
                <c:pt idx="357">
                  <c:v>4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12</c:v>
                </c:pt>
                <c:pt idx="362">
                  <c:v>12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8</c:v>
                </c:pt>
                <c:pt idx="369">
                  <c:v>3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2</c:v>
                </c:pt>
                <c:pt idx="375">
                  <c:v>4</c:v>
                </c:pt>
                <c:pt idx="376">
                  <c:v>6</c:v>
                </c:pt>
                <c:pt idx="377">
                  <c:v>3</c:v>
                </c:pt>
                <c:pt idx="378">
                  <c:v>4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8</c:v>
                </c:pt>
                <c:pt idx="383">
                  <c:v>3</c:v>
                </c:pt>
                <c:pt idx="384">
                  <c:v>4</c:v>
                </c:pt>
                <c:pt idx="385">
                  <c:v>4</c:v>
                </c:pt>
                <c:pt idx="386">
                  <c:v>6</c:v>
                </c:pt>
                <c:pt idx="387">
                  <c:v>8</c:v>
                </c:pt>
                <c:pt idx="388">
                  <c:v>8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6</c:v>
                </c:pt>
                <c:pt idx="394">
                  <c:v>4</c:v>
                </c:pt>
                <c:pt idx="395">
                  <c:v>6</c:v>
                </c:pt>
                <c:pt idx="396">
                  <c:v>12</c:v>
                </c:pt>
                <c:pt idx="397">
                  <c:v>12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6</c:v>
                </c:pt>
                <c:pt idx="403">
                  <c:v>4</c:v>
                </c:pt>
                <c:pt idx="404">
                  <c:v>8</c:v>
                </c:pt>
                <c:pt idx="405">
                  <c:v>12</c:v>
                </c:pt>
                <c:pt idx="406">
                  <c:v>8</c:v>
                </c:pt>
                <c:pt idx="407">
                  <c:v>12</c:v>
                </c:pt>
                <c:pt idx="408">
                  <c:v>8</c:v>
                </c:pt>
                <c:pt idx="409">
                  <c:v>12</c:v>
                </c:pt>
                <c:pt idx="410">
                  <c:v>12</c:v>
                </c:pt>
                <c:pt idx="411">
                  <c:v>8</c:v>
                </c:pt>
                <c:pt idx="412">
                  <c:v>8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8</c:v>
                </c:pt>
                <c:pt idx="418">
                  <c:v>8</c:v>
                </c:pt>
                <c:pt idx="419">
                  <c:v>6</c:v>
                </c:pt>
                <c:pt idx="420">
                  <c:v>6</c:v>
                </c:pt>
                <c:pt idx="421">
                  <c:v>12</c:v>
                </c:pt>
                <c:pt idx="422">
                  <c:v>12</c:v>
                </c:pt>
                <c:pt idx="423">
                  <c:v>8</c:v>
                </c:pt>
                <c:pt idx="424">
                  <c:v>8</c:v>
                </c:pt>
                <c:pt idx="425">
                  <c:v>12</c:v>
                </c:pt>
                <c:pt idx="426">
                  <c:v>8</c:v>
                </c:pt>
                <c:pt idx="427">
                  <c:v>8</c:v>
                </c:pt>
                <c:pt idx="428">
                  <c:v>8</c:v>
                </c:pt>
                <c:pt idx="429">
                  <c:v>12</c:v>
                </c:pt>
                <c:pt idx="430">
                  <c:v>12</c:v>
                </c:pt>
                <c:pt idx="431">
                  <c:v>12</c:v>
                </c:pt>
                <c:pt idx="432">
                  <c:v>12</c:v>
                </c:pt>
                <c:pt idx="433">
                  <c:v>12</c:v>
                </c:pt>
                <c:pt idx="434">
                  <c:v>8</c:v>
                </c:pt>
                <c:pt idx="435">
                  <c:v>8</c:v>
                </c:pt>
                <c:pt idx="436">
                  <c:v>8</c:v>
                </c:pt>
                <c:pt idx="437">
                  <c:v>12</c:v>
                </c:pt>
                <c:pt idx="438">
                  <c:v>8</c:v>
                </c:pt>
                <c:pt idx="439">
                  <c:v>12</c:v>
                </c:pt>
                <c:pt idx="440">
                  <c:v>12</c:v>
                </c:pt>
                <c:pt idx="441">
                  <c:v>8</c:v>
                </c:pt>
                <c:pt idx="442">
                  <c:v>8</c:v>
                </c:pt>
                <c:pt idx="443">
                  <c:v>8</c:v>
                </c:pt>
                <c:pt idx="444">
                  <c:v>8</c:v>
                </c:pt>
                <c:pt idx="445">
                  <c:v>8</c:v>
                </c:pt>
                <c:pt idx="446">
                  <c:v>12</c:v>
                </c:pt>
                <c:pt idx="447">
                  <c:v>12</c:v>
                </c:pt>
                <c:pt idx="448">
                  <c:v>8</c:v>
                </c:pt>
                <c:pt idx="449">
                  <c:v>12</c:v>
                </c:pt>
                <c:pt idx="450">
                  <c:v>8</c:v>
                </c:pt>
                <c:pt idx="451">
                  <c:v>8</c:v>
                </c:pt>
                <c:pt idx="452">
                  <c:v>4</c:v>
                </c:pt>
                <c:pt idx="453">
                  <c:v>8</c:v>
                </c:pt>
                <c:pt idx="454">
                  <c:v>8</c:v>
                </c:pt>
                <c:pt idx="455">
                  <c:v>8</c:v>
                </c:pt>
                <c:pt idx="456">
                  <c:v>8</c:v>
                </c:pt>
                <c:pt idx="457">
                  <c:v>6</c:v>
                </c:pt>
                <c:pt idx="458">
                  <c:v>6</c:v>
                </c:pt>
                <c:pt idx="459">
                  <c:v>16</c:v>
                </c:pt>
                <c:pt idx="460">
                  <c:v>16</c:v>
                </c:pt>
                <c:pt idx="461">
                  <c:v>8</c:v>
                </c:pt>
                <c:pt idx="462">
                  <c:v>12</c:v>
                </c:pt>
                <c:pt idx="463">
                  <c:v>12</c:v>
                </c:pt>
                <c:pt idx="464">
                  <c:v>8</c:v>
                </c:pt>
                <c:pt idx="465">
                  <c:v>8</c:v>
                </c:pt>
                <c:pt idx="466">
                  <c:v>6</c:v>
                </c:pt>
                <c:pt idx="467">
                  <c:v>4</c:v>
                </c:pt>
                <c:pt idx="468">
                  <c:v>6</c:v>
                </c:pt>
                <c:pt idx="469">
                  <c:v>4</c:v>
                </c:pt>
                <c:pt idx="470">
                  <c:v>4</c:v>
                </c:pt>
                <c:pt idx="471">
                  <c:v>6</c:v>
                </c:pt>
                <c:pt idx="472">
                  <c:v>8</c:v>
                </c:pt>
                <c:pt idx="473">
                  <c:v>12</c:v>
                </c:pt>
                <c:pt idx="474">
                  <c:v>12</c:v>
                </c:pt>
                <c:pt idx="475">
                  <c:v>6</c:v>
                </c:pt>
                <c:pt idx="476">
                  <c:v>4</c:v>
                </c:pt>
                <c:pt idx="477">
                  <c:v>4</c:v>
                </c:pt>
                <c:pt idx="478">
                  <c:v>8</c:v>
                </c:pt>
                <c:pt idx="479">
                  <c:v>4</c:v>
                </c:pt>
                <c:pt idx="480">
                  <c:v>8</c:v>
                </c:pt>
                <c:pt idx="481">
                  <c:v>6</c:v>
                </c:pt>
                <c:pt idx="482">
                  <c:v>6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8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12</c:v>
                </c:pt>
                <c:pt idx="492">
                  <c:v>8</c:v>
                </c:pt>
                <c:pt idx="493">
                  <c:v>4</c:v>
                </c:pt>
                <c:pt idx="494">
                  <c:v>8</c:v>
                </c:pt>
                <c:pt idx="495">
                  <c:v>4</c:v>
                </c:pt>
                <c:pt idx="496">
                  <c:v>8</c:v>
                </c:pt>
                <c:pt idx="497">
                  <c:v>12</c:v>
                </c:pt>
                <c:pt idx="498">
                  <c:v>4</c:v>
                </c:pt>
                <c:pt idx="499">
                  <c:v>4</c:v>
                </c:pt>
                <c:pt idx="500">
                  <c:v>12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8</c:v>
                </c:pt>
                <c:pt idx="506">
                  <c:v>6</c:v>
                </c:pt>
                <c:pt idx="507">
                  <c:v>8</c:v>
                </c:pt>
                <c:pt idx="508">
                  <c:v>6</c:v>
                </c:pt>
                <c:pt idx="509">
                  <c:v>6</c:v>
                </c:pt>
                <c:pt idx="510">
                  <c:v>8</c:v>
                </c:pt>
                <c:pt idx="511">
                  <c:v>6</c:v>
                </c:pt>
                <c:pt idx="512">
                  <c:v>8</c:v>
                </c:pt>
                <c:pt idx="513">
                  <c:v>8</c:v>
                </c:pt>
                <c:pt idx="514">
                  <c:v>12</c:v>
                </c:pt>
                <c:pt idx="515">
                  <c:v>12</c:v>
                </c:pt>
                <c:pt idx="516">
                  <c:v>8</c:v>
                </c:pt>
                <c:pt idx="517">
                  <c:v>8</c:v>
                </c:pt>
                <c:pt idx="518">
                  <c:v>12</c:v>
                </c:pt>
                <c:pt idx="519">
                  <c:v>8</c:v>
                </c:pt>
                <c:pt idx="520">
                  <c:v>8</c:v>
                </c:pt>
                <c:pt idx="521">
                  <c:v>12</c:v>
                </c:pt>
                <c:pt idx="522">
                  <c:v>8</c:v>
                </c:pt>
                <c:pt idx="523">
                  <c:v>12</c:v>
                </c:pt>
                <c:pt idx="524">
                  <c:v>12</c:v>
                </c:pt>
              </c:numCache>
            </c:numRef>
          </c:xVal>
          <c:yVal>
            <c:numRef>
              <c:f>'Linear and Non-Linear Trends'!$B$2:$B$526</c:f>
              <c:numCache>
                <c:formatCode>_("$"* #,##0.00_);_("$"* \(#,##0.00\);_("$"* "-"??_);_(@_)</c:formatCode>
                <c:ptCount val="525"/>
                <c:pt idx="0">
                  <c:v>10999</c:v>
                </c:pt>
                <c:pt idx="1">
                  <c:v>5999</c:v>
                </c:pt>
                <c:pt idx="2">
                  <c:v>39999</c:v>
                </c:pt>
                <c:pt idx="3">
                  <c:v>14999</c:v>
                </c:pt>
                <c:pt idx="4">
                  <c:v>9999</c:v>
                </c:pt>
                <c:pt idx="5">
                  <c:v>8999</c:v>
                </c:pt>
                <c:pt idx="6">
                  <c:v>44999</c:v>
                </c:pt>
                <c:pt idx="7">
                  <c:v>8999</c:v>
                </c:pt>
                <c:pt idx="8">
                  <c:v>10999</c:v>
                </c:pt>
                <c:pt idx="9">
                  <c:v>10999</c:v>
                </c:pt>
                <c:pt idx="10">
                  <c:v>9999</c:v>
                </c:pt>
                <c:pt idx="11">
                  <c:v>11999</c:v>
                </c:pt>
                <c:pt idx="12">
                  <c:v>21499</c:v>
                </c:pt>
                <c:pt idx="13">
                  <c:v>11999</c:v>
                </c:pt>
                <c:pt idx="14">
                  <c:v>15499</c:v>
                </c:pt>
                <c:pt idx="15">
                  <c:v>19499</c:v>
                </c:pt>
                <c:pt idx="16">
                  <c:v>21499</c:v>
                </c:pt>
                <c:pt idx="17">
                  <c:v>19499</c:v>
                </c:pt>
                <c:pt idx="18">
                  <c:v>19499</c:v>
                </c:pt>
                <c:pt idx="19">
                  <c:v>11990</c:v>
                </c:pt>
                <c:pt idx="20">
                  <c:v>14499</c:v>
                </c:pt>
                <c:pt idx="21">
                  <c:v>14998</c:v>
                </c:pt>
                <c:pt idx="22">
                  <c:v>44999</c:v>
                </c:pt>
                <c:pt idx="23">
                  <c:v>32999</c:v>
                </c:pt>
                <c:pt idx="24">
                  <c:v>44999</c:v>
                </c:pt>
                <c:pt idx="25">
                  <c:v>32999</c:v>
                </c:pt>
                <c:pt idx="26">
                  <c:v>44999</c:v>
                </c:pt>
                <c:pt idx="27">
                  <c:v>32999</c:v>
                </c:pt>
                <c:pt idx="28">
                  <c:v>5299</c:v>
                </c:pt>
                <c:pt idx="29">
                  <c:v>9499</c:v>
                </c:pt>
                <c:pt idx="30">
                  <c:v>5999</c:v>
                </c:pt>
                <c:pt idx="31">
                  <c:v>6999</c:v>
                </c:pt>
                <c:pt idx="32">
                  <c:v>6999</c:v>
                </c:pt>
                <c:pt idx="33">
                  <c:v>6999</c:v>
                </c:pt>
                <c:pt idx="34">
                  <c:v>26999</c:v>
                </c:pt>
                <c:pt idx="35">
                  <c:v>26999</c:v>
                </c:pt>
                <c:pt idx="36">
                  <c:v>9999</c:v>
                </c:pt>
                <c:pt idx="37">
                  <c:v>10999</c:v>
                </c:pt>
                <c:pt idx="38">
                  <c:v>10999</c:v>
                </c:pt>
                <c:pt idx="39">
                  <c:v>89999</c:v>
                </c:pt>
                <c:pt idx="40">
                  <c:v>49999</c:v>
                </c:pt>
                <c:pt idx="41">
                  <c:v>54999</c:v>
                </c:pt>
                <c:pt idx="42">
                  <c:v>54999</c:v>
                </c:pt>
                <c:pt idx="43">
                  <c:v>54999</c:v>
                </c:pt>
                <c:pt idx="44">
                  <c:v>54999</c:v>
                </c:pt>
                <c:pt idx="45">
                  <c:v>13499</c:v>
                </c:pt>
                <c:pt idx="46">
                  <c:v>10990</c:v>
                </c:pt>
                <c:pt idx="47">
                  <c:v>11990</c:v>
                </c:pt>
                <c:pt idx="48">
                  <c:v>13999</c:v>
                </c:pt>
                <c:pt idx="49">
                  <c:v>27499</c:v>
                </c:pt>
                <c:pt idx="50">
                  <c:v>27499</c:v>
                </c:pt>
                <c:pt idx="51">
                  <c:v>35499</c:v>
                </c:pt>
                <c:pt idx="52">
                  <c:v>49999</c:v>
                </c:pt>
                <c:pt idx="53">
                  <c:v>49999</c:v>
                </c:pt>
                <c:pt idx="54">
                  <c:v>49999</c:v>
                </c:pt>
                <c:pt idx="55">
                  <c:v>69999</c:v>
                </c:pt>
                <c:pt idx="56">
                  <c:v>15999</c:v>
                </c:pt>
                <c:pt idx="57">
                  <c:v>22999</c:v>
                </c:pt>
                <c:pt idx="58">
                  <c:v>7450</c:v>
                </c:pt>
                <c:pt idx="59">
                  <c:v>6999</c:v>
                </c:pt>
                <c:pt idx="60">
                  <c:v>10999</c:v>
                </c:pt>
                <c:pt idx="61">
                  <c:v>7999</c:v>
                </c:pt>
                <c:pt idx="62">
                  <c:v>12999</c:v>
                </c:pt>
                <c:pt idx="63">
                  <c:v>15999</c:v>
                </c:pt>
                <c:pt idx="64">
                  <c:v>14999</c:v>
                </c:pt>
                <c:pt idx="65">
                  <c:v>22999</c:v>
                </c:pt>
                <c:pt idx="66">
                  <c:v>24999</c:v>
                </c:pt>
                <c:pt idx="67">
                  <c:v>22999</c:v>
                </c:pt>
                <c:pt idx="68">
                  <c:v>8499</c:v>
                </c:pt>
                <c:pt idx="69">
                  <c:v>9999</c:v>
                </c:pt>
                <c:pt idx="70">
                  <c:v>10999</c:v>
                </c:pt>
                <c:pt idx="71">
                  <c:v>10999</c:v>
                </c:pt>
                <c:pt idx="72">
                  <c:v>9999</c:v>
                </c:pt>
                <c:pt idx="73">
                  <c:v>12499</c:v>
                </c:pt>
                <c:pt idx="74">
                  <c:v>12499</c:v>
                </c:pt>
                <c:pt idx="75">
                  <c:v>13499</c:v>
                </c:pt>
                <c:pt idx="76">
                  <c:v>12499</c:v>
                </c:pt>
                <c:pt idx="77">
                  <c:v>13499</c:v>
                </c:pt>
                <c:pt idx="78">
                  <c:v>10999</c:v>
                </c:pt>
                <c:pt idx="79">
                  <c:v>10999</c:v>
                </c:pt>
                <c:pt idx="80">
                  <c:v>7499</c:v>
                </c:pt>
                <c:pt idx="81">
                  <c:v>6599</c:v>
                </c:pt>
                <c:pt idx="82">
                  <c:v>9499</c:v>
                </c:pt>
                <c:pt idx="83">
                  <c:v>9999</c:v>
                </c:pt>
                <c:pt idx="84">
                  <c:v>9999</c:v>
                </c:pt>
                <c:pt idx="85">
                  <c:v>9499</c:v>
                </c:pt>
                <c:pt idx="86">
                  <c:v>9499</c:v>
                </c:pt>
                <c:pt idx="87">
                  <c:v>9999</c:v>
                </c:pt>
                <c:pt idx="88">
                  <c:v>10999</c:v>
                </c:pt>
                <c:pt idx="89">
                  <c:v>11999</c:v>
                </c:pt>
                <c:pt idx="90">
                  <c:v>10999</c:v>
                </c:pt>
                <c:pt idx="91">
                  <c:v>11999</c:v>
                </c:pt>
                <c:pt idx="92">
                  <c:v>13899</c:v>
                </c:pt>
                <c:pt idx="93">
                  <c:v>12999</c:v>
                </c:pt>
                <c:pt idx="94">
                  <c:v>14999</c:v>
                </c:pt>
                <c:pt idx="95">
                  <c:v>14999</c:v>
                </c:pt>
                <c:pt idx="96">
                  <c:v>12499</c:v>
                </c:pt>
                <c:pt idx="97">
                  <c:v>12499</c:v>
                </c:pt>
                <c:pt idx="98">
                  <c:v>12499</c:v>
                </c:pt>
                <c:pt idx="99">
                  <c:v>11999</c:v>
                </c:pt>
                <c:pt idx="100">
                  <c:v>11999</c:v>
                </c:pt>
                <c:pt idx="101">
                  <c:v>11999</c:v>
                </c:pt>
                <c:pt idx="102">
                  <c:v>13999</c:v>
                </c:pt>
                <c:pt idx="103">
                  <c:v>13999</c:v>
                </c:pt>
                <c:pt idx="104">
                  <c:v>13999</c:v>
                </c:pt>
                <c:pt idx="105">
                  <c:v>24999</c:v>
                </c:pt>
                <c:pt idx="106">
                  <c:v>23999</c:v>
                </c:pt>
                <c:pt idx="107">
                  <c:v>23999</c:v>
                </c:pt>
                <c:pt idx="108">
                  <c:v>24999</c:v>
                </c:pt>
                <c:pt idx="109">
                  <c:v>19890</c:v>
                </c:pt>
                <c:pt idx="110">
                  <c:v>12999</c:v>
                </c:pt>
                <c:pt idx="111">
                  <c:v>8999</c:v>
                </c:pt>
                <c:pt idx="112">
                  <c:v>8999</c:v>
                </c:pt>
                <c:pt idx="113">
                  <c:v>8999</c:v>
                </c:pt>
                <c:pt idx="114">
                  <c:v>27958</c:v>
                </c:pt>
                <c:pt idx="115">
                  <c:v>27964</c:v>
                </c:pt>
                <c:pt idx="116">
                  <c:v>27889</c:v>
                </c:pt>
                <c:pt idx="117">
                  <c:v>27999</c:v>
                </c:pt>
                <c:pt idx="118">
                  <c:v>25999</c:v>
                </c:pt>
                <c:pt idx="119">
                  <c:v>9999</c:v>
                </c:pt>
                <c:pt idx="120">
                  <c:v>9999</c:v>
                </c:pt>
                <c:pt idx="121">
                  <c:v>22999</c:v>
                </c:pt>
                <c:pt idx="122">
                  <c:v>23999</c:v>
                </c:pt>
                <c:pt idx="123">
                  <c:v>22999</c:v>
                </c:pt>
                <c:pt idx="124">
                  <c:v>23999</c:v>
                </c:pt>
                <c:pt idx="125">
                  <c:v>58999</c:v>
                </c:pt>
                <c:pt idx="126">
                  <c:v>68999</c:v>
                </c:pt>
                <c:pt idx="127">
                  <c:v>58999</c:v>
                </c:pt>
                <c:pt idx="128">
                  <c:v>33999</c:v>
                </c:pt>
                <c:pt idx="129">
                  <c:v>11999</c:v>
                </c:pt>
                <c:pt idx="130">
                  <c:v>11999</c:v>
                </c:pt>
                <c:pt idx="131">
                  <c:v>15999</c:v>
                </c:pt>
                <c:pt idx="132">
                  <c:v>27999</c:v>
                </c:pt>
                <c:pt idx="133">
                  <c:v>27999</c:v>
                </c:pt>
                <c:pt idx="134">
                  <c:v>8999</c:v>
                </c:pt>
                <c:pt idx="135">
                  <c:v>8999</c:v>
                </c:pt>
                <c:pt idx="136">
                  <c:v>49999</c:v>
                </c:pt>
                <c:pt idx="137">
                  <c:v>39999</c:v>
                </c:pt>
                <c:pt idx="138">
                  <c:v>42999</c:v>
                </c:pt>
                <c:pt idx="139">
                  <c:v>39999</c:v>
                </c:pt>
                <c:pt idx="140">
                  <c:v>9999</c:v>
                </c:pt>
                <c:pt idx="141">
                  <c:v>9499</c:v>
                </c:pt>
                <c:pt idx="142">
                  <c:v>9499</c:v>
                </c:pt>
                <c:pt idx="143">
                  <c:v>10470</c:v>
                </c:pt>
                <c:pt idx="144">
                  <c:v>7999</c:v>
                </c:pt>
                <c:pt idx="145">
                  <c:v>7999</c:v>
                </c:pt>
                <c:pt idx="146">
                  <c:v>6999</c:v>
                </c:pt>
                <c:pt idx="147">
                  <c:v>6999</c:v>
                </c:pt>
                <c:pt idx="148">
                  <c:v>11999</c:v>
                </c:pt>
                <c:pt idx="149">
                  <c:v>11999</c:v>
                </c:pt>
                <c:pt idx="150">
                  <c:v>11999</c:v>
                </c:pt>
                <c:pt idx="151">
                  <c:v>7999</c:v>
                </c:pt>
                <c:pt idx="152">
                  <c:v>6999</c:v>
                </c:pt>
                <c:pt idx="153">
                  <c:v>10999</c:v>
                </c:pt>
                <c:pt idx="154">
                  <c:v>10499</c:v>
                </c:pt>
                <c:pt idx="155">
                  <c:v>21900</c:v>
                </c:pt>
                <c:pt idx="156">
                  <c:v>21999</c:v>
                </c:pt>
                <c:pt idx="157">
                  <c:v>6699</c:v>
                </c:pt>
                <c:pt idx="158">
                  <c:v>6699</c:v>
                </c:pt>
                <c:pt idx="159">
                  <c:v>6699</c:v>
                </c:pt>
                <c:pt idx="160">
                  <c:v>5749</c:v>
                </c:pt>
                <c:pt idx="161">
                  <c:v>5728</c:v>
                </c:pt>
                <c:pt idx="162">
                  <c:v>14999</c:v>
                </c:pt>
                <c:pt idx="163">
                  <c:v>13999</c:v>
                </c:pt>
                <c:pt idx="164">
                  <c:v>27999</c:v>
                </c:pt>
                <c:pt idx="165">
                  <c:v>25999</c:v>
                </c:pt>
                <c:pt idx="166">
                  <c:v>23999</c:v>
                </c:pt>
                <c:pt idx="167">
                  <c:v>27999</c:v>
                </c:pt>
                <c:pt idx="168">
                  <c:v>25999</c:v>
                </c:pt>
                <c:pt idx="169">
                  <c:v>23999</c:v>
                </c:pt>
                <c:pt idx="170">
                  <c:v>39999</c:v>
                </c:pt>
                <c:pt idx="171">
                  <c:v>39999</c:v>
                </c:pt>
                <c:pt idx="172">
                  <c:v>39999</c:v>
                </c:pt>
                <c:pt idx="173">
                  <c:v>44999</c:v>
                </c:pt>
                <c:pt idx="174">
                  <c:v>44999</c:v>
                </c:pt>
                <c:pt idx="175">
                  <c:v>44999</c:v>
                </c:pt>
                <c:pt idx="176">
                  <c:v>9499</c:v>
                </c:pt>
                <c:pt idx="177">
                  <c:v>6799</c:v>
                </c:pt>
                <c:pt idx="178">
                  <c:v>7499</c:v>
                </c:pt>
                <c:pt idx="179">
                  <c:v>7499</c:v>
                </c:pt>
                <c:pt idx="180">
                  <c:v>9499</c:v>
                </c:pt>
                <c:pt idx="181">
                  <c:v>6799</c:v>
                </c:pt>
                <c:pt idx="182">
                  <c:v>6899</c:v>
                </c:pt>
                <c:pt idx="183">
                  <c:v>8499</c:v>
                </c:pt>
                <c:pt idx="184">
                  <c:v>7699</c:v>
                </c:pt>
                <c:pt idx="185">
                  <c:v>7699</c:v>
                </c:pt>
                <c:pt idx="186">
                  <c:v>8499</c:v>
                </c:pt>
                <c:pt idx="187">
                  <c:v>15499</c:v>
                </c:pt>
                <c:pt idx="188">
                  <c:v>13999</c:v>
                </c:pt>
                <c:pt idx="189">
                  <c:v>15499</c:v>
                </c:pt>
                <c:pt idx="190">
                  <c:v>15999</c:v>
                </c:pt>
                <c:pt idx="191">
                  <c:v>22999</c:v>
                </c:pt>
                <c:pt idx="192">
                  <c:v>58999</c:v>
                </c:pt>
                <c:pt idx="193">
                  <c:v>8999</c:v>
                </c:pt>
                <c:pt idx="194">
                  <c:v>11499</c:v>
                </c:pt>
                <c:pt idx="195">
                  <c:v>8999</c:v>
                </c:pt>
                <c:pt idx="196">
                  <c:v>9999</c:v>
                </c:pt>
                <c:pt idx="197">
                  <c:v>7199</c:v>
                </c:pt>
                <c:pt idx="198">
                  <c:v>7199</c:v>
                </c:pt>
                <c:pt idx="199">
                  <c:v>18999</c:v>
                </c:pt>
                <c:pt idx="200">
                  <c:v>17667</c:v>
                </c:pt>
                <c:pt idx="201">
                  <c:v>22499</c:v>
                </c:pt>
                <c:pt idx="202">
                  <c:v>18548</c:v>
                </c:pt>
                <c:pt idx="203">
                  <c:v>22139</c:v>
                </c:pt>
                <c:pt idx="204">
                  <c:v>18975</c:v>
                </c:pt>
                <c:pt idx="205">
                  <c:v>17999</c:v>
                </c:pt>
                <c:pt idx="206">
                  <c:v>6899</c:v>
                </c:pt>
                <c:pt idx="207">
                  <c:v>28999</c:v>
                </c:pt>
                <c:pt idx="208">
                  <c:v>22999</c:v>
                </c:pt>
                <c:pt idx="209">
                  <c:v>30999</c:v>
                </c:pt>
                <c:pt idx="210">
                  <c:v>24999</c:v>
                </c:pt>
                <c:pt idx="211">
                  <c:v>29999</c:v>
                </c:pt>
                <c:pt idx="212">
                  <c:v>30999</c:v>
                </c:pt>
                <c:pt idx="213">
                  <c:v>28999</c:v>
                </c:pt>
                <c:pt idx="214">
                  <c:v>29999</c:v>
                </c:pt>
                <c:pt idx="215">
                  <c:v>29999</c:v>
                </c:pt>
                <c:pt idx="216">
                  <c:v>28999</c:v>
                </c:pt>
                <c:pt idx="217">
                  <c:v>24999</c:v>
                </c:pt>
                <c:pt idx="218">
                  <c:v>30999</c:v>
                </c:pt>
                <c:pt idx="219">
                  <c:v>7699</c:v>
                </c:pt>
                <c:pt idx="220">
                  <c:v>7299</c:v>
                </c:pt>
                <c:pt idx="221">
                  <c:v>7999</c:v>
                </c:pt>
                <c:pt idx="222">
                  <c:v>7999</c:v>
                </c:pt>
                <c:pt idx="223">
                  <c:v>7299</c:v>
                </c:pt>
                <c:pt idx="224">
                  <c:v>7299</c:v>
                </c:pt>
                <c:pt idx="225">
                  <c:v>7299</c:v>
                </c:pt>
                <c:pt idx="226">
                  <c:v>7999</c:v>
                </c:pt>
                <c:pt idx="227">
                  <c:v>8499</c:v>
                </c:pt>
                <c:pt idx="228">
                  <c:v>7199</c:v>
                </c:pt>
                <c:pt idx="229">
                  <c:v>121499</c:v>
                </c:pt>
                <c:pt idx="230">
                  <c:v>70999</c:v>
                </c:pt>
                <c:pt idx="231">
                  <c:v>67999</c:v>
                </c:pt>
                <c:pt idx="232">
                  <c:v>94999</c:v>
                </c:pt>
                <c:pt idx="233">
                  <c:v>121499</c:v>
                </c:pt>
                <c:pt idx="234">
                  <c:v>121999</c:v>
                </c:pt>
                <c:pt idx="235">
                  <c:v>104999</c:v>
                </c:pt>
                <c:pt idx="236">
                  <c:v>70999</c:v>
                </c:pt>
                <c:pt idx="237">
                  <c:v>130999</c:v>
                </c:pt>
                <c:pt idx="238">
                  <c:v>104999</c:v>
                </c:pt>
                <c:pt idx="239">
                  <c:v>67999</c:v>
                </c:pt>
                <c:pt idx="240">
                  <c:v>6899</c:v>
                </c:pt>
                <c:pt idx="241">
                  <c:v>11499</c:v>
                </c:pt>
                <c:pt idx="242">
                  <c:v>6799</c:v>
                </c:pt>
                <c:pt idx="243">
                  <c:v>9499</c:v>
                </c:pt>
                <c:pt idx="244">
                  <c:v>7499</c:v>
                </c:pt>
                <c:pt idx="245">
                  <c:v>8999</c:v>
                </c:pt>
                <c:pt idx="246">
                  <c:v>9999</c:v>
                </c:pt>
                <c:pt idx="247">
                  <c:v>7599</c:v>
                </c:pt>
                <c:pt idx="248">
                  <c:v>24999</c:v>
                </c:pt>
                <c:pt idx="249">
                  <c:v>22999</c:v>
                </c:pt>
                <c:pt idx="250">
                  <c:v>22999</c:v>
                </c:pt>
                <c:pt idx="251">
                  <c:v>22999</c:v>
                </c:pt>
                <c:pt idx="252">
                  <c:v>24999</c:v>
                </c:pt>
                <c:pt idx="253">
                  <c:v>24999</c:v>
                </c:pt>
                <c:pt idx="254">
                  <c:v>7395</c:v>
                </c:pt>
                <c:pt idx="255">
                  <c:v>19999</c:v>
                </c:pt>
                <c:pt idx="256">
                  <c:v>20999</c:v>
                </c:pt>
                <c:pt idx="257">
                  <c:v>23999</c:v>
                </c:pt>
                <c:pt idx="258">
                  <c:v>25999</c:v>
                </c:pt>
                <c:pt idx="259">
                  <c:v>7599</c:v>
                </c:pt>
                <c:pt idx="260">
                  <c:v>7599</c:v>
                </c:pt>
                <c:pt idx="261">
                  <c:v>7399</c:v>
                </c:pt>
                <c:pt idx="262">
                  <c:v>18999</c:v>
                </c:pt>
                <c:pt idx="263">
                  <c:v>19990</c:v>
                </c:pt>
                <c:pt idx="264">
                  <c:v>15200</c:v>
                </c:pt>
                <c:pt idx="265">
                  <c:v>13199</c:v>
                </c:pt>
                <c:pt idx="266">
                  <c:v>8999</c:v>
                </c:pt>
                <c:pt idx="267">
                  <c:v>8999</c:v>
                </c:pt>
                <c:pt idx="268">
                  <c:v>8999</c:v>
                </c:pt>
                <c:pt idx="269">
                  <c:v>8999</c:v>
                </c:pt>
                <c:pt idx="270">
                  <c:v>14999</c:v>
                </c:pt>
                <c:pt idx="271">
                  <c:v>16999</c:v>
                </c:pt>
                <c:pt idx="272">
                  <c:v>14999</c:v>
                </c:pt>
                <c:pt idx="273">
                  <c:v>16999</c:v>
                </c:pt>
                <c:pt idx="274">
                  <c:v>16999</c:v>
                </c:pt>
                <c:pt idx="275">
                  <c:v>14999</c:v>
                </c:pt>
                <c:pt idx="276">
                  <c:v>7299</c:v>
                </c:pt>
                <c:pt idx="277">
                  <c:v>7464</c:v>
                </c:pt>
                <c:pt idx="278">
                  <c:v>21998</c:v>
                </c:pt>
                <c:pt idx="279">
                  <c:v>7799</c:v>
                </c:pt>
                <c:pt idx="280">
                  <c:v>7799</c:v>
                </c:pt>
                <c:pt idx="281">
                  <c:v>7799</c:v>
                </c:pt>
                <c:pt idx="282">
                  <c:v>21999</c:v>
                </c:pt>
                <c:pt idx="283">
                  <c:v>21999</c:v>
                </c:pt>
                <c:pt idx="284">
                  <c:v>17999</c:v>
                </c:pt>
                <c:pt idx="285">
                  <c:v>16999</c:v>
                </c:pt>
                <c:pt idx="286">
                  <c:v>20999</c:v>
                </c:pt>
                <c:pt idx="287">
                  <c:v>20999</c:v>
                </c:pt>
                <c:pt idx="288">
                  <c:v>16999</c:v>
                </c:pt>
                <c:pt idx="289">
                  <c:v>17999</c:v>
                </c:pt>
                <c:pt idx="290">
                  <c:v>14499</c:v>
                </c:pt>
                <c:pt idx="291">
                  <c:v>12999</c:v>
                </c:pt>
                <c:pt idx="292">
                  <c:v>14499</c:v>
                </c:pt>
                <c:pt idx="293">
                  <c:v>12999</c:v>
                </c:pt>
                <c:pt idx="294">
                  <c:v>12999</c:v>
                </c:pt>
                <c:pt idx="295">
                  <c:v>14499</c:v>
                </c:pt>
                <c:pt idx="296">
                  <c:v>6999</c:v>
                </c:pt>
                <c:pt idx="297">
                  <c:v>6999</c:v>
                </c:pt>
                <c:pt idx="298">
                  <c:v>29840</c:v>
                </c:pt>
                <c:pt idx="299">
                  <c:v>31999</c:v>
                </c:pt>
                <c:pt idx="300">
                  <c:v>41999</c:v>
                </c:pt>
                <c:pt idx="301">
                  <c:v>41999</c:v>
                </c:pt>
                <c:pt idx="302">
                  <c:v>35999</c:v>
                </c:pt>
                <c:pt idx="303">
                  <c:v>33999</c:v>
                </c:pt>
                <c:pt idx="304">
                  <c:v>35999</c:v>
                </c:pt>
                <c:pt idx="305">
                  <c:v>32889</c:v>
                </c:pt>
                <c:pt idx="306">
                  <c:v>46999</c:v>
                </c:pt>
                <c:pt idx="307">
                  <c:v>46999</c:v>
                </c:pt>
                <c:pt idx="308">
                  <c:v>33999</c:v>
                </c:pt>
                <c:pt idx="309">
                  <c:v>31999</c:v>
                </c:pt>
                <c:pt idx="310">
                  <c:v>8249</c:v>
                </c:pt>
                <c:pt idx="311">
                  <c:v>8249</c:v>
                </c:pt>
                <c:pt idx="312">
                  <c:v>8249</c:v>
                </c:pt>
                <c:pt idx="313">
                  <c:v>52999</c:v>
                </c:pt>
                <c:pt idx="314">
                  <c:v>52999</c:v>
                </c:pt>
                <c:pt idx="315">
                  <c:v>14999</c:v>
                </c:pt>
                <c:pt idx="316">
                  <c:v>11999</c:v>
                </c:pt>
                <c:pt idx="317">
                  <c:v>15999</c:v>
                </c:pt>
                <c:pt idx="318">
                  <c:v>24999</c:v>
                </c:pt>
                <c:pt idx="319">
                  <c:v>13999</c:v>
                </c:pt>
                <c:pt idx="320">
                  <c:v>15999</c:v>
                </c:pt>
                <c:pt idx="321">
                  <c:v>13499</c:v>
                </c:pt>
                <c:pt idx="322">
                  <c:v>6499</c:v>
                </c:pt>
                <c:pt idx="323">
                  <c:v>13999</c:v>
                </c:pt>
                <c:pt idx="324">
                  <c:v>15999</c:v>
                </c:pt>
                <c:pt idx="325">
                  <c:v>11999</c:v>
                </c:pt>
                <c:pt idx="326">
                  <c:v>18999</c:v>
                </c:pt>
                <c:pt idx="327">
                  <c:v>6499</c:v>
                </c:pt>
                <c:pt idx="328">
                  <c:v>18999</c:v>
                </c:pt>
                <c:pt idx="329">
                  <c:v>24999</c:v>
                </c:pt>
                <c:pt idx="330">
                  <c:v>14999</c:v>
                </c:pt>
                <c:pt idx="331">
                  <c:v>6499</c:v>
                </c:pt>
                <c:pt idx="332">
                  <c:v>15999</c:v>
                </c:pt>
                <c:pt idx="333">
                  <c:v>15999</c:v>
                </c:pt>
                <c:pt idx="334">
                  <c:v>48999</c:v>
                </c:pt>
                <c:pt idx="335">
                  <c:v>39999</c:v>
                </c:pt>
                <c:pt idx="336">
                  <c:v>30999</c:v>
                </c:pt>
                <c:pt idx="337">
                  <c:v>30999</c:v>
                </c:pt>
                <c:pt idx="338">
                  <c:v>30999</c:v>
                </c:pt>
                <c:pt idx="339">
                  <c:v>45999</c:v>
                </c:pt>
                <c:pt idx="340">
                  <c:v>33999</c:v>
                </c:pt>
                <c:pt idx="341">
                  <c:v>42695</c:v>
                </c:pt>
                <c:pt idx="342">
                  <c:v>48999</c:v>
                </c:pt>
                <c:pt idx="343">
                  <c:v>33999</c:v>
                </c:pt>
                <c:pt idx="344">
                  <c:v>21999</c:v>
                </c:pt>
                <c:pt idx="345">
                  <c:v>19999</c:v>
                </c:pt>
                <c:pt idx="346">
                  <c:v>21999</c:v>
                </c:pt>
                <c:pt idx="347">
                  <c:v>19999</c:v>
                </c:pt>
                <c:pt idx="348">
                  <c:v>8499</c:v>
                </c:pt>
                <c:pt idx="349">
                  <c:v>20499</c:v>
                </c:pt>
                <c:pt idx="350">
                  <c:v>19499</c:v>
                </c:pt>
                <c:pt idx="351">
                  <c:v>20499</c:v>
                </c:pt>
                <c:pt idx="352">
                  <c:v>19499</c:v>
                </c:pt>
                <c:pt idx="353">
                  <c:v>12999</c:v>
                </c:pt>
                <c:pt idx="354">
                  <c:v>12999</c:v>
                </c:pt>
                <c:pt idx="355">
                  <c:v>12999</c:v>
                </c:pt>
                <c:pt idx="356">
                  <c:v>11999</c:v>
                </c:pt>
                <c:pt idx="357">
                  <c:v>11999</c:v>
                </c:pt>
                <c:pt idx="358">
                  <c:v>14999</c:v>
                </c:pt>
                <c:pt idx="359">
                  <c:v>14999</c:v>
                </c:pt>
                <c:pt idx="360">
                  <c:v>21999</c:v>
                </c:pt>
                <c:pt idx="361">
                  <c:v>24999</c:v>
                </c:pt>
                <c:pt idx="362">
                  <c:v>24999</c:v>
                </c:pt>
                <c:pt idx="363">
                  <c:v>21999</c:v>
                </c:pt>
                <c:pt idx="364">
                  <c:v>21999</c:v>
                </c:pt>
                <c:pt idx="365">
                  <c:v>37999</c:v>
                </c:pt>
                <c:pt idx="366">
                  <c:v>37999</c:v>
                </c:pt>
                <c:pt idx="367">
                  <c:v>37999</c:v>
                </c:pt>
                <c:pt idx="368">
                  <c:v>18999</c:v>
                </c:pt>
                <c:pt idx="369">
                  <c:v>7134</c:v>
                </c:pt>
                <c:pt idx="370">
                  <c:v>8799</c:v>
                </c:pt>
                <c:pt idx="371">
                  <c:v>8895</c:v>
                </c:pt>
                <c:pt idx="372">
                  <c:v>9230</c:v>
                </c:pt>
                <c:pt idx="373">
                  <c:v>12669</c:v>
                </c:pt>
                <c:pt idx="374">
                  <c:v>7457</c:v>
                </c:pt>
                <c:pt idx="375">
                  <c:v>9380</c:v>
                </c:pt>
                <c:pt idx="376">
                  <c:v>15999</c:v>
                </c:pt>
                <c:pt idx="377">
                  <c:v>7150</c:v>
                </c:pt>
                <c:pt idx="378">
                  <c:v>7579</c:v>
                </c:pt>
                <c:pt idx="379">
                  <c:v>8475</c:v>
                </c:pt>
                <c:pt idx="380">
                  <c:v>8985</c:v>
                </c:pt>
                <c:pt idx="381">
                  <c:v>8399</c:v>
                </c:pt>
                <c:pt idx="382">
                  <c:v>13985</c:v>
                </c:pt>
                <c:pt idx="383">
                  <c:v>7189</c:v>
                </c:pt>
                <c:pt idx="384">
                  <c:v>7599</c:v>
                </c:pt>
                <c:pt idx="385">
                  <c:v>7800</c:v>
                </c:pt>
                <c:pt idx="386">
                  <c:v>8910</c:v>
                </c:pt>
                <c:pt idx="387">
                  <c:v>25999</c:v>
                </c:pt>
                <c:pt idx="388">
                  <c:v>23999</c:v>
                </c:pt>
                <c:pt idx="389">
                  <c:v>8499</c:v>
                </c:pt>
                <c:pt idx="390">
                  <c:v>8399</c:v>
                </c:pt>
                <c:pt idx="391">
                  <c:v>8699</c:v>
                </c:pt>
                <c:pt idx="392">
                  <c:v>13499</c:v>
                </c:pt>
                <c:pt idx="393">
                  <c:v>14999</c:v>
                </c:pt>
                <c:pt idx="394">
                  <c:v>13499</c:v>
                </c:pt>
                <c:pt idx="395">
                  <c:v>14999</c:v>
                </c:pt>
                <c:pt idx="396">
                  <c:v>34999</c:v>
                </c:pt>
                <c:pt idx="397">
                  <c:v>36999</c:v>
                </c:pt>
                <c:pt idx="398">
                  <c:v>16999</c:v>
                </c:pt>
                <c:pt idx="399">
                  <c:v>16999</c:v>
                </c:pt>
                <c:pt idx="400">
                  <c:v>16499</c:v>
                </c:pt>
                <c:pt idx="401">
                  <c:v>16499</c:v>
                </c:pt>
                <c:pt idx="402">
                  <c:v>15499</c:v>
                </c:pt>
                <c:pt idx="403">
                  <c:v>11999</c:v>
                </c:pt>
                <c:pt idx="404">
                  <c:v>32999</c:v>
                </c:pt>
                <c:pt idx="405">
                  <c:v>40999</c:v>
                </c:pt>
                <c:pt idx="406">
                  <c:v>32999</c:v>
                </c:pt>
                <c:pt idx="407">
                  <c:v>36999</c:v>
                </c:pt>
                <c:pt idx="408">
                  <c:v>32999</c:v>
                </c:pt>
                <c:pt idx="409">
                  <c:v>36999</c:v>
                </c:pt>
                <c:pt idx="410">
                  <c:v>109999</c:v>
                </c:pt>
                <c:pt idx="411">
                  <c:v>13499</c:v>
                </c:pt>
                <c:pt idx="412">
                  <c:v>13499</c:v>
                </c:pt>
                <c:pt idx="413">
                  <c:v>8499</c:v>
                </c:pt>
                <c:pt idx="414">
                  <c:v>8499</c:v>
                </c:pt>
                <c:pt idx="415">
                  <c:v>8499</c:v>
                </c:pt>
                <c:pt idx="416">
                  <c:v>5999</c:v>
                </c:pt>
                <c:pt idx="417">
                  <c:v>15999</c:v>
                </c:pt>
                <c:pt idx="418">
                  <c:v>15999</c:v>
                </c:pt>
                <c:pt idx="419">
                  <c:v>12999</c:v>
                </c:pt>
                <c:pt idx="420">
                  <c:v>12999</c:v>
                </c:pt>
                <c:pt idx="421">
                  <c:v>31999</c:v>
                </c:pt>
                <c:pt idx="422">
                  <c:v>34999</c:v>
                </c:pt>
                <c:pt idx="423">
                  <c:v>32999</c:v>
                </c:pt>
                <c:pt idx="424">
                  <c:v>26999</c:v>
                </c:pt>
                <c:pt idx="425">
                  <c:v>36999</c:v>
                </c:pt>
                <c:pt idx="426">
                  <c:v>28999</c:v>
                </c:pt>
                <c:pt idx="427">
                  <c:v>32999</c:v>
                </c:pt>
                <c:pt idx="428">
                  <c:v>28999</c:v>
                </c:pt>
                <c:pt idx="429">
                  <c:v>34999</c:v>
                </c:pt>
                <c:pt idx="430">
                  <c:v>31999</c:v>
                </c:pt>
                <c:pt idx="431">
                  <c:v>32999</c:v>
                </c:pt>
                <c:pt idx="432">
                  <c:v>32999</c:v>
                </c:pt>
                <c:pt idx="433">
                  <c:v>36999</c:v>
                </c:pt>
                <c:pt idx="434">
                  <c:v>26999</c:v>
                </c:pt>
                <c:pt idx="435">
                  <c:v>27999</c:v>
                </c:pt>
                <c:pt idx="436">
                  <c:v>28999</c:v>
                </c:pt>
                <c:pt idx="437">
                  <c:v>31999</c:v>
                </c:pt>
                <c:pt idx="438">
                  <c:v>26999</c:v>
                </c:pt>
                <c:pt idx="439">
                  <c:v>41999</c:v>
                </c:pt>
                <c:pt idx="440">
                  <c:v>55999</c:v>
                </c:pt>
                <c:pt idx="441">
                  <c:v>34999</c:v>
                </c:pt>
                <c:pt idx="442">
                  <c:v>34999</c:v>
                </c:pt>
                <c:pt idx="443">
                  <c:v>49999</c:v>
                </c:pt>
                <c:pt idx="444">
                  <c:v>49999</c:v>
                </c:pt>
                <c:pt idx="445">
                  <c:v>34999</c:v>
                </c:pt>
                <c:pt idx="446">
                  <c:v>15999</c:v>
                </c:pt>
                <c:pt idx="447">
                  <c:v>15999</c:v>
                </c:pt>
                <c:pt idx="448">
                  <c:v>14999</c:v>
                </c:pt>
                <c:pt idx="449">
                  <c:v>15999</c:v>
                </c:pt>
                <c:pt idx="450">
                  <c:v>14999</c:v>
                </c:pt>
                <c:pt idx="451">
                  <c:v>14999</c:v>
                </c:pt>
                <c:pt idx="452">
                  <c:v>13499</c:v>
                </c:pt>
                <c:pt idx="453">
                  <c:v>27999</c:v>
                </c:pt>
                <c:pt idx="454">
                  <c:v>29999</c:v>
                </c:pt>
                <c:pt idx="455">
                  <c:v>29999</c:v>
                </c:pt>
                <c:pt idx="456">
                  <c:v>27999</c:v>
                </c:pt>
                <c:pt idx="457">
                  <c:v>14530</c:v>
                </c:pt>
                <c:pt idx="458">
                  <c:v>14519</c:v>
                </c:pt>
                <c:pt idx="459">
                  <c:v>44999</c:v>
                </c:pt>
                <c:pt idx="460">
                  <c:v>44999</c:v>
                </c:pt>
                <c:pt idx="461">
                  <c:v>40999</c:v>
                </c:pt>
                <c:pt idx="462">
                  <c:v>42999</c:v>
                </c:pt>
                <c:pt idx="463">
                  <c:v>42999</c:v>
                </c:pt>
                <c:pt idx="464">
                  <c:v>40999</c:v>
                </c:pt>
                <c:pt idx="465">
                  <c:v>18999</c:v>
                </c:pt>
                <c:pt idx="466">
                  <c:v>15286</c:v>
                </c:pt>
                <c:pt idx="467">
                  <c:v>8999</c:v>
                </c:pt>
                <c:pt idx="468">
                  <c:v>8999</c:v>
                </c:pt>
                <c:pt idx="469">
                  <c:v>7699</c:v>
                </c:pt>
                <c:pt idx="470">
                  <c:v>8999</c:v>
                </c:pt>
                <c:pt idx="471">
                  <c:v>8999</c:v>
                </c:pt>
                <c:pt idx="472">
                  <c:v>17999</c:v>
                </c:pt>
                <c:pt idx="473">
                  <c:v>20999</c:v>
                </c:pt>
                <c:pt idx="474">
                  <c:v>20999</c:v>
                </c:pt>
                <c:pt idx="475">
                  <c:v>11999</c:v>
                </c:pt>
                <c:pt idx="476">
                  <c:v>10499</c:v>
                </c:pt>
                <c:pt idx="477">
                  <c:v>10499</c:v>
                </c:pt>
                <c:pt idx="478">
                  <c:v>13999</c:v>
                </c:pt>
                <c:pt idx="479">
                  <c:v>10499</c:v>
                </c:pt>
                <c:pt idx="480">
                  <c:v>13999</c:v>
                </c:pt>
                <c:pt idx="481">
                  <c:v>11999</c:v>
                </c:pt>
                <c:pt idx="482">
                  <c:v>11999</c:v>
                </c:pt>
                <c:pt idx="483">
                  <c:v>19999</c:v>
                </c:pt>
                <c:pt idx="484">
                  <c:v>7999</c:v>
                </c:pt>
                <c:pt idx="485">
                  <c:v>7999</c:v>
                </c:pt>
                <c:pt idx="486">
                  <c:v>8299</c:v>
                </c:pt>
                <c:pt idx="487">
                  <c:v>27999</c:v>
                </c:pt>
                <c:pt idx="488">
                  <c:v>29999</c:v>
                </c:pt>
                <c:pt idx="489">
                  <c:v>23999</c:v>
                </c:pt>
                <c:pt idx="490">
                  <c:v>25999</c:v>
                </c:pt>
                <c:pt idx="491">
                  <c:v>27999</c:v>
                </c:pt>
                <c:pt idx="492">
                  <c:v>17999</c:v>
                </c:pt>
                <c:pt idx="493">
                  <c:v>6999</c:v>
                </c:pt>
                <c:pt idx="494">
                  <c:v>17999</c:v>
                </c:pt>
                <c:pt idx="495">
                  <c:v>6999</c:v>
                </c:pt>
                <c:pt idx="496">
                  <c:v>17999</c:v>
                </c:pt>
                <c:pt idx="497">
                  <c:v>19999</c:v>
                </c:pt>
                <c:pt idx="498">
                  <c:v>6999</c:v>
                </c:pt>
                <c:pt idx="499">
                  <c:v>6999</c:v>
                </c:pt>
                <c:pt idx="500">
                  <c:v>19999</c:v>
                </c:pt>
                <c:pt idx="501">
                  <c:v>6999</c:v>
                </c:pt>
                <c:pt idx="502">
                  <c:v>6999</c:v>
                </c:pt>
                <c:pt idx="503">
                  <c:v>6999</c:v>
                </c:pt>
                <c:pt idx="504">
                  <c:v>6999</c:v>
                </c:pt>
                <c:pt idx="505">
                  <c:v>17999</c:v>
                </c:pt>
                <c:pt idx="506">
                  <c:v>15999</c:v>
                </c:pt>
                <c:pt idx="507">
                  <c:v>17999</c:v>
                </c:pt>
                <c:pt idx="508">
                  <c:v>15999</c:v>
                </c:pt>
                <c:pt idx="509">
                  <c:v>15999</c:v>
                </c:pt>
                <c:pt idx="510">
                  <c:v>17999</c:v>
                </c:pt>
                <c:pt idx="511">
                  <c:v>15999</c:v>
                </c:pt>
                <c:pt idx="512">
                  <c:v>17999</c:v>
                </c:pt>
                <c:pt idx="513">
                  <c:v>15999</c:v>
                </c:pt>
                <c:pt idx="514">
                  <c:v>21999</c:v>
                </c:pt>
                <c:pt idx="515">
                  <c:v>21999</c:v>
                </c:pt>
                <c:pt idx="516">
                  <c:v>62999</c:v>
                </c:pt>
                <c:pt idx="517">
                  <c:v>56999</c:v>
                </c:pt>
                <c:pt idx="518">
                  <c:v>27999</c:v>
                </c:pt>
                <c:pt idx="519">
                  <c:v>23999</c:v>
                </c:pt>
                <c:pt idx="520">
                  <c:v>23999</c:v>
                </c:pt>
                <c:pt idx="521">
                  <c:v>25999</c:v>
                </c:pt>
                <c:pt idx="522">
                  <c:v>23999</c:v>
                </c:pt>
                <c:pt idx="523">
                  <c:v>25999</c:v>
                </c:pt>
                <c:pt idx="524">
                  <c:v>25999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53-4E95-AA2A-3A4995A29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871296"/>
        <c:axId val="961869376"/>
      </c:scatterChart>
      <c:valAx>
        <c:axId val="96187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69376"/>
        <c:crosses val="autoZero"/>
        <c:crossBetween val="midCat"/>
      </c:valAx>
      <c:valAx>
        <c:axId val="9618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7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PREMIUM VS. BUDGET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w Cen MT" panose="020B0602020104020603"/>
            </a:rPr>
            <a:t>PREMIUM VS. BUDGET</a:t>
          </a:r>
        </a:p>
      </cx:txPr>
    </cx:title>
    <cx:plotArea>
      <cx:plotAreaRegion>
        <cx:series layoutId="boxWhisker" uniqueId="{7DD23A4D-05B6-4B52-9218-5A9D2522CAA2}">
          <cx:tx>
            <cx:txData>
              <cx:f>_xlchart.v1.1</cx:f>
              <cx:v> price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40E2D3C5-4A36-4596-A69C-A5D1B78F9BCE}">
          <cx:tx>
            <cx:txData>
              <cx:f>_xlchart.v1.4</cx:f>
              <cx:v> price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06B4A313-ADDE-4EB6-82CF-17CEFF05C9D4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  <cx:data id="1">
      <cx:strDim type="cat">
        <cx:f>_xlchart.v1.6</cx:f>
      </cx:strDim>
      <cx:numDim type="val">
        <cx:f>_xlchart.v1.10</cx:f>
      </cx:numDim>
    </cx:data>
  </cx:chartData>
  <cx:chart>
    <cx:title pos="t" align="ctr" overlay="0">
      <cx:tx>
        <cx:txData>
          <cx:v>FEATURE CONTRIBUTION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w Cen MT" panose="020B0602020104020603"/>
            </a:rPr>
            <a:t>FEATURE CONTRIBUTION</a:t>
          </a:r>
        </a:p>
      </cx:txPr>
    </cx:title>
    <cx:plotArea>
      <cx:plotAreaRegion>
        <cx:series layoutId="clusteredColumn" uniqueId="{98176040-EF3A-4457-B228-59DCA5C698E3}" formatIdx="0">
          <cx:tx>
            <cx:txData>
              <cx:f>_xlchart.v1.7</cx:f>
              <cx:v>price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632432C8-38F4-4AF1-B77A-C70A6BD451A1}" formatIdx="1">
          <cx:axisId val="2"/>
        </cx:series>
        <cx:series layoutId="clusteredColumn" hidden="1" uniqueId="{CEE76FD7-EA9C-42A9-8A22-B652B51B98E3}" formatIdx="2">
          <cx:tx>
            <cx:txData>
              <cx:f>_xlchart.v1.9</cx:f>
              <cx:v>cumulative_percent</cx:v>
            </cx:txData>
          </cx:tx>
          <cx:dataLabels/>
          <cx:dataId val="1"/>
          <cx:layoutPr>
            <cx:aggregation/>
          </cx:layoutPr>
          <cx:axisId val="1"/>
        </cx:series>
        <cx:series layoutId="paretoLine" ownerIdx="2" uniqueId="{F22701C7-AE0C-4AC8-9DF6-630F081E1C86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_xlchart.v1.16</cx:f>
      </cx:numDim>
    </cx:data>
    <cx:data id="1">
      <cx:strDim type="cat">
        <cx:f>_xlchart.v1.14</cx:f>
      </cx:strDim>
      <cx:numDim type="val">
        <cx:f>_xlchart.v1.18</cx:f>
      </cx:numDim>
    </cx:data>
  </cx:chartData>
  <cx:chart>
    <cx:title pos="t" align="ctr" overlay="0">
      <cx:tx>
        <cx:txData>
          <cx:v>FEATURE CONTRIBUTION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w Cen MT" panose="020B0602020104020603"/>
            </a:rPr>
            <a:t>FEATURE CONTRIBUTION</a:t>
          </a:r>
        </a:p>
      </cx:txPr>
    </cx:title>
    <cx:plotArea>
      <cx:plotAreaRegion>
        <cx:series layoutId="clusteredColumn" uniqueId="{98176040-EF3A-4457-B228-59DCA5C698E3}" formatIdx="0">
          <cx:tx>
            <cx:txData>
              <cx:f>_xlchart.v1.15</cx:f>
              <cx:v>price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632432C8-38F4-4AF1-B77A-C70A6BD451A1}" formatIdx="1">
          <cx:axisId val="2"/>
        </cx:series>
        <cx:series layoutId="clusteredColumn" hidden="1" uniqueId="{CEE76FD7-EA9C-42A9-8A22-B652B51B98E3}" formatIdx="2">
          <cx:tx>
            <cx:txData>
              <cx:f>_xlchart.v1.17</cx:f>
              <cx:v>cumulative_percent</cx:v>
            </cx:txData>
          </cx:tx>
          <cx:dataLabels/>
          <cx:dataId val="1"/>
          <cx:layoutPr>
            <cx:aggregation/>
          </cx:layoutPr>
          <cx:axisId val="1"/>
        </cx:series>
        <cx:series layoutId="paretoLine" ownerIdx="2" uniqueId="{F22701C7-AE0C-4AC8-9DF6-630F081E1C86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_xlchart.v1.13</cx:f>
      </cx:numDim>
    </cx:data>
  </cx:chartData>
  <cx:chart>
    <cx:title pos="t" align="ctr" overlay="0">
      <cx:tx>
        <cx:txData>
          <cx:v>PREMIUM VS. BUDGET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w Cen MT" panose="020B0602020104020603"/>
            </a:rPr>
            <a:t>PREMIUM VS. BUDGET</a:t>
          </a:r>
        </a:p>
      </cx:txPr>
    </cx:title>
    <cx:plotArea>
      <cx:plotAreaRegion>
        <cx:series layoutId="boxWhisker" uniqueId="{7DD23A4D-05B6-4B52-9218-5A9D2522CAA2}">
          <cx:tx>
            <cx:txData>
              <cx:f>_xlchart.v1.12</cx:f>
              <cx:v> price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w Cen MT" panose="020B0602020104020603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8" Type="http://schemas.microsoft.com/office/2014/relationships/chartEx" Target="../charts/chartEx5.xml"/><Relationship Id="rId13" Type="http://schemas.openxmlformats.org/officeDocument/2006/relationships/image" Target="../media/image6.png"/><Relationship Id="rId3" Type="http://schemas.openxmlformats.org/officeDocument/2006/relationships/image" Target="../media/image4.png"/><Relationship Id="rId7" Type="http://schemas.openxmlformats.org/officeDocument/2006/relationships/chart" Target="../charts/chart9.xml"/><Relationship Id="rId12" Type="http://schemas.openxmlformats.org/officeDocument/2006/relationships/image" Target="../media/image5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microsoft.com/office/2014/relationships/chartEx" Target="../charts/chartEx4.xml"/><Relationship Id="rId11" Type="http://schemas.openxmlformats.org/officeDocument/2006/relationships/chart" Target="../charts/chart12.xml"/><Relationship Id="rId5" Type="http://schemas.openxmlformats.org/officeDocument/2006/relationships/chart" Target="../charts/chart8.xml"/><Relationship Id="rId15" Type="http://schemas.openxmlformats.org/officeDocument/2006/relationships/image" Target="../media/image8.png"/><Relationship Id="rId10" Type="http://schemas.openxmlformats.org/officeDocument/2006/relationships/chart" Target="../charts/chart11.xml"/><Relationship Id="rId4" Type="http://schemas.openxmlformats.org/officeDocument/2006/relationships/chart" Target="../charts/chart7.xml"/><Relationship Id="rId9" Type="http://schemas.openxmlformats.org/officeDocument/2006/relationships/chart" Target="../charts/chart10.xml"/><Relationship Id="rId1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0</xdr:row>
      <xdr:rowOff>179070</xdr:rowOff>
    </xdr:from>
    <xdr:to>
      <xdr:col>13</xdr:col>
      <xdr:colOff>281940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55CFF-ADA7-E98E-089B-3D33D1DAE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</xdr:colOff>
      <xdr:row>1</xdr:row>
      <xdr:rowOff>7620</xdr:rowOff>
    </xdr:from>
    <xdr:to>
      <xdr:col>9</xdr:col>
      <xdr:colOff>232410</xdr:colOff>
      <xdr:row>16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57EDA8-647C-09AD-A5DE-971B866B1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548640</xdr:colOff>
      <xdr:row>16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EAC2088-4185-41E7-A533-D81D05D781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05075" y="180975"/>
              <a:ext cx="4663440" cy="2828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157162</xdr:colOff>
      <xdr:row>1</xdr:row>
      <xdr:rowOff>57150</xdr:rowOff>
    </xdr:from>
    <xdr:to>
      <xdr:col>16</xdr:col>
      <xdr:colOff>614362</xdr:colOff>
      <xdr:row>16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70E81F9-C7C3-C8DE-D974-04385D7284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62837" y="2381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1</xdr:row>
      <xdr:rowOff>0</xdr:rowOff>
    </xdr:from>
    <xdr:to>
      <xdr:col>10</xdr:col>
      <xdr:colOff>544830</xdr:colOff>
      <xdr:row>16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EAFBE94-D1DD-487C-609E-8CAAFCADFC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86125" y="180975"/>
              <a:ext cx="4678680" cy="2828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548640</xdr:colOff>
      <xdr:row>16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96B2ED-E8DF-4757-9BEC-7F55D64672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527</xdr:row>
      <xdr:rowOff>0</xdr:rowOff>
    </xdr:from>
    <xdr:to>
      <xdr:col>6</xdr:col>
      <xdr:colOff>586740</xdr:colOff>
      <xdr:row>542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8A1396-691D-4C39-A220-39E261336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9</xdr:col>
      <xdr:colOff>548640</xdr:colOff>
      <xdr:row>16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CC6AE3-FA56-4C88-BAAF-E271E75EB2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529590</xdr:colOff>
      <xdr:row>20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205C7E-F377-4FC1-8F1A-F168871F8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229020</xdr:colOff>
      <xdr:row>8</xdr:row>
      <xdr:rowOff>84787</xdr:rowOff>
    </xdr:from>
    <xdr:ext cx="479220" cy="479220"/>
    <xdr:pic>
      <xdr:nvPicPr>
        <xdr:cNvPr id="4" name="Picture 3">
          <a:extLst>
            <a:ext uri="{FF2B5EF4-FFF2-40B4-BE49-F238E27FC236}">
              <a16:creationId xmlns:a16="http://schemas.microsoft.com/office/drawing/2014/main" id="{D70D792D-5779-4EC4-8A61-7C4ED9BA2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21120" y="1524967"/>
          <a:ext cx="479220" cy="479220"/>
        </a:xfrm>
        <a:prstGeom prst="rect">
          <a:avLst/>
        </a:prstGeom>
      </xdr:spPr>
    </xdr:pic>
    <xdr:clientData/>
  </xdr:oneCellAnchor>
  <xdr:oneCellAnchor>
    <xdr:from>
      <xdr:col>10</xdr:col>
      <xdr:colOff>142800</xdr:colOff>
      <xdr:row>8</xdr:row>
      <xdr:rowOff>84787</xdr:rowOff>
    </xdr:from>
    <xdr:ext cx="479220" cy="479220"/>
    <xdr:pic>
      <xdr:nvPicPr>
        <xdr:cNvPr id="5" name="Picture 4">
          <a:extLst>
            <a:ext uri="{FF2B5EF4-FFF2-40B4-BE49-F238E27FC236}">
              <a16:creationId xmlns:a16="http://schemas.microsoft.com/office/drawing/2014/main" id="{FEBA75FF-2BA1-40D6-8E8C-0E08F34F8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877100" y="1524967"/>
          <a:ext cx="479220" cy="479220"/>
        </a:xfrm>
        <a:prstGeom prst="rect">
          <a:avLst/>
        </a:prstGeom>
      </xdr:spPr>
    </xdr:pic>
    <xdr:clientData/>
  </xdr:oneCellAnchor>
  <xdr:oneCellAnchor>
    <xdr:from>
      <xdr:col>7</xdr:col>
      <xdr:colOff>186120</xdr:colOff>
      <xdr:row>8</xdr:row>
      <xdr:rowOff>84787</xdr:rowOff>
    </xdr:from>
    <xdr:ext cx="479220" cy="479220"/>
    <xdr:pic>
      <xdr:nvPicPr>
        <xdr:cNvPr id="6" name="Picture 5">
          <a:extLst>
            <a:ext uri="{FF2B5EF4-FFF2-40B4-BE49-F238E27FC236}">
              <a16:creationId xmlns:a16="http://schemas.microsoft.com/office/drawing/2014/main" id="{85D15431-0102-4443-929F-FE6659D0F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8200" y="1524967"/>
          <a:ext cx="479220" cy="479220"/>
        </a:xfrm>
        <a:prstGeom prst="rect">
          <a:avLst/>
        </a:prstGeom>
      </xdr:spPr>
    </xdr:pic>
    <xdr:clientData/>
  </xdr:oneCellAnchor>
  <xdr:twoCellAnchor>
    <xdr:from>
      <xdr:col>0</xdr:col>
      <xdr:colOff>504392</xdr:colOff>
      <xdr:row>14</xdr:row>
      <xdr:rowOff>186170</xdr:rowOff>
    </xdr:from>
    <xdr:to>
      <xdr:col>8</xdr:col>
      <xdr:colOff>762000</xdr:colOff>
      <xdr:row>33</xdr:row>
      <xdr:rowOff>71437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63A7FA0-0ABF-4A3D-B8E9-DE92C925B8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869719</xdr:colOff>
      <xdr:row>14</xdr:row>
      <xdr:rowOff>105034</xdr:rowOff>
    </xdr:from>
    <xdr:to>
      <xdr:col>13</xdr:col>
      <xdr:colOff>1190625</xdr:colOff>
      <xdr:row>31</xdr:row>
      <xdr:rowOff>95249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31462C6-FC67-4BEB-A64B-B5030F965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662421</xdr:colOff>
      <xdr:row>35</xdr:row>
      <xdr:rowOff>47625</xdr:rowOff>
    </xdr:from>
    <xdr:to>
      <xdr:col>8</xdr:col>
      <xdr:colOff>690562</xdr:colOff>
      <xdr:row>54</xdr:row>
      <xdr:rowOff>62777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E2032AA8-2819-40D8-A41A-216B8C2023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421" y="6572250"/>
              <a:ext cx="6005079" cy="3610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341601</xdr:colOff>
      <xdr:row>36</xdr:row>
      <xdr:rowOff>64945</xdr:rowOff>
    </xdr:from>
    <xdr:to>
      <xdr:col>28</xdr:col>
      <xdr:colOff>513351</xdr:colOff>
      <xdr:row>52</xdr:row>
      <xdr:rowOff>178465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FB9B27B-E713-4971-84EE-21D479D5A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1448406</xdr:colOff>
      <xdr:row>14</xdr:row>
      <xdr:rowOff>97415</xdr:rowOff>
    </xdr:from>
    <xdr:to>
      <xdr:col>19</xdr:col>
      <xdr:colOff>565825</xdr:colOff>
      <xdr:row>30</xdr:row>
      <xdr:rowOff>97416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39D1EF8F-5169-404D-987F-93853C5E6B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64094" y="2621540"/>
              <a:ext cx="5689669" cy="30480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401782</xdr:colOff>
      <xdr:row>18</xdr:row>
      <xdr:rowOff>151533</xdr:rowOff>
    </xdr:from>
    <xdr:to>
      <xdr:col>28</xdr:col>
      <xdr:colOff>551498</xdr:colOff>
      <xdr:row>34</xdr:row>
      <xdr:rowOff>134215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A0319B9-97E7-4181-A1CF-27925075F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347663</xdr:colOff>
      <xdr:row>0</xdr:row>
      <xdr:rowOff>47625</xdr:rowOff>
    </xdr:from>
    <xdr:to>
      <xdr:col>28</xdr:col>
      <xdr:colOff>482140</xdr:colOff>
      <xdr:row>17</xdr:row>
      <xdr:rowOff>149370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F78F608-0784-4609-A328-186208F98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23812</xdr:colOff>
      <xdr:row>32</xdr:row>
      <xdr:rowOff>71437</xdr:rowOff>
    </xdr:from>
    <xdr:to>
      <xdr:col>19</xdr:col>
      <xdr:colOff>476250</xdr:colOff>
      <xdr:row>53</xdr:row>
      <xdr:rowOff>83386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1B6A32A-7C28-4D54-BC95-3E438D1B5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12</xdr:col>
      <xdr:colOff>167640</xdr:colOff>
      <xdr:row>8</xdr:row>
      <xdr:rowOff>84997</xdr:rowOff>
    </xdr:from>
    <xdr:to>
      <xdr:col>12</xdr:col>
      <xdr:colOff>646440</xdr:colOff>
      <xdr:row>10</xdr:row>
      <xdr:rowOff>137077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4EE2EBD-90AE-88C2-4365-336A827FF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99420" y="1525177"/>
          <a:ext cx="478800" cy="478800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</xdr:colOff>
      <xdr:row>8</xdr:row>
      <xdr:rowOff>142147</xdr:rowOff>
    </xdr:from>
    <xdr:to>
      <xdr:col>1</xdr:col>
      <xdr:colOff>524520</xdr:colOff>
      <xdr:row>11</xdr:row>
      <xdr:rowOff>3727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E5C23C26-D290-B94C-A109-FE339BA1D9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" y="1589947"/>
          <a:ext cx="478800" cy="471180"/>
        </a:xfrm>
        <a:prstGeom prst="rect">
          <a:avLst/>
        </a:prstGeom>
      </xdr:spPr>
    </xdr:pic>
    <xdr:clientData/>
  </xdr:twoCellAnchor>
  <xdr:twoCellAnchor editAs="oneCell">
    <xdr:from>
      <xdr:col>4</xdr:col>
      <xdr:colOff>182880</xdr:colOff>
      <xdr:row>8</xdr:row>
      <xdr:rowOff>84997</xdr:rowOff>
    </xdr:from>
    <xdr:to>
      <xdr:col>4</xdr:col>
      <xdr:colOff>661680</xdr:colOff>
      <xdr:row>10</xdr:row>
      <xdr:rowOff>137077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C5B995D0-9266-7DC1-0D17-E99511D99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9900" y="1525177"/>
          <a:ext cx="478800" cy="478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190500</xdr:colOff>
      <xdr:row>8</xdr:row>
      <xdr:rowOff>84997</xdr:rowOff>
    </xdr:from>
    <xdr:to>
      <xdr:col>16</xdr:col>
      <xdr:colOff>669300</xdr:colOff>
      <xdr:row>10</xdr:row>
      <xdr:rowOff>137077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3E77BF06-3C86-DB0C-1B1D-E82A479D9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420" y="1525177"/>
          <a:ext cx="478800" cy="4788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en Fernandes" refreshedDate="45530.461302314812" createdVersion="8" refreshedVersion="8" minRefreshableVersion="3" recordCount="525" xr:uid="{1D76D1D2-2FF0-41DA-A2ED-A7AA657123F8}">
  <cacheSource type="worksheet">
    <worksheetSource name="PhonesView"/>
  </cacheSource>
  <cacheFields count="20">
    <cacheField name="pid" numFmtId="0">
      <sharedItems/>
    </cacheField>
    <cacheField name="title" numFmtId="0">
      <sharedItems/>
    </cacheField>
    <cacheField name="brand" numFmtId="0">
      <sharedItems count="18">
        <s v="Micromax"/>
        <s v="Motorola"/>
        <s v="Samsung"/>
        <s v="Poco"/>
        <s v="Oppo"/>
        <s v="Google"/>
        <s v="Realme"/>
        <s v="Tecno"/>
        <s v="Redmi"/>
        <s v="Nokia"/>
        <s v="Infinix"/>
        <s v="Vivo"/>
        <s v="Itel"/>
        <s v="Nothing"/>
        <s v="Lava"/>
        <s v="Honor"/>
        <s v="Iqoo"/>
        <s v="Cmf By Nothing"/>
      </sharedItems>
    </cacheField>
    <cacheField name="stock" numFmtId="0">
      <sharedItems count="3">
        <s v="COMING_SOON"/>
        <s v="OUT_OF_STOCK"/>
        <s v="IN_STOCK"/>
      </sharedItems>
    </cacheField>
    <cacheField name="mrp" numFmtId="0">
      <sharedItems containsSemiMixedTypes="0" containsString="0" containsNumber="1" containsInteger="1" minValue="6799" maxValue="149999"/>
    </cacheField>
    <cacheField name="price" numFmtId="0">
      <sharedItems containsSemiMixedTypes="0" containsString="0" containsNumber="1" containsInteger="1" minValue="5299" maxValue="130999"/>
    </cacheField>
    <cacheField name="price_range" numFmtId="0">
      <sharedItems count="3">
        <s v="Mid"/>
        <s v="Low"/>
        <s v="High"/>
      </sharedItems>
    </cacheField>
    <cacheField name="image" numFmtId="0">
      <sharedItems/>
    </cacheField>
    <cacheField name="model" numFmtId="0">
      <sharedItems count="142">
        <s v="Micromax In Note 1 "/>
        <s v="Motorola E40 "/>
        <s v="Samsung Galaxy Z Flip3 5G "/>
        <s v="Motorola G60 "/>
        <s v="Poco M4 Pro "/>
        <s v="Samsung Galaxy A73 5G "/>
        <s v="Motorola E32 "/>
        <s v="Motorola G32 "/>
        <s v="Samsung Galaxy F13 "/>
        <s v="Oppo A77 "/>
        <s v="Samsung Galaxy A23 5G "/>
        <s v="Samsung Galaxy A14 5G "/>
        <s v="Google Pixel 7 Pro "/>
        <s v="Google Pixel 7 "/>
        <s v="Poco C50 "/>
        <s v="Samsung Galaxy A04 "/>
        <s v="Motorola E13 "/>
        <s v="Motorola Edge 40 "/>
        <s v="Samsung Galaxy F04 "/>
        <s v="Samsung Galaxy S23 Ultra 5G "/>
        <s v="Samsung Galaxy S23 5G "/>
        <s v="Poco X5 5G "/>
        <s v="Samsung Galaxy F14 5G "/>
        <s v="Realme C55 "/>
        <s v="Samsung Galaxy A34 5G "/>
        <s v="Samsung Galaxy A54 5G "/>
        <s v="Tecno Phantom V Fold 5G "/>
        <s v="Redmi Note 12 5G "/>
        <s v="Samsung Galaxy F54 5G "/>
        <s v="Redmi A2 "/>
        <s v="Nokia C32 "/>
        <s v="Tecno Camon 20 "/>
        <s v="Infinix Note 30 5G "/>
        <s v="Motorola Edge 40 Neo "/>
        <s v="Motorola G14 "/>
        <s v="Realme C53 "/>
        <s v="Infinix Hot 30 5G "/>
        <s v="Vivo Y27 "/>
        <s v="Itel S23 With Dual Sim| 50Mp Rear Camera| 5000Mah Battery|Expandable Upto 1 Tb "/>
        <s v="Redmi 12 "/>
        <s v="Poco M6 Pro 5G "/>
        <s v="Oppo A78 "/>
        <s v="Samsung Galaxy F34 5G "/>
        <s v="Redmi 12 5G "/>
        <s v="Infinix Zero 30 5G "/>
        <s v="Oppo F23 5G "/>
        <s v="Realme C51 "/>
        <s v="Tecno Spark 10 Pro "/>
        <s v="Samsung Galaxy S21 Fe 5G With Snapdragon 888 "/>
        <s v="Vivo V29E 5G "/>
        <s v="Oppo A38 "/>
        <s v="Vivo T2 Pro 5G "/>
        <s v="Google Pixel 8 "/>
        <s v="Nothing Phone "/>
        <s v="Tecno Pova 5 Pro 5G "/>
        <s v="Oppo A18 "/>
        <s v="Oppo Find N3 Flip "/>
        <s v="Vivo V29 Pro 5G "/>
        <s v="Samsung Galaxy A05 "/>
        <s v="Itel P 55 5G "/>
        <s v="Motorola G04 "/>
        <s v="Motorola G24 Power "/>
        <s v="Motorola G34 5G "/>
        <s v="Vivo Y17S "/>
        <s v="Vivo Y200 5G "/>
        <s v="Infinix Smart 8 Hd "/>
        <s v="Itel Aura 05I|Leather Finish|4000 Mah Battery|Type C Charging Support "/>
        <s v="Samsung Galaxy S23 Fe "/>
        <s v="Poco C65 "/>
        <s v="Tecno Spark Go 2024 "/>
        <s v="Redmi 13C "/>
        <s v="Oppo A59 5G "/>
        <s v="Poco M6 5G "/>
        <s v="Samsung Galaxy A15 5G "/>
        <s v="Realme 12 Pro+ 5G "/>
        <s v="Realme 12 Pro 5G "/>
        <s v="Infinix Smart 8 "/>
        <s v="Samsung Galaxy S24 Ultra 5G "/>
        <s v="Samsung Galaxy S24 5G "/>
        <s v="Samsung Galaxy S24+ 5G "/>
        <s v="Itel P55 "/>
        <s v="Motorola Edge 50 Fusion "/>
        <s v="Vivo Y200E 5G "/>
        <s v="Oppo F25 Pro 5G "/>
        <s v="Vivo T2X 5G "/>
        <s v="Infinix Hot 40I "/>
        <s v="Motorola G64 5G "/>
        <s v="Lava Yuva 3 With Dual Sim|5000 Mah Battery|13Mp Rear Camera |Expandable Upto 512 Gb "/>
        <s v="Honor X9B "/>
        <s v="Infinix Smart 8 Plus "/>
        <s v="Realme 12+ 5G "/>
        <s v="Realme 12 5G "/>
        <s v="Samsung Galaxy F15 5G "/>
        <s v="Redmi A3 "/>
        <s v="Vivo V30 5G "/>
        <s v="Vivo V30 Pro 5G "/>
        <s v="Poco M6 5G - Locked With Airtel Prepaid "/>
        <s v="Google Pixel 8A "/>
        <s v="Realme 12X 5G "/>
        <s v="Poco X6 Neo 5G "/>
        <s v="Realme P1 5G "/>
        <s v="Poco C61 "/>
        <s v="Samsung Galaxy A55 5G "/>
        <s v="Samsung Galaxy A35 5G "/>
        <s v="Vivo T3 5G "/>
        <s v="Realme P1 Pro 5G "/>
        <s v="Infinix Note 40 Pro 5G "/>
        <s v="Infinix Note 40 Pro+ 5G "/>
        <s v="Google Pixel 7A "/>
        <s v="Redmi Note 13 5G "/>
        <s v="Redmi 12C "/>
        <s v="Redmi 11 Prime "/>
        <s v="Vivo T3X 5G "/>
        <s v="Vivo Y28S 5G "/>
        <s v="Vivo Y28E 5G "/>
        <s v="Oppo Reno 12 5G "/>
        <s v="Oppo Reno 12 Pro 5G "/>
        <s v="Samsung Galaxy Z Flip6 5G "/>
        <s v="Poco M6 Plus 5G "/>
        <s v="Poco C61  - Locked With Airtel Prepaid "/>
        <s v="Oppo K12X 5G With 45W Supervooc Charger In-The-Box "/>
        <s v="Realme 13 Pro 5G "/>
        <s v="Realme 13 Pro+ 5G "/>
        <s v="Vivo V40 5G "/>
        <s v="Vivo V40 Pro 5G "/>
        <s v="Infinix Note 40X 5G "/>
        <s v="Oppo A3X 5G "/>
        <s v="Oppo F27 Pro+ "/>
        <s v="Iqoo Z9X "/>
        <s v="Realme Gt 6 "/>
        <s v="Realme C63 "/>
        <s v="Realme C61 "/>
        <s v="Infinix Note 40 5G "/>
        <s v="Redmi 13C 5G "/>
        <s v="Tecno Pova 6 Pro 5G "/>
        <s v="Tecno Spark 20C "/>
        <s v="Vivo V30E "/>
        <s v="Motorola G85 5G "/>
        <s v="Motorola G04S "/>
        <s v="Cmf By Nothing Phone 1 "/>
        <s v="Tecno Pova 6 Pro "/>
        <s v="Infinix Gt 20 Pro "/>
      </sharedItems>
    </cacheField>
    <cacheField name="screen_size" numFmtId="0">
      <sharedItems containsSemiMixedTypes="0" containsString="0" containsNumber="1" minValue="6.1" maxValue="6.8"/>
    </cacheField>
    <cacheField name="display" numFmtId="0">
      <sharedItems/>
    </cacheField>
    <cacheField name="ram" numFmtId="0">
      <sharedItems containsSemiMixedTypes="0" containsString="0" containsNumber="1" containsInteger="1" minValue="2" maxValue="16" count="7">
        <n v="4"/>
        <n v="8"/>
        <n v="6"/>
        <n v="12"/>
        <n v="2"/>
        <n v="3"/>
        <n v="16"/>
      </sharedItems>
    </cacheField>
    <cacheField name="storage" numFmtId="0">
      <sharedItems containsSemiMixedTypes="0" containsString="0" containsNumber="1" containsInteger="1" minValue="32" maxValue="512"/>
    </cacheField>
    <cacheField name="color" numFmtId="0">
      <sharedItems/>
    </cacheField>
    <cacheField name="processor" numFmtId="0">
      <sharedItems/>
    </cacheField>
    <cacheField name="processor_type" numFmtId="0">
      <sharedItems count="5">
        <s v="MediaTek"/>
        <s v="Unisoc"/>
        <s v="Snapdragon"/>
        <s v="Exynos"/>
        <s v="Tensor"/>
      </sharedItems>
    </cacheField>
    <cacheField name="battery" numFmtId="0">
      <sharedItems containsSemiMixedTypes="0" containsString="0" containsNumber="1" containsInteger="1" minValue="3279" maxValue="6000"/>
    </cacheField>
    <cacheField name="rating" numFmtId="0">
      <sharedItems containsSemiMixedTypes="0" containsString="0" containsNumber="1" minValue="3.8" maxValue="4.5999999999999996"/>
    </cacheField>
    <cacheField name="rear_camera" numFmtId="0">
      <sharedItems containsSemiMixedTypes="0" containsString="0" containsNumber="1" containsInteger="1" minValue="3" maxValue="200"/>
    </cacheField>
    <cacheField name="front_camera" numFmtId="0">
      <sharedItems containsSemiMixedTypes="0" containsString="0" containsNumber="1" containsInteger="1" minValue="2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5">
  <r>
    <s v="MOBFX3R3RMCZR7RG"/>
    <s v="Micromax In Note 1 (Green, 128 Gb)"/>
    <x v="0"/>
    <x v="0"/>
    <n v="16999"/>
    <n v="10999"/>
    <x v="0"/>
    <s v="https://rukminim2.flixcart.com/image/1160/1160/ktuewsw0/mobile/m/a/m/in-note-1-e7746-micromax-original-imag73ga5krpyydj.jpeg?q=90"/>
    <x v="0"/>
    <n v="6.67"/>
    <s v="Full HD+"/>
    <x v="0"/>
    <n v="128"/>
    <s v="Green"/>
    <s v="MediaTek Helio G85 (MT6769V/CZ) Processor"/>
    <x v="0"/>
    <n v="5000"/>
    <n v="4.0999999999999996"/>
    <n v="48"/>
    <n v="16"/>
  </r>
  <r>
    <s v="MOBG2EMW2ZUR4BFG"/>
    <s v="Motorola E40 (Pink Clay, 64 Gb)"/>
    <x v="1"/>
    <x v="1"/>
    <n v="10999"/>
    <n v="5999"/>
    <x v="1"/>
    <s v="https://rukminim2.flixcart.com/image/1160/1160/l1l1rww0/mobile/v/7/n/-original-imagd48zkjwujxzz.jpeg?q=90"/>
    <x v="1"/>
    <n v="6.5"/>
    <s v="HD+"/>
    <x v="0"/>
    <n v="64"/>
    <s v="Pink Clay"/>
    <s v="UNISOC T700 Processor"/>
    <x v="1"/>
    <n v="5000"/>
    <n v="4.2"/>
    <n v="48"/>
    <n v="8"/>
  </r>
  <r>
    <s v="MOBG6YQHHB84XVGN"/>
    <s v="Samsung Galaxy Z Flip3 5G (Cream, 128 Gb)"/>
    <x v="2"/>
    <x v="1"/>
    <n v="95999"/>
    <n v="39999"/>
    <x v="2"/>
    <s v="https://rukminim2.flixcart.com/image/1160/1160/ksnjp8w0/mobile/w/u/8/galaxy-z-flip3-5g-sm-f711bzeeinu-samsung-original-imag662adrayy6cg.jpeg?q=90"/>
    <x v="2"/>
    <n v="6.7"/>
    <s v="Full HD+"/>
    <x v="1"/>
    <n v="128"/>
    <s v="Cream"/>
    <s v="Qualcomm Snapdragon 888 Octa-Core Processor"/>
    <x v="2"/>
    <n v="3300"/>
    <n v="4.3"/>
    <n v="12"/>
    <n v="10"/>
  </r>
  <r>
    <s v="MOBG9CJ6G5GCFAH4"/>
    <s v="Motorola G60 (Soft Silver, 128 Gb)"/>
    <x v="1"/>
    <x v="2"/>
    <n v="21999"/>
    <n v="14999"/>
    <x v="0"/>
    <s v="https://rukminim2.flixcart.com/image/1160/1160/l0o6nbk0/mobile/j/w/k/-original-imagceuvb2qasggx.jpeg?q=90"/>
    <x v="3"/>
    <n v="6.78"/>
    <s v="Full HD+"/>
    <x v="2"/>
    <n v="128"/>
    <s v="Soft Silver"/>
    <s v="Qualcomm Snapdragon 732G Processor"/>
    <x v="2"/>
    <n v="6000"/>
    <n v="4.0999999999999996"/>
    <n v="108"/>
    <n v="32"/>
  </r>
  <r>
    <s v="MOBGBTHFCY9DADTY"/>
    <s v="Poco M4 Pro (Yellow, 128 Gb)"/>
    <x v="3"/>
    <x v="1"/>
    <n v="19999"/>
    <n v="9999"/>
    <x v="1"/>
    <s v="https://rukminim2.flixcart.com/image/1160/1160/l0fm07k0/mobile/a/6/b/-original-imagc7tdwfp2gz4h.jpeg?q=90"/>
    <x v="4"/>
    <n v="6.43"/>
    <s v="Full HD+"/>
    <x v="2"/>
    <n v="128"/>
    <s v="Yellow"/>
    <s v="Mediatek Helio G96 Processor"/>
    <x v="0"/>
    <n v="5000"/>
    <n v="4.3"/>
    <n v="64"/>
    <n v="16"/>
  </r>
  <r>
    <s v="MOBGBTHFRAUEZX6G"/>
    <s v="Poco M4 Pro (Cool Blue, 64 Gb)"/>
    <x v="3"/>
    <x v="2"/>
    <n v="17999"/>
    <n v="8999"/>
    <x v="1"/>
    <s v="https://rukminim2.flixcart.com/image/1160/1160/l0fm07k0/mobile/8/9/n/-original-imagc7tmhcbrarpk.jpeg?q=90"/>
    <x v="4"/>
    <n v="6.43"/>
    <s v="Full HD+"/>
    <x v="2"/>
    <n v="64"/>
    <s v="Cool Blue"/>
    <s v="Mediatek Helio G96 Processor"/>
    <x v="0"/>
    <n v="5000"/>
    <n v="4.3"/>
    <n v="64"/>
    <n v="16"/>
  </r>
  <r>
    <s v="MOBGCS4JEGWBUWEN"/>
    <s v="Samsung Galaxy A73 5G (Awesome Mint, 256 Gb)"/>
    <x v="2"/>
    <x v="0"/>
    <n v="49990"/>
    <n v="44999"/>
    <x v="2"/>
    <s v="https://rukminim2.flixcart.com/image/1160/1160/l3xcr680/mobile/k/j/f/-original-imagexf3pyq5m5va.jpeg?q=90"/>
    <x v="5"/>
    <n v="6.7"/>
    <s v="Full HD+"/>
    <x v="1"/>
    <n v="256"/>
    <s v="Awesome Mint"/>
    <s v="Qualcomm Snapdragon 778G Processor"/>
    <x v="2"/>
    <n v="5000"/>
    <n v="4.2"/>
    <n v="108"/>
    <n v="32"/>
  </r>
  <r>
    <s v="MOBGEA3CAXGEKDRQ"/>
    <s v="Motorola E32 (Arctic Blue, 64 Gb)"/>
    <x v="1"/>
    <x v="2"/>
    <n v="11999"/>
    <n v="8999"/>
    <x v="1"/>
    <s v="https://rukminim2.flixcart.com/image/1160/1160/xif0q/mobile/i/7/t/-original-imaggsezqmkqehan.jpeg?q=90"/>
    <x v="6"/>
    <n v="6.5"/>
    <s v="HD+"/>
    <x v="0"/>
    <n v="64"/>
    <s v="Arctic Blue"/>
    <s v="Mediatek Helio G37 Processor"/>
    <x v="0"/>
    <n v="5000"/>
    <n v="3.9"/>
    <n v="50"/>
    <n v="8"/>
  </r>
  <r>
    <s v="MOBGEA3CZ8Z7HWCY"/>
    <s v="Motorola G32 (Mineral Gray, 64 Gb)"/>
    <x v="1"/>
    <x v="2"/>
    <n v="16999"/>
    <n v="10999"/>
    <x v="0"/>
    <s v="https://rukminim2.flixcart.com/image/1160/1160/xif0q/mobile/l/l/z/-original-imaggvfzzt7qhhax.jpeg?q=90"/>
    <x v="7"/>
    <n v="6.5"/>
    <s v="Full HD+"/>
    <x v="0"/>
    <n v="64"/>
    <s v="Mineral Gray"/>
    <s v="Qualcomm Snapdragon 680 Processor"/>
    <x v="2"/>
    <n v="5000"/>
    <n v="4.2"/>
    <n v="50"/>
    <n v="16"/>
  </r>
  <r>
    <s v="MOBGENJWVWYAAVG5"/>
    <s v="Samsung Galaxy F13 (Waterfall Blue, 128 Gb)"/>
    <x v="2"/>
    <x v="2"/>
    <n v="16999"/>
    <n v="10999"/>
    <x v="0"/>
    <s v="https://rukminim2.flixcart.com/image/1160/1160/xif0q/mobile/q/l/l/-original-imagueeyshyqzbfh.jpeg?q=90"/>
    <x v="8"/>
    <n v="6.6"/>
    <s v="Full HD+"/>
    <x v="0"/>
    <n v="128"/>
    <s v="Waterfall Blue"/>
    <s v="Exynos 850 Processor"/>
    <x v="3"/>
    <n v="6000"/>
    <n v="4.3"/>
    <n v="50"/>
    <n v="8"/>
  </r>
  <r>
    <s v="MOBGENJWWRYSFC5P"/>
    <s v="Samsung Galaxy F13 (Sunrise Copper, 64 Gb)"/>
    <x v="2"/>
    <x v="2"/>
    <n v="14999"/>
    <n v="9999"/>
    <x v="1"/>
    <s v="https://rukminim2.flixcart.com/image/1160/1160/xif0q/mobile/g/d/y/-original-imagueey98xhezph.jpeg?q=90"/>
    <x v="8"/>
    <n v="6.6"/>
    <s v="Full HD+"/>
    <x v="0"/>
    <n v="64"/>
    <s v="Sunrise Copper"/>
    <s v="Exynos 850 Processor"/>
    <x v="3"/>
    <n v="6000"/>
    <n v="4.3"/>
    <n v="50"/>
    <n v="8"/>
  </r>
  <r>
    <s v="MOBGHFT5PKS2676B"/>
    <s v="Oppo A77 (Sunset Orange, 128 Gb)"/>
    <x v="4"/>
    <x v="2"/>
    <n v="19999"/>
    <n v="11999"/>
    <x v="0"/>
    <s v="https://rukminim2.flixcart.com/image/1160/1160/xif0q/mobile/8/8/d/-original-imaggwj93hhpvehj.jpeg?q=90"/>
    <x v="9"/>
    <n v="6.56"/>
    <s v="HD+"/>
    <x v="0"/>
    <n v="128"/>
    <s v="Sunset Orange"/>
    <s v="Mediatek Helio G35 Processor"/>
    <x v="0"/>
    <n v="5000"/>
    <n v="4.2"/>
    <n v="50"/>
    <n v="8"/>
  </r>
  <r>
    <s v="MOBGHT8U5HGTWKTZ"/>
    <s v="Samsung Galaxy A23 5G (Silver, 128 Gb)"/>
    <x v="2"/>
    <x v="2"/>
    <n v="30990"/>
    <n v="21499"/>
    <x v="2"/>
    <s v="https://rukminim2.flixcart.com/image/1160/1160/xif0q/mobile/f/g/i/-original-imagmfhbbex3ubzy.jpeg?q=90"/>
    <x v="10"/>
    <n v="6.6"/>
    <s v="Full HD+"/>
    <x v="1"/>
    <n v="128"/>
    <s v="Silver"/>
    <s v="Qualcomm Snapdragon 695 (SM6375) Processor"/>
    <x v="2"/>
    <n v="5000"/>
    <n v="4"/>
    <n v="50"/>
    <n v="8"/>
  </r>
  <r>
    <s v="MOBGHT8UA2H4AAPM"/>
    <s v="Samsung Galaxy A14 5G (Black, 64 Gb)"/>
    <x v="2"/>
    <x v="2"/>
    <n v="18499"/>
    <n v="11999"/>
    <x v="0"/>
    <s v="https://rukminim2.flixcart.com/image/1160/1160/xif0q/mobile/p/w/b/-original-imagmefcaj26vdhg.jpeg?q=90"/>
    <x v="11"/>
    <n v="6.6"/>
    <s v="HD+"/>
    <x v="0"/>
    <n v="64"/>
    <s v="Black"/>
    <s v="SEC S5E8535 (Exynos 1330) Processor"/>
    <x v="3"/>
    <n v="5000"/>
    <n v="4.0999999999999996"/>
    <n v="50"/>
    <n v="13"/>
  </r>
  <r>
    <s v="MOBGHT8UAKCPR6ZH"/>
    <s v="Samsung Galaxy A14 5G (Black, 128 Gb)"/>
    <x v="2"/>
    <x v="2"/>
    <n v="22999"/>
    <n v="15499"/>
    <x v="0"/>
    <s v="https://rukminim2.flixcart.com/image/1160/1160/xif0q/mobile/p/w/b/-original-imagmefcaj26vdhg.jpeg?q=90"/>
    <x v="11"/>
    <n v="6.6"/>
    <s v="HD+"/>
    <x v="1"/>
    <n v="128"/>
    <s v="Black"/>
    <s v="SEC S5E8535 (Exynos 1330) Processor"/>
    <x v="3"/>
    <n v="5000"/>
    <n v="4.0999999999999996"/>
    <n v="50"/>
    <n v="13"/>
  </r>
  <r>
    <s v="MOBGHT8UAZ5B9D2W"/>
    <s v="Samsung Galaxy A23 5G (Light Blue, 128 Gb)"/>
    <x v="2"/>
    <x v="2"/>
    <n v="28990"/>
    <n v="19499"/>
    <x v="0"/>
    <s v="https://rukminim2.flixcart.com/image/1160/1160/xif0q/mobile/e/d/r/-original-imagmym54wrhzgpn.jpeg?q=90"/>
    <x v="10"/>
    <n v="6.6"/>
    <s v="Full HD+"/>
    <x v="2"/>
    <n v="128"/>
    <s v="Light Blue"/>
    <s v="Qualcomm Snapdragon 695 (SM6375) Processor"/>
    <x v="2"/>
    <n v="5000"/>
    <n v="4.0999999999999996"/>
    <n v="50"/>
    <n v="8"/>
  </r>
  <r>
    <s v="MOBGHT8UEEZXGGWA"/>
    <s v="Samsung Galaxy A23 5G (Light Blue, 128 Gb)"/>
    <x v="2"/>
    <x v="2"/>
    <n v="30990"/>
    <n v="21499"/>
    <x v="2"/>
    <s v="https://rukminim2.flixcart.com/image/1160/1160/xif0q/mobile/e/d/r/-original-imagmym54wrhzgpn.jpeg?q=90"/>
    <x v="10"/>
    <n v="6.6"/>
    <s v="Full HD+"/>
    <x v="1"/>
    <n v="128"/>
    <s v="Light Blue"/>
    <s v="Qualcomm Snapdragon 695 (SM6375) Processor"/>
    <x v="2"/>
    <n v="5000"/>
    <n v="4"/>
    <n v="50"/>
    <n v="8"/>
  </r>
  <r>
    <s v="MOBGHT8UGWKZJ3S7"/>
    <s v="Samsung Galaxy A23 5G (Orange, 128 Gb)"/>
    <x v="2"/>
    <x v="2"/>
    <n v="28990"/>
    <n v="19499"/>
    <x v="0"/>
    <s v="https://rukminim2.flixcart.com/image/1160/1160/xif0q/mobile/n/p/g/-original-imagm2jtdqagpcfe.jpeg?q=90"/>
    <x v="10"/>
    <n v="6.6"/>
    <s v="Full HD+"/>
    <x v="2"/>
    <n v="128"/>
    <s v="Orange"/>
    <s v="Qualcomm Snapdragon 695 (SM6375) Processor"/>
    <x v="2"/>
    <n v="5000"/>
    <n v="4.0999999999999996"/>
    <n v="50"/>
    <n v="8"/>
  </r>
  <r>
    <s v="MOBGHT8UK9TYN6SG"/>
    <s v="Samsung Galaxy A23 5G (Silver, 128 Gb)"/>
    <x v="2"/>
    <x v="2"/>
    <n v="28990"/>
    <n v="19499"/>
    <x v="0"/>
    <s v="https://rukminim2.flixcart.com/image/1160/1160/xif0q/mobile/f/g/i/-original-imagmfhbbex3ubzy.jpeg?q=90"/>
    <x v="10"/>
    <n v="6.6"/>
    <s v="Full HD+"/>
    <x v="2"/>
    <n v="128"/>
    <s v="Silver"/>
    <s v="Qualcomm Snapdragon 695 (SM6375) Processor"/>
    <x v="2"/>
    <n v="5000"/>
    <n v="4.0999999999999996"/>
    <n v="50"/>
    <n v="8"/>
  </r>
  <r>
    <s v="MOBGHT8UMJBMCAWN"/>
    <s v="Samsung Galaxy A14 5G (Light Green, 64 Gb)"/>
    <x v="2"/>
    <x v="1"/>
    <n v="18499"/>
    <n v="11990"/>
    <x v="0"/>
    <s v="https://rukminim2.flixcart.com/image/1160/1160/xif0q/mobile/v/l/g/-original-imagmefctrqmqjrp.jpeg?q=90"/>
    <x v="11"/>
    <n v="6.6"/>
    <s v="HD+"/>
    <x v="0"/>
    <n v="64"/>
    <s v="Light Green"/>
    <s v="SEC S5E8535 (Exynos 1330) Processor"/>
    <x v="3"/>
    <n v="5000"/>
    <n v="4.0999999999999996"/>
    <n v="50"/>
    <n v="13"/>
  </r>
  <r>
    <s v="MOBGHT8UR4T25NGB"/>
    <s v="Samsung Galaxy A14 5G (Black, 128 Gb)"/>
    <x v="2"/>
    <x v="2"/>
    <n v="20999"/>
    <n v="14499"/>
    <x v="0"/>
    <s v="https://rukminim2.flixcart.com/image/1160/1160/xif0q/mobile/p/w/b/-original-imagmefcaj26vdhg.jpeg?q=90"/>
    <x v="11"/>
    <n v="6.6"/>
    <s v="HD+"/>
    <x v="2"/>
    <n v="128"/>
    <s v="Black"/>
    <s v="SEC S5E8535 (Exynos 1330) Processor"/>
    <x v="3"/>
    <n v="5000"/>
    <n v="4.0999999999999996"/>
    <n v="50"/>
    <n v="13"/>
  </r>
  <r>
    <s v="MOBGHT8UU3STRKZS"/>
    <s v="Samsung Galaxy A14 5G (Light Green, 128 Gb)"/>
    <x v="2"/>
    <x v="2"/>
    <n v="20999"/>
    <n v="14998"/>
    <x v="0"/>
    <s v="https://rukminim2.flixcart.com/image/1160/1160/xif0q/mobile/v/l/g/-original-imagmefctrqmqjrp.jpeg?q=90"/>
    <x v="11"/>
    <n v="6.6"/>
    <s v="HD+"/>
    <x v="2"/>
    <n v="128"/>
    <s v="Light Green"/>
    <s v="SEC S5E8535 (Exynos 1330) Processor"/>
    <x v="3"/>
    <n v="5000"/>
    <n v="4.0999999999999996"/>
    <n v="50"/>
    <n v="13"/>
  </r>
  <r>
    <s v="MOBGHW44HHEMNGHW"/>
    <s v="Google Pixel 7 Pro (Snow, 128 Gb)"/>
    <x v="5"/>
    <x v="1"/>
    <n v="84999"/>
    <n v="44999"/>
    <x v="2"/>
    <s v="https://rukminim2.flixcart.com/image/1160/1160/xif0q/mobile/b/p/s/-original-imaggsuemmztbghp.jpeg?q=90"/>
    <x v="12"/>
    <n v="6.7"/>
    <s v="HD+"/>
    <x v="3"/>
    <n v="128"/>
    <s v="Snow"/>
    <s v="Google Tensor G2 Processor"/>
    <x v="4"/>
    <n v="4926"/>
    <n v="4.3"/>
    <n v="50"/>
    <n v="8"/>
  </r>
  <r>
    <s v="MOBGHW44NHFZJN6N"/>
    <s v="Google Pixel 7 (Obsidian, 128 Gb)"/>
    <x v="5"/>
    <x v="2"/>
    <n v="59999"/>
    <n v="32999"/>
    <x v="2"/>
    <s v="https://rukminim2.flixcart.com/image/1160/1160/xif0q/mobile/y/u/3/-original-imaggsuddwubypxp.jpeg?q=90"/>
    <x v="13"/>
    <n v="6.3"/>
    <s v="Full HD+"/>
    <x v="1"/>
    <n v="128"/>
    <s v="Obsidian"/>
    <s v="Google Tensor G2 Processor"/>
    <x v="4"/>
    <n v="4270"/>
    <n v="4.3"/>
    <n v="50"/>
    <n v="8"/>
  </r>
  <r>
    <s v="MOBGHW44NRFHVRZY"/>
    <s v="Google Pixel 7 Pro (Obsidian, 128 Gb)"/>
    <x v="5"/>
    <x v="2"/>
    <n v="84999"/>
    <n v="44999"/>
    <x v="2"/>
    <s v="https://rukminim2.flixcart.com/image/1160/1160/xif0q/mobile/t/u/m/-original-imaggsuehy3nyj3b.jpeg?q=90"/>
    <x v="12"/>
    <n v="6.7"/>
    <s v="HD+"/>
    <x v="3"/>
    <n v="128"/>
    <s v="Obsidian"/>
    <s v="Google Tensor G2 Processor"/>
    <x v="4"/>
    <n v="4926"/>
    <n v="4.3"/>
    <n v="50"/>
    <n v="8"/>
  </r>
  <r>
    <s v="MOBGHW44PRZ8WP2M"/>
    <s v="Google Pixel 7 (Snow, 128 Gb)"/>
    <x v="5"/>
    <x v="2"/>
    <n v="59999"/>
    <n v="32999"/>
    <x v="2"/>
    <s v="https://rukminim2.flixcart.com/image/1160/1160/xif0q/mobile/g/x/9/-original-imaggsudg5fufyte.jpeg?q=90"/>
    <x v="13"/>
    <n v="6.3"/>
    <s v="Full HD+"/>
    <x v="1"/>
    <n v="128"/>
    <s v="Snow"/>
    <s v="Google Tensor G2 Processor"/>
    <x v="4"/>
    <n v="4270"/>
    <n v="4.3"/>
    <n v="50"/>
    <n v="8"/>
  </r>
  <r>
    <s v="MOBGHW44Z6UPBQ9K"/>
    <s v="Google Pixel 7 Pro (Hazel, 128 Gb)"/>
    <x v="5"/>
    <x v="2"/>
    <n v="84999"/>
    <n v="44999"/>
    <x v="2"/>
    <s v="https://rukminim2.flixcart.com/image/1160/1160/xif0q/mobile/z/g/q/-original-imaggsueh4b26fj7.jpeg?q=90"/>
    <x v="12"/>
    <n v="6.7"/>
    <s v="HD+"/>
    <x v="3"/>
    <n v="128"/>
    <s v="Hazel"/>
    <s v="Google Tensor G2 Processor"/>
    <x v="4"/>
    <n v="4926"/>
    <n v="4.3"/>
    <n v="50"/>
    <n v="8"/>
  </r>
  <r>
    <s v="MOBGHW44ZSN5EPGU"/>
    <s v="Google Pixel 7 (Lemongrass, 128 Gb)"/>
    <x v="5"/>
    <x v="2"/>
    <n v="59999"/>
    <n v="32999"/>
    <x v="2"/>
    <s v="https://rukminim2.flixcart.com/image/1160/1160/xif0q/mobile/l/2/y/-original-imaggswcffkgcupp.jpeg?q=90"/>
    <x v="13"/>
    <n v="6.3"/>
    <s v="Full HD+"/>
    <x v="1"/>
    <n v="128"/>
    <s v="Lemongrass"/>
    <s v="Google Tensor G2 Processor"/>
    <x v="4"/>
    <n v="4270"/>
    <n v="4.3"/>
    <n v="50"/>
    <n v="8"/>
  </r>
  <r>
    <s v="MOBGK8WZUTGDEZFA"/>
    <s v="Poco C50 (Royal Blue, 32 Gb)"/>
    <x v="3"/>
    <x v="1"/>
    <n v="8999"/>
    <n v="5299"/>
    <x v="1"/>
    <s v="https://rukminim2.flixcart.com/image/1160/1160/xif0q/mobile/t/a/x/-original-imaghmtch6qfmfxg.jpeg?q=90"/>
    <x v="14"/>
    <n v="6.52"/>
    <s v="HD+"/>
    <x v="4"/>
    <n v="32"/>
    <s v="Royal Blue"/>
    <s v="Mediatek Helio A22 Processor"/>
    <x v="0"/>
    <n v="5000"/>
    <n v="4.2"/>
    <n v="5"/>
    <n v="5"/>
  </r>
  <r>
    <s v="MOBGKGUKAZHFDGB7"/>
    <s v="Samsung Galaxy A04 (Copper, 128 Gb)"/>
    <x v="2"/>
    <x v="2"/>
    <n v="15999"/>
    <n v="9499"/>
    <x v="1"/>
    <s v="https://rukminim2.flixcart.com/image/1160/1160/xif0q/mobile/m/s/7/-original-imagh2pzxpvggmah.jpeg?q=90"/>
    <x v="15"/>
    <n v="6.5"/>
    <s v="HD+"/>
    <x v="0"/>
    <n v="128"/>
    <s v="Copper"/>
    <s v="Mediatek Helio P35 Processor"/>
    <x v="0"/>
    <n v="5000"/>
    <n v="3.9"/>
    <n v="50"/>
    <n v="5"/>
  </r>
  <r>
    <s v="MOBGKHNB6PCCHQHS"/>
    <s v="Motorola E13 (Cosmic Black, 64 Gb)"/>
    <x v="1"/>
    <x v="1"/>
    <n v="9999"/>
    <n v="5999"/>
    <x v="1"/>
    <s v="https://rukminim2.flixcart.com/image/1160/1160/xif0q/mobile/o/r/d/-original-imagmmmhusm2ddzn.jpeg?q=90"/>
    <x v="16"/>
    <n v="6.5"/>
    <s v="HD+"/>
    <x v="4"/>
    <n v="64"/>
    <s v="Cosmic Black"/>
    <s v="Unisoc T606 Processor"/>
    <x v="1"/>
    <n v="5000"/>
    <n v="4"/>
    <n v="13"/>
    <n v="5"/>
  </r>
  <r>
    <s v="MOBGKHNBA55HDSZR"/>
    <s v="Motorola E13 (Aurora Green, 64 Gb)"/>
    <x v="1"/>
    <x v="2"/>
    <n v="10999"/>
    <n v="6999"/>
    <x v="1"/>
    <s v="https://rukminim2.flixcart.com/image/1160/1160/xif0q/mobile/i/8/5/-original-imagmmmhmjpfvbry.jpeg?q=90"/>
    <x v="16"/>
    <n v="6.5"/>
    <s v="HD+"/>
    <x v="0"/>
    <n v="64"/>
    <s v="Aurora Green"/>
    <s v="Unisoc T606 Processor"/>
    <x v="1"/>
    <n v="5000"/>
    <n v="4.0999999999999996"/>
    <n v="13"/>
    <n v="5"/>
  </r>
  <r>
    <s v="MOBGKHNBBMSUE94W"/>
    <s v="Motorola E13 (Cosmic Black, 64 Gb)"/>
    <x v="1"/>
    <x v="2"/>
    <n v="10999"/>
    <n v="6999"/>
    <x v="1"/>
    <s v="https://rukminim2.flixcart.com/image/1160/1160/xif0q/mobile/p/o/z/-original-imagmmmhjsjru7c2.jpeg?q=90"/>
    <x v="16"/>
    <n v="6.5"/>
    <s v="HD+"/>
    <x v="0"/>
    <n v="64"/>
    <s v="Cosmic Black"/>
    <s v="Unisoc T606 Processor"/>
    <x v="1"/>
    <n v="5000"/>
    <n v="4.0999999999999996"/>
    <n v="13"/>
    <n v="5"/>
  </r>
  <r>
    <s v="MOBGKHNBQSZVJGZJ"/>
    <s v="Motorola E13 (Creamy White, 64 Gb)"/>
    <x v="1"/>
    <x v="2"/>
    <n v="10999"/>
    <n v="6999"/>
    <x v="1"/>
    <s v="https://rukminim2.flixcart.com/image/1160/1160/xif0q/mobile/8/u/c/-original-imagmmmh6ezhc2wu.jpeg?q=90"/>
    <x v="16"/>
    <n v="6.5"/>
    <s v="HD+"/>
    <x v="0"/>
    <n v="64"/>
    <s v="Creamy White"/>
    <s v="Unisoc T606 Processor"/>
    <x v="1"/>
    <n v="5000"/>
    <n v="4.0999999999999996"/>
    <n v="13"/>
    <n v="5"/>
  </r>
  <r>
    <s v="MOBGKHNBTVZZU8PH"/>
    <s v="Motorola Edge 40 (Nebula Green, 256 Gb)"/>
    <x v="1"/>
    <x v="2"/>
    <n v="34999"/>
    <n v="26999"/>
    <x v="2"/>
    <s v="https://rukminim2.flixcart.com/image/1160/1160/xif0q/mobile/2/m/o/edge-40-pay40030in-motorola-original-imagpqzchzhg6fex.jpeg?q=90"/>
    <x v="17"/>
    <n v="6.5"/>
    <s v="Full HD+"/>
    <x v="1"/>
    <n v="256"/>
    <s v="Nebula Green"/>
    <s v="Dimensity 8020 Processor"/>
    <x v="0"/>
    <n v="4400"/>
    <n v="4.3"/>
    <n v="50"/>
    <n v="32"/>
  </r>
  <r>
    <s v="MOBGKHNBY3JZJHTB"/>
    <s v="Motorola Edge 40 (Eclipse Black, 256 Gb)"/>
    <x v="1"/>
    <x v="2"/>
    <n v="34999"/>
    <n v="26999"/>
    <x v="2"/>
    <s v="https://rukminim2.flixcart.com/image/1160/1160/xif0q/mobile/b/q/6/edge-40-pay40028in-motorola-original-imagpqzdnhrgvhj7.jpeg?q=90"/>
    <x v="17"/>
    <n v="6.5"/>
    <s v="Full HD+"/>
    <x v="1"/>
    <n v="256"/>
    <s v="Eclipse Black"/>
    <s v="Dimensity 8020 Processor"/>
    <x v="0"/>
    <n v="4400"/>
    <n v="4.3"/>
    <n v="50"/>
    <n v="32"/>
  </r>
  <r>
    <s v="MOBGKY2V7QZ2QVFS"/>
    <s v="Samsung Galaxy F04 (Opal Green, 64 Gb)"/>
    <x v="2"/>
    <x v="2"/>
    <n v="11499"/>
    <n v="9999"/>
    <x v="1"/>
    <s v="https://rukminim2.flixcart.com/image/1160/1160/xif0q/mobile/g/p/2/-original-imaguechhujc7ujh.jpeg?q=90"/>
    <x v="18"/>
    <n v="6.5"/>
    <s v="HD"/>
    <x v="0"/>
    <n v="64"/>
    <s v="Opal Green"/>
    <s v="Mediatek Helio P35 Processor"/>
    <x v="0"/>
    <n v="5000"/>
    <n v="4.2"/>
    <n v="13"/>
    <n v="5"/>
  </r>
  <r>
    <s v="MOBGM2EHGUNGDDQR"/>
    <s v="Motorola G32 (Satin Silver, 128 Gb)"/>
    <x v="1"/>
    <x v="2"/>
    <n v="18999"/>
    <n v="10999"/>
    <x v="0"/>
    <s v="https://rukminim2.flixcart.com/image/1160/1160/xif0q/mobile/e/m/4/-original-imagnvvws9fmzgtb.jpeg?q=90"/>
    <x v="7"/>
    <n v="6.5"/>
    <s v="Full HD+"/>
    <x v="1"/>
    <n v="128"/>
    <s v="Satin Silver"/>
    <s v="Qualcomm Snapdragon 680 Processor"/>
    <x v="2"/>
    <n v="5000"/>
    <n v="4.2"/>
    <n v="50"/>
    <n v="16"/>
  </r>
  <r>
    <s v="MOBGM2EHJUTMXMFV"/>
    <s v="Motorola G32 (Mineral Gray, 128 Gb)"/>
    <x v="1"/>
    <x v="2"/>
    <n v="18999"/>
    <n v="10999"/>
    <x v="0"/>
    <s v="https://rukminim2.flixcart.com/image/1160/1160/xif0q/mobile/m/j/j/-original-imagnvvwvzyhfvx9.jpeg?q=90"/>
    <x v="7"/>
    <n v="6.5"/>
    <s v="Full HD+"/>
    <x v="1"/>
    <n v="128"/>
    <s v="Mineral Gray"/>
    <s v="Qualcomm Snapdragon 680 Processor"/>
    <x v="2"/>
    <n v="5000"/>
    <n v="4.2"/>
    <n v="50"/>
    <n v="16"/>
  </r>
  <r>
    <s v="MOBGMFFX44FGHNHV"/>
    <s v="Samsung Galaxy S23 Ultra 5G (Cream, 256 Gb)"/>
    <x v="2"/>
    <x v="2"/>
    <n v="149999"/>
    <n v="89999"/>
    <x v="2"/>
    <s v="https://rukminim2.flixcart.com/image/1160/1160/xif0q/mobile/q/k/h/-original-imagzm8qmr7qxfhq.jpeg?q=90"/>
    <x v="19"/>
    <n v="6.8"/>
    <s v="HD+"/>
    <x v="3"/>
    <n v="256"/>
    <s v="Cream"/>
    <s v="Qualcomm Snapdragon 8 Gen 2 Processor"/>
    <x v="2"/>
    <n v="5000"/>
    <n v="4.5999999999999996"/>
    <n v="200"/>
    <n v="12"/>
  </r>
  <r>
    <s v="MOBGMFFX5XYE8MZN"/>
    <s v="Samsung Galaxy S23 5G (Cream, 128 Gb)"/>
    <x v="2"/>
    <x v="2"/>
    <n v="89999"/>
    <n v="49999"/>
    <x v="2"/>
    <s v="https://rukminim2.flixcart.com/image/1160/1160/xif0q/mobile/x/7/n/-original-imagzm8qzhpuwrak.jpeg?q=90"/>
    <x v="20"/>
    <n v="6.1"/>
    <s v="Full HD+"/>
    <x v="1"/>
    <n v="128"/>
    <s v="Cream"/>
    <s v="Qualcomm Snapdragon 8 Gen 2 Processor"/>
    <x v="2"/>
    <n v="3900"/>
    <n v="4.5"/>
    <n v="50"/>
    <n v="12"/>
  </r>
  <r>
    <s v="MOBGMFFXB7RGPNET"/>
    <s v="Samsung Galaxy S23 5G (Green, 256 Gb)"/>
    <x v="2"/>
    <x v="2"/>
    <n v="95999"/>
    <n v="54999"/>
    <x v="2"/>
    <s v="https://rukminim2.flixcart.com/image/1160/1160/xif0q/mobile/h/q/9/-original-imagzm8r8jzcumfa.jpeg?q=90"/>
    <x v="20"/>
    <n v="6.1"/>
    <s v="Full HD+"/>
    <x v="1"/>
    <n v="256"/>
    <s v="Green"/>
    <s v="Qualcomm Snapdragon 8 Gen 2 Processor"/>
    <x v="2"/>
    <n v="3900"/>
    <n v="4.5"/>
    <n v="50"/>
    <n v="12"/>
  </r>
  <r>
    <s v="MOBGMFFXDQTGNWVK"/>
    <s v="Samsung Galaxy S23 5G (Lavender, 256 Gb)"/>
    <x v="2"/>
    <x v="2"/>
    <n v="95999"/>
    <n v="54999"/>
    <x v="2"/>
    <s v="https://rukminim2.flixcart.com/image/1160/1160/xif0q/mobile/g/r/b/-original-imagzm8q5gtgycxu.jpeg?q=90"/>
    <x v="20"/>
    <n v="6.1"/>
    <s v="Full HD+"/>
    <x v="1"/>
    <n v="256"/>
    <s v="Lavender"/>
    <s v="Qualcomm Snapdragon 8 Gen 2 Processor"/>
    <x v="2"/>
    <n v="3900"/>
    <n v="4.5"/>
    <n v="50"/>
    <n v="12"/>
  </r>
  <r>
    <s v="MOBGMFFXPNSHBGRC"/>
    <s v="Samsung Galaxy S23 5G (Phantom Black, 256 Gb)"/>
    <x v="2"/>
    <x v="2"/>
    <n v="95999"/>
    <n v="54999"/>
    <x v="2"/>
    <s v="https://rukminim2.flixcart.com/image/1160/1160/xif0q/mobile/u/i/d/-original-imagzm8qbwwyyvhf.jpeg?q=90"/>
    <x v="20"/>
    <n v="6.1"/>
    <s v="Full HD+"/>
    <x v="1"/>
    <n v="256"/>
    <s v="Phantom Black"/>
    <s v="Qualcomm Snapdragon 8 Gen 2 Processor"/>
    <x v="2"/>
    <n v="3900"/>
    <n v="4.5"/>
    <n v="50"/>
    <n v="12"/>
  </r>
  <r>
    <s v="MOBGMFFXURCVYANE"/>
    <s v="Samsung Galaxy S23 5G (Cream, 256 Gb)"/>
    <x v="2"/>
    <x v="2"/>
    <n v="95999"/>
    <n v="54999"/>
    <x v="2"/>
    <s v="https://rukminim2.flixcart.com/image/1160/1160/xif0q/mobile/x/7/n/-original-imagzm8qzhpuwrak.jpeg?q=90"/>
    <x v="20"/>
    <n v="6.1"/>
    <s v="Full HD+"/>
    <x v="1"/>
    <n v="256"/>
    <s v="Cream"/>
    <s v="Qualcomm Snapdragon 8 Gen 2 Processor"/>
    <x v="2"/>
    <n v="3900"/>
    <n v="4.5"/>
    <n v="50"/>
    <n v="12"/>
  </r>
  <r>
    <s v="MOBGNBFBJ3FZHRPX"/>
    <s v="Poco X5 5G (Supernova Green, 128 Gb)"/>
    <x v="3"/>
    <x v="1"/>
    <n v="20999"/>
    <n v="13499"/>
    <x v="0"/>
    <s v="https://rukminim2.flixcart.com/image/1160/1160/xif0q/mobile/h/i/0/-original-imagnqpnhtwr8chu.jpeg?q=90"/>
    <x v="21"/>
    <n v="6.67"/>
    <s v="Full HD+"/>
    <x v="2"/>
    <n v="128"/>
    <s v="Supernova Green"/>
    <s v="Qualcomm Snapdragon 695 Processor"/>
    <x v="2"/>
    <n v="5000"/>
    <n v="4.2"/>
    <n v="48"/>
    <n v="13"/>
  </r>
  <r>
    <s v="MOBGNBFN6EZTDAPU"/>
    <s v="Samsung Galaxy F14 5G (Goat Green, 128 Gb)"/>
    <x v="2"/>
    <x v="2"/>
    <n v="17490"/>
    <n v="10990"/>
    <x v="0"/>
    <s v="https://rukminim2.flixcart.com/image/1160/1160/xif0q/mobile/z/v/e/-original-imagtyxbptwcpjta.jpeg?q=90"/>
    <x v="22"/>
    <n v="6.6"/>
    <s v="Full HD+"/>
    <x v="0"/>
    <n v="128"/>
    <s v="Goat Green"/>
    <s v="Exynos 1330, Octa Core Processor"/>
    <x v="1"/>
    <n v="6000"/>
    <n v="4.2"/>
    <n v="50"/>
    <n v="13"/>
  </r>
  <r>
    <s v="MOBGNBFNDPGNJ7HY"/>
    <s v="Samsung Galaxy F14 5G (Goat Green, 128 Gb)"/>
    <x v="2"/>
    <x v="2"/>
    <n v="18490"/>
    <n v="11990"/>
    <x v="0"/>
    <s v="https://rukminim2.flixcart.com/image/1160/1160/xif0q/mobile/g/n/k/-original-imagtyxb86ddjhzh.jpeg?q=90"/>
    <x v="22"/>
    <n v="6.6"/>
    <s v="Full HD+"/>
    <x v="2"/>
    <n v="128"/>
    <s v="Goat Green"/>
    <s v="Exynos 1330, Octa Core Processor"/>
    <x v="1"/>
    <n v="6000"/>
    <n v="4.2"/>
    <n v="50"/>
    <n v="13"/>
  </r>
  <r>
    <s v="MOBGNBYJZJEHR4QN"/>
    <s v="Realme C55 (Rainy Night, 128 Gb)"/>
    <x v="6"/>
    <x v="2"/>
    <n v="15999"/>
    <n v="13999"/>
    <x v="0"/>
    <s v="https://rukminim2.flixcart.com/image/1160/1160/xif0q/mobile/a/l/m/-original-imagp55fu6uq2jch.jpeg?q=90"/>
    <x v="23"/>
    <n v="6.72"/>
    <s v="Full HD+"/>
    <x v="1"/>
    <n v="128"/>
    <s v="Rainy Night"/>
    <s v="Helio G88 Processor"/>
    <x v="0"/>
    <n v="5000"/>
    <n v="4.4000000000000004"/>
    <n v="64"/>
    <n v="8"/>
  </r>
  <r>
    <s v="MOBGNE4S4EZDRUWP"/>
    <s v="Samsung Galaxy A34 5G (Awesome Graphite, 128 Gb)"/>
    <x v="2"/>
    <x v="2"/>
    <n v="35499"/>
    <n v="27499"/>
    <x v="2"/>
    <s v="https://rukminim2.flixcart.com/image/1160/1160/xif0q/mobile/a/a/v/galaxy-a34-5g-sm-a346ezkeins-samsung-original-imagnpz4h7xg6pgg.jpeg?q=90"/>
    <x v="24"/>
    <n v="6.6"/>
    <s v="Full HD+"/>
    <x v="1"/>
    <n v="128"/>
    <s v="Awesome Graphite"/>
    <s v="BatteryDimensity 1080, Octa Core Processor"/>
    <x v="0"/>
    <n v="5000"/>
    <n v="4.3"/>
    <n v="48"/>
    <n v="13"/>
  </r>
  <r>
    <s v="MOBGNE4SNYUZ9GVB"/>
    <s v="Samsung Galaxy A34 5G (Awesome Violet, 128 Gb)"/>
    <x v="2"/>
    <x v="2"/>
    <n v="35499"/>
    <n v="27499"/>
    <x v="2"/>
    <s v="https://rukminim2.flixcart.com/image/1160/1160/xif0q/mobile/i/4/s/galaxy-a34-5g-sm-a346elvcins-samsung-original-imah3p2zkbxamsnx.jpeg?q=90"/>
    <x v="24"/>
    <n v="6.6"/>
    <s v="Full HD+"/>
    <x v="1"/>
    <n v="128"/>
    <s v="Awesome Violet"/>
    <s v="BatteryDimensity 1080, Octa Core Processor"/>
    <x v="0"/>
    <n v="5000"/>
    <n v="4.3"/>
    <n v="48"/>
    <n v="13"/>
  </r>
  <r>
    <s v="MOBGNE4STRDFQHDH"/>
    <s v="Samsung Galaxy A54 5G (Awesome Lime, 256 Gb)"/>
    <x v="2"/>
    <x v="2"/>
    <n v="45999"/>
    <n v="35499"/>
    <x v="2"/>
    <s v="https://rukminim2.flixcart.com/image/1160/1160/xif0q/mobile/o/w/q/-original-imagnrhkjwg8ngzh.jpeg?q=90"/>
    <x v="25"/>
    <n v="6.4"/>
    <s v="Full HD+"/>
    <x v="1"/>
    <n v="256"/>
    <s v="Awesome Lime"/>
    <s v="Exynos 1380, Octa Core Processor"/>
    <x v="1"/>
    <n v="5000"/>
    <n v="4.3"/>
    <n v="50"/>
    <n v="32"/>
  </r>
  <r>
    <s v="MOBGNPGYWGZAUZGK"/>
    <s v="Samsung Galaxy S23 5G (Green, 128 Gb)"/>
    <x v="2"/>
    <x v="2"/>
    <n v="89999"/>
    <n v="49999"/>
    <x v="2"/>
    <s v="https://rukminim2.flixcart.com/image/1160/1160/xif0q/mobile/h/q/9/-original-imagzm8r8jzcumfa.jpeg?q=90"/>
    <x v="20"/>
    <n v="6.1"/>
    <s v="Full HD+"/>
    <x v="1"/>
    <n v="128"/>
    <s v="Green"/>
    <s v="Qualcomm Snapdragon 8 Gen 2 Processor"/>
    <x v="2"/>
    <n v="3900"/>
    <n v="4.5"/>
    <n v="50"/>
    <n v="12"/>
  </r>
  <r>
    <s v="MOBGNPGZFWUKKJGR"/>
    <s v="Samsung Galaxy S23 5G (Lavender, 128 Gb)"/>
    <x v="2"/>
    <x v="2"/>
    <n v="89999"/>
    <n v="49999"/>
    <x v="2"/>
    <s v="https://rukminim2.flixcart.com/image/1160/1160/xif0q/mobile/g/r/b/-original-imagzm8q5gtgycxu.jpeg?q=90"/>
    <x v="20"/>
    <n v="6.1"/>
    <s v="Full HD+"/>
    <x v="1"/>
    <n v="128"/>
    <s v="Lavender"/>
    <s v="Qualcomm Snapdragon 8 Gen 2 Processor"/>
    <x v="2"/>
    <n v="3900"/>
    <n v="4.5"/>
    <n v="50"/>
    <n v="12"/>
  </r>
  <r>
    <s v="MOBGNPGZVX4PCTTF"/>
    <s v="Samsung Galaxy S23 5G (Phantom Black, 128 Gb)"/>
    <x v="2"/>
    <x v="2"/>
    <n v="89999"/>
    <n v="49999"/>
    <x v="2"/>
    <s v="https://rukminim2.flixcart.com/image/1160/1160/xif0q/mobile/u/i/d/-original-imagzm8qbwwyyvhf.jpeg?q=90"/>
    <x v="20"/>
    <n v="6.1"/>
    <s v="Full HD+"/>
    <x v="1"/>
    <n v="128"/>
    <s v="Phantom Black"/>
    <s v="Qualcomm Snapdragon 8 Gen 2 Processor"/>
    <x v="2"/>
    <n v="3900"/>
    <n v="4.5"/>
    <n v="50"/>
    <n v="12"/>
  </r>
  <r>
    <s v="MOBGP3BPSS2DHZCZ"/>
    <s v="Tecno Phantom V Fold 5G (Black, 256 Gb)"/>
    <x v="7"/>
    <x v="1"/>
    <n v="109999"/>
    <n v="69999"/>
    <x v="2"/>
    <s v="https://rukminim2.flixcart.com/image/1160/1160/xif0q/mobile/l/5/a/phantom-v-fold-5g-ad10-tecno-original-imah29v2bhrrtzva.jpeg?q=90"/>
    <x v="26"/>
    <n v="6.42"/>
    <s v="Full HD+"/>
    <x v="3"/>
    <n v="256"/>
    <s v="Black"/>
    <s v="Mediatek Dimensity 9000+ Processor"/>
    <x v="0"/>
    <n v="5000"/>
    <n v="4.4000000000000004"/>
    <n v="50"/>
    <n v="16"/>
  </r>
  <r>
    <s v="MOBGPGBZHPTYTRM4"/>
    <s v="Redmi Note 12 5G (Mystique Blue, 256 Gb)"/>
    <x v="8"/>
    <x v="2"/>
    <n v="23999"/>
    <n v="15999"/>
    <x v="0"/>
    <s v="https://rukminim2.flixcart.com/image/1160/1160/xif0q/mobile/0/g/w/note-12-5g-mzb0eiain-redmi-original-imagpgr9ngapjhxq.jpeg?q=90"/>
    <x v="27"/>
    <n v="6.67"/>
    <s v="Full HD+"/>
    <x v="1"/>
    <n v="256"/>
    <s v="Mystique Blue"/>
    <s v="Qualcomm Snapdragon 4 Gen 1 Processor"/>
    <x v="2"/>
    <n v="5000"/>
    <n v="4.0999999999999996"/>
    <n v="48"/>
    <n v="13"/>
  </r>
  <r>
    <s v="MOBGPN55SKDKVRQV"/>
    <s v="Samsung Galaxy F54 5G (Meteor Blue, 256 Gb)"/>
    <x v="2"/>
    <x v="1"/>
    <n v="35999"/>
    <n v="22999"/>
    <x v="2"/>
    <s v="https://rukminim2.flixcart.com/image/1160/1160/xif0q/mobile/y/2/b/galaxy-f54-5g-sm-e546bdbhins-samsung-original-imagq79fjhhcb6u2.jpeg?q=90"/>
    <x v="28"/>
    <n v="6.7"/>
    <s v="Full HD+"/>
    <x v="1"/>
    <n v="256"/>
    <s v="Meteor Blue"/>
    <s v="Octa Core Processor"/>
    <x v="1"/>
    <n v="6000"/>
    <n v="4.2"/>
    <n v="108"/>
    <n v="32"/>
  </r>
  <r>
    <s v="MOBGPVYATHJDTSSR"/>
    <s v="Redmi A2 (Sea Green, 32 Gb)"/>
    <x v="8"/>
    <x v="2"/>
    <n v="8999"/>
    <n v="7450"/>
    <x v="1"/>
    <s v="https://rukminim2.flixcart.com/image/1160/1160/xif0q/mobile/b/g/t/a2-mobzc1pin-redmi-original-imagpvyagktrdava.jpeg?q=90"/>
    <x v="29"/>
    <n v="6.52"/>
    <s v="HD+"/>
    <x v="4"/>
    <n v="32"/>
    <s v="Sea Green"/>
    <s v="Helio G36 Processor"/>
    <x v="0"/>
    <n v="5000"/>
    <n v="4.0999999999999996"/>
    <n v="8"/>
    <n v="5"/>
  </r>
  <r>
    <s v="MOBGPVYMG9RWX6XY"/>
    <s v="Redmi A2 (Aqua Blue, 64 Gb)"/>
    <x v="8"/>
    <x v="0"/>
    <n v="10999"/>
    <n v="6999"/>
    <x v="1"/>
    <s v="https://rukminim2.flixcart.com/image/1160/1160/xif0q/mobile/o/v/a/-original-imagwds6czsgbxvc.jpeg?q=90"/>
    <x v="29"/>
    <n v="6.52"/>
    <s v="HD+"/>
    <x v="0"/>
    <n v="64"/>
    <s v="Aqua Blue"/>
    <s v="Helio G36 Processor"/>
    <x v="0"/>
    <n v="5000"/>
    <n v="4.2"/>
    <n v="8"/>
    <n v="5"/>
  </r>
  <r>
    <s v="MOBGPYKTXZ55PY23"/>
    <s v="Motorola G32 (Satin Maroon, 128 Gb)"/>
    <x v="1"/>
    <x v="2"/>
    <n v="18999"/>
    <n v="10999"/>
    <x v="0"/>
    <s v="https://rukminim2.flixcart.com/image/1160/1160/xif0q/mobile/w/2/t/-original-imagqnsw89kctjxd.jpeg?q=90"/>
    <x v="7"/>
    <n v="6.5"/>
    <s v="Full HD+"/>
    <x v="1"/>
    <n v="128"/>
    <s v="Satin Maroon"/>
    <s v="Qualcomm Snapdragon 680 Processor"/>
    <x v="2"/>
    <n v="5000"/>
    <n v="4.2"/>
    <n v="50"/>
    <n v="16"/>
  </r>
  <r>
    <s v="MOBGPYM3GGV8XHGX"/>
    <s v="Nokia C32 (Beach Pink, 128 Gb)"/>
    <x v="9"/>
    <x v="2"/>
    <n v="10999"/>
    <n v="7999"/>
    <x v="1"/>
    <s v="https://rukminim2.flixcart.com/image/1160/1160/xif0q/mobile/s/r/5/-original-imagr6gdwbbkpbhn.jpeg?q=90"/>
    <x v="30"/>
    <n v="6.5170000000000003"/>
    <s v="Full HD+"/>
    <x v="0"/>
    <n v="128"/>
    <s v="Beach Pink"/>
    <s v="SC9863A1 Processor"/>
    <x v="1"/>
    <n v="5000"/>
    <n v="3.8"/>
    <n v="50"/>
    <n v="8"/>
  </r>
  <r>
    <s v="MOBGQ42TC7WXZHYC"/>
    <s v="Tecno Camon 20 (Serenity Blue, 256 Gb)"/>
    <x v="7"/>
    <x v="2"/>
    <n v="17999"/>
    <n v="12999"/>
    <x v="0"/>
    <s v="https://rukminim2.flixcart.com/image/1160/1160/xif0q/mobile/j/j/1/camon-20-ck6-tecno-original-imah29uwwyw2u4rj.jpeg?q=90"/>
    <x v="31"/>
    <n v="6.67"/>
    <s v="Full HD+"/>
    <x v="1"/>
    <n v="256"/>
    <s v="Serenity Blue"/>
    <s v="Mediatek MT6769Z Helio G85 Processor"/>
    <x v="0"/>
    <n v="5000"/>
    <n v="4.2"/>
    <n v="64"/>
    <n v="32"/>
  </r>
  <r>
    <s v="MOBGQ9HPEZKFHZFQ"/>
    <s v="Infinix Note 30 5G (Magic Black, 256 Gb)"/>
    <x v="10"/>
    <x v="2"/>
    <n v="19999"/>
    <n v="15999"/>
    <x v="0"/>
    <s v="https://rukminim2.flixcart.com/image/1160/1160/xif0q/mobile/c/p/h/-original-imagqhyftnseqttk.jpeg?q=90"/>
    <x v="32"/>
    <n v="6.78"/>
    <s v="Full HD+"/>
    <x v="1"/>
    <n v="256"/>
    <s v="Magic Black"/>
    <s v="Dimensity 6080 Processor"/>
    <x v="0"/>
    <n v="5000"/>
    <n v="4.2"/>
    <n v="16"/>
    <n v="16"/>
  </r>
  <r>
    <s v="MOBGQ9HPMWYHPWY2"/>
    <s v="Infinix Note 30 5G (Magic Black, 128 Gb)"/>
    <x v="10"/>
    <x v="2"/>
    <n v="17999"/>
    <n v="14999"/>
    <x v="0"/>
    <s v="https://rukminim2.flixcart.com/image/1160/1160/xif0q/mobile/c/p/h/-original-imagqhyftnseqttk.jpeg?q=90"/>
    <x v="32"/>
    <n v="6.78"/>
    <s v="Full HD+"/>
    <x v="0"/>
    <n v="128"/>
    <s v="Magic Black"/>
    <s v="Dimensity 6080 Processor"/>
    <x v="0"/>
    <n v="5000"/>
    <n v="4.0999999999999996"/>
    <n v="16"/>
    <n v="16"/>
  </r>
  <r>
    <s v="MOBGQFX6AG2JD2XT"/>
    <s v="Motorola Edge 40 Neo (Soothing Sea, 128 Gb)"/>
    <x v="1"/>
    <x v="2"/>
    <n v="27999"/>
    <n v="22999"/>
    <x v="2"/>
    <s v="https://rukminim2.flixcart.com/image/1160/1160/xif0q/mobile/j/q/2/edge-40-neo-payj0001in-motorola-original-imagtkf5ewhafvhh.jpeg?q=90"/>
    <x v="33"/>
    <n v="6.55"/>
    <s v="Full HD+"/>
    <x v="1"/>
    <n v="128"/>
    <s v="Soothing Sea"/>
    <s v="Dimensity 7030 Processor"/>
    <x v="0"/>
    <n v="5000"/>
    <n v="4.3"/>
    <n v="50"/>
    <n v="32"/>
  </r>
  <r>
    <s v="MOBGQFX6FXEZ3GCE"/>
    <s v="Motorola Edge 40 Neo (Black Beauty, 256 Gb)"/>
    <x v="1"/>
    <x v="2"/>
    <n v="29999"/>
    <n v="24999"/>
    <x v="2"/>
    <s v="https://rukminim2.flixcart.com/image/1160/1160/xif0q/mobile/d/5/k/-original-imagtkzut72y6ddg.jpeg?q=90"/>
    <x v="33"/>
    <n v="6.55"/>
    <s v="Full HD+"/>
    <x v="3"/>
    <n v="256"/>
    <s v="Black Beauty"/>
    <s v="Dimensity 7030 Processor"/>
    <x v="0"/>
    <n v="5000"/>
    <n v="4.3"/>
    <n v="50"/>
    <n v="32"/>
  </r>
  <r>
    <s v="MOBGQFX6K7YQJRSY"/>
    <s v="Motorola Edge 40 Neo (Caneel Bay, 128 Gb)"/>
    <x v="1"/>
    <x v="2"/>
    <n v="27999"/>
    <n v="22999"/>
    <x v="2"/>
    <s v="https://rukminim2.flixcart.com/image/1160/1160/xif0q/mobile/s/p/e/-original-imagtkzunhcht8vz.jpeg?q=90"/>
    <x v="33"/>
    <n v="6.55"/>
    <s v="Full HD+"/>
    <x v="1"/>
    <n v="128"/>
    <s v="Caneel Bay"/>
    <s v="Dimensity 7030 Processor"/>
    <x v="0"/>
    <n v="5000"/>
    <n v="4.3"/>
    <n v="50"/>
    <n v="32"/>
  </r>
  <r>
    <s v="MOBGQFX8GHFFWZEA"/>
    <s v="Motorola G14 (Steel Gray, 128 Gb)"/>
    <x v="1"/>
    <x v="1"/>
    <n v="12999"/>
    <n v="8499"/>
    <x v="1"/>
    <s v="https://rukminim2.flixcart.com/image/1160/1160/xif0q/mobile/z/3/e/g14-payf0010in-motorola-original-imagrtypwf5m6kqw.jpeg?q=90"/>
    <x v="34"/>
    <n v="6.5"/>
    <s v="Full HD+"/>
    <x v="0"/>
    <n v="128"/>
    <s v="Steel Gray"/>
    <s v="T616 Processor"/>
    <x v="1"/>
    <n v="5000"/>
    <n v="4.0999999999999996"/>
    <n v="50"/>
    <n v="8"/>
  </r>
  <r>
    <s v="MOBGQY9378PDVDDC"/>
    <s v="Realme C53 (Champion Black, 128 Gb)"/>
    <x v="6"/>
    <x v="2"/>
    <n v="11999"/>
    <n v="9999"/>
    <x v="1"/>
    <s v="https://rukminim2.flixcart.com/image/1160/1160/xif0q/mobile/5/q/6/-original-imags487ftf3g2s7.jpeg?q=90"/>
    <x v="35"/>
    <n v="6.74"/>
    <s v="HD"/>
    <x v="0"/>
    <n v="128"/>
    <s v="Champion Black"/>
    <s v="T612 Processor"/>
    <x v="1"/>
    <n v="5000"/>
    <n v="4.0999999999999996"/>
    <n v="108"/>
    <n v="8"/>
  </r>
  <r>
    <s v="MOBGQY939DG9GBQ8"/>
    <s v="Realme C53 (Champion Gold, 64 Gb)"/>
    <x v="6"/>
    <x v="2"/>
    <n v="12999"/>
    <n v="10999"/>
    <x v="0"/>
    <s v="https://rukminim2.flixcart.com/image/1160/1160/xif0q/mobile/h/h/d/-original-imags487gaqqhcea.jpeg?q=90"/>
    <x v="35"/>
    <n v="6.74"/>
    <s v="HD"/>
    <x v="2"/>
    <n v="64"/>
    <s v="Champion Gold"/>
    <s v="T612 Processor"/>
    <x v="1"/>
    <n v="5000"/>
    <n v="4.4000000000000004"/>
    <n v="108"/>
    <n v="8"/>
  </r>
  <r>
    <s v="MOBGQY93HQSAGAXG"/>
    <s v="Realme C53 (Champion Black, 64 Gb)"/>
    <x v="6"/>
    <x v="2"/>
    <n v="12999"/>
    <n v="10999"/>
    <x v="0"/>
    <s v="https://rukminim2.flixcart.com/image/1160/1160/xif0q/mobile/5/q/6/-original-imags487ftf3g2s7.jpeg?q=90"/>
    <x v="35"/>
    <n v="6.74"/>
    <s v="HD"/>
    <x v="2"/>
    <n v="64"/>
    <s v="Champion Black"/>
    <s v="T612 Processor"/>
    <x v="1"/>
    <n v="5000"/>
    <n v="4.4000000000000004"/>
    <n v="108"/>
    <n v="8"/>
  </r>
  <r>
    <s v="MOBGQY93QMZFZJVN"/>
    <s v="Realme C53 (Champion Gold, 128 Gb)"/>
    <x v="6"/>
    <x v="2"/>
    <n v="11999"/>
    <n v="9999"/>
    <x v="1"/>
    <s v="https://rukminim2.flixcart.com/image/1160/1160/xif0q/mobile/h/h/d/-original-imags487gaqqhcea.jpeg?q=90"/>
    <x v="35"/>
    <n v="6.74"/>
    <s v="HD"/>
    <x v="0"/>
    <n v="128"/>
    <s v="Champion Gold"/>
    <s v="T612 Processor"/>
    <x v="1"/>
    <n v="5000"/>
    <n v="4.0999999999999996"/>
    <n v="108"/>
    <n v="8"/>
  </r>
  <r>
    <s v="MOBGR4GQ5JCXZUV3"/>
    <s v="Infinix Hot 30 5G (Aurora Blue, 128 Gb)"/>
    <x v="10"/>
    <x v="1"/>
    <n v="14999"/>
    <n v="12499"/>
    <x v="0"/>
    <s v="https://rukminim2.flixcart.com/image/1160/1160/xif0q/mobile/6/j/b/-original-imagrgp2dbb77av2.jpeg?q=90"/>
    <x v="36"/>
    <n v="6.78"/>
    <s v="Full HD+"/>
    <x v="0"/>
    <n v="128"/>
    <s v="Aurora Blue"/>
    <s v="Dimensity 6020 5G Processor"/>
    <x v="0"/>
    <n v="6000"/>
    <n v="4.2"/>
    <n v="8"/>
    <n v="8"/>
  </r>
  <r>
    <s v="MOBGR4GQEN8QVZH8"/>
    <s v="Infinix Hot 30 5G (Miami Orange, 128 Gb)"/>
    <x v="10"/>
    <x v="2"/>
    <n v="14999"/>
    <n v="12499"/>
    <x v="0"/>
    <s v="https://rukminim2.flixcart.com/image/1160/1160/xif0q/mobile/b/k/d/-original-imagrgpkyyrjzdxz.jpeg?q=90"/>
    <x v="36"/>
    <n v="6.78"/>
    <s v="Full HD+"/>
    <x v="0"/>
    <n v="128"/>
    <s v="Miami Orange"/>
    <s v="Dimensity 6020 5G Processor"/>
    <x v="0"/>
    <n v="6000"/>
    <n v="4.2"/>
    <n v="8"/>
    <n v="8"/>
  </r>
  <r>
    <s v="MOBGR4GQRX8WPGMG"/>
    <s v="Infinix Hot 30 5G (Aurora Blue, 128 Gb)"/>
    <x v="10"/>
    <x v="1"/>
    <n v="16999"/>
    <n v="13499"/>
    <x v="0"/>
    <s v="https://rukminim2.flixcart.com/image/1160/1160/xif0q/mobile/6/j/b/-original-imagrgp2dbb77av2.jpeg?q=90"/>
    <x v="36"/>
    <n v="6.78"/>
    <s v="Full HD+"/>
    <x v="1"/>
    <n v="128"/>
    <s v="Aurora Blue"/>
    <s v="Dimensity 6020 5G Processor"/>
    <x v="0"/>
    <n v="6000"/>
    <n v="4.2"/>
    <n v="8"/>
    <n v="8"/>
  </r>
  <r>
    <s v="MOBGR4GQY2ZD6GY6"/>
    <s v="Infinix Hot 30 5G (Knight Black, 128 Gb)"/>
    <x v="10"/>
    <x v="2"/>
    <n v="14999"/>
    <n v="12499"/>
    <x v="0"/>
    <s v="https://rukminim2.flixcart.com/image/1160/1160/xif0q/mobile/i/w/x/hot-30-5g-x6832-infinix-original-imagrfwzw66ubgnk.jpeg?q=90"/>
    <x v="36"/>
    <n v="6.78"/>
    <s v="Full HD+"/>
    <x v="0"/>
    <n v="128"/>
    <s v="Knight Black"/>
    <s v="Dimensity 6020 5G Processor"/>
    <x v="0"/>
    <n v="6000"/>
    <n v="4.2"/>
    <n v="8"/>
    <n v="8"/>
  </r>
  <r>
    <s v="MOBGR4GQYSBPZXVF"/>
    <s v="Infinix Hot 30 5G (Miami Orange, 128 Gb)"/>
    <x v="10"/>
    <x v="2"/>
    <n v="16999"/>
    <n v="13499"/>
    <x v="0"/>
    <s v="https://rukminim2.flixcart.com/image/1160/1160/xif0q/mobile/b/k/d/-original-imagrgpkyyrjzdxz.jpeg?q=90"/>
    <x v="36"/>
    <n v="6.78"/>
    <s v="Full HD+"/>
    <x v="1"/>
    <n v="128"/>
    <s v="Miami Orange"/>
    <s v="Dimensity 6020 5G Processor"/>
    <x v="0"/>
    <n v="6000"/>
    <n v="4.2"/>
    <n v="8"/>
    <n v="8"/>
  </r>
  <r>
    <s v="MOBGR5TS93PHHNDH"/>
    <s v="Vivo Y27 (Garden Green, 128 Gb)"/>
    <x v="11"/>
    <x v="2"/>
    <n v="18999"/>
    <n v="10999"/>
    <x v="0"/>
    <s v="https://rukminim2.flixcart.com/image/1160/1160/xif0q/mobile/f/c/b/-original-imagwcg6ezhxcbhx.jpeg?q=90"/>
    <x v="37"/>
    <n v="6.64"/>
    <s v="Full HD+"/>
    <x v="2"/>
    <n v="128"/>
    <s v="Garden Green"/>
    <s v="Helio G85 Processor"/>
    <x v="0"/>
    <n v="5000"/>
    <n v="4.2"/>
    <n v="50"/>
    <n v="8"/>
  </r>
  <r>
    <s v="MOBGR5TSZH4ZGVZT"/>
    <s v="Vivo Y27 (Burgundy Black, 128 Gb)"/>
    <x v="11"/>
    <x v="2"/>
    <n v="18999"/>
    <n v="10999"/>
    <x v="0"/>
    <s v="https://rukminim2.flixcart.com/image/1160/1160/xif0q/mobile/t/f/2/y27-v2249-vivo-original-imahfmkqf5mrugjq.jpeg?q=90"/>
    <x v="37"/>
    <n v="6.64"/>
    <s v="Full HD+"/>
    <x v="2"/>
    <n v="128"/>
    <s v="Burgundy Black"/>
    <s v="Helio G85 Processor"/>
    <x v="0"/>
    <n v="5000"/>
    <n v="4.2"/>
    <n v="50"/>
    <n v="8"/>
  </r>
  <r>
    <s v="MOBGRHT3CGX9P9TW"/>
    <s v="Itel S23 With Dual Sim| 50Mp Rear Camera| 5000Mah Battery|Expandable Upto 1 Tb (Sky Blue, 128 Gb)"/>
    <x v="12"/>
    <x v="1"/>
    <n v="9500"/>
    <n v="7499"/>
    <x v="1"/>
    <s v="https://rukminim2.flixcart.com/image/1160/1160/xif0q/mobile/2/k/h/s23-s665l-itel-original-imagrht3zzbnm26n.jpeg?q=90"/>
    <x v="38"/>
    <n v="6.6"/>
    <s v="HD+"/>
    <x v="0"/>
    <n v="128"/>
    <s v="Sky Blue"/>
    <s v="Unisoc Tiger T606 Processor"/>
    <x v="1"/>
    <n v="5000"/>
    <n v="4.0999999999999996"/>
    <n v="50"/>
    <n v="8"/>
  </r>
  <r>
    <s v="MOBGRHT5JNHMVCFE"/>
    <s v="Itel S23 With Dual Sim| 50Mp Rear Camera| 5000Mah Battery|Expandable Upto 1 Tb (Starry Black, 128 Gb)"/>
    <x v="12"/>
    <x v="1"/>
    <n v="9500"/>
    <n v="6599"/>
    <x v="1"/>
    <s v="https://rukminim2.flixcart.com/image/1160/1160/xif0q/mobile/j/u/b/s23-s665l-itel-original-imagrht5cnebufcg.jpeg?q=90"/>
    <x v="38"/>
    <n v="6.6"/>
    <s v="HD+"/>
    <x v="0"/>
    <n v="128"/>
    <s v="Starry Black"/>
    <s v="Unisoc Tiger T606 Processor"/>
    <x v="1"/>
    <n v="5000"/>
    <n v="4.0999999999999996"/>
    <n v="50"/>
    <n v="8"/>
  </r>
  <r>
    <s v="MOBGRMFK2MGRNG4Q"/>
    <s v="Redmi 12 (Moonstone Silver, 128 Gb)"/>
    <x v="8"/>
    <x v="2"/>
    <n v="14999"/>
    <n v="9499"/>
    <x v="1"/>
    <s v="https://rukminim2.flixcart.com/image/1160/1160/xif0q/mobile/k/j/n/-original-imags37gyajqxkgp.jpeg?q=90"/>
    <x v="39"/>
    <n v="6.79"/>
    <s v="Full HD+"/>
    <x v="0"/>
    <n v="128"/>
    <s v="Moonstone Silver"/>
    <s v="Helio G88 Processor"/>
    <x v="0"/>
    <n v="5000"/>
    <n v="4.3"/>
    <n v="50"/>
    <n v="8"/>
  </r>
  <r>
    <s v="MOBGRMFK4CSR7GGH"/>
    <s v="Redmi 12 (Moonstone Silver, 128 Gb)"/>
    <x v="8"/>
    <x v="2"/>
    <n v="15999"/>
    <n v="9999"/>
    <x v="1"/>
    <s v="https://rukminim2.flixcart.com/image/1160/1160/xif0q/mobile/k/j/n/-original-imags37gyajqxkgp.jpeg?q=90"/>
    <x v="39"/>
    <n v="6.79"/>
    <s v="Full HD+"/>
    <x v="2"/>
    <n v="128"/>
    <s v="Moonstone Silver"/>
    <s v="Helio G88 Processor"/>
    <x v="0"/>
    <n v="5000"/>
    <n v="4.2"/>
    <n v="50"/>
    <n v="8"/>
  </r>
  <r>
    <s v="MOBGRMFKAHNTZPWE"/>
    <s v="Redmi 12 (Pastel Blue, 128 Gb)"/>
    <x v="8"/>
    <x v="2"/>
    <n v="15999"/>
    <n v="9999"/>
    <x v="1"/>
    <s v="https://rukminim2.flixcart.com/image/1160/1160/xif0q/mobile/e/a/g/-original-imags37h4prxjazz.jpeg?q=90"/>
    <x v="39"/>
    <n v="6.79"/>
    <s v="Full HD+"/>
    <x v="2"/>
    <n v="128"/>
    <s v="Pastel Blue"/>
    <s v="Helio G88 Processor"/>
    <x v="0"/>
    <n v="5000"/>
    <n v="4.2"/>
    <n v="50"/>
    <n v="8"/>
  </r>
  <r>
    <s v="MOBGRMFKKDQ2A3V4"/>
    <s v="Redmi 12 (Jade Black, 128 Gb)"/>
    <x v="8"/>
    <x v="2"/>
    <n v="14999"/>
    <n v="9499"/>
    <x v="1"/>
    <s v="https://rukminim2.flixcart.com/image/1160/1160/xif0q/mobile/h/f/w/-original-imags37hy7uz2usv.jpeg?q=90"/>
    <x v="39"/>
    <n v="6.79"/>
    <s v="Full HD+"/>
    <x v="0"/>
    <n v="128"/>
    <s v="Jade Black"/>
    <s v="Helio G88 Processor"/>
    <x v="0"/>
    <n v="5000"/>
    <n v="4.3"/>
    <n v="50"/>
    <n v="8"/>
  </r>
  <r>
    <s v="MOBGRMFKKGYD9ETX"/>
    <s v="Redmi 12 (Pastel Blue, 128 Gb)"/>
    <x v="8"/>
    <x v="2"/>
    <n v="14999"/>
    <n v="9499"/>
    <x v="1"/>
    <s v="https://rukminim2.flixcart.com/image/1160/1160/xif0q/mobile/e/a/g/-original-imags37h4prxjazz.jpeg?q=90"/>
    <x v="39"/>
    <n v="6.79"/>
    <s v="Full HD+"/>
    <x v="0"/>
    <n v="128"/>
    <s v="Pastel Blue"/>
    <s v="Helio G88 Processor"/>
    <x v="0"/>
    <n v="5000"/>
    <n v="4.3"/>
    <n v="50"/>
    <n v="8"/>
  </r>
  <r>
    <s v="MOBGRMFKTHKQSJEG"/>
    <s v="Redmi 12 (Jade Black, 128 Gb)"/>
    <x v="8"/>
    <x v="2"/>
    <n v="15999"/>
    <n v="9999"/>
    <x v="1"/>
    <s v="https://rukminim2.flixcart.com/image/1160/1160/xif0q/mobile/h/f/w/-original-imags37hy7uz2usv.jpeg?q=90"/>
    <x v="39"/>
    <n v="6.79"/>
    <s v="Full HD+"/>
    <x v="2"/>
    <n v="128"/>
    <s v="Jade Black"/>
    <s v="Helio G88 Processor"/>
    <x v="0"/>
    <n v="5000"/>
    <n v="4.2"/>
    <n v="50"/>
    <n v="8"/>
  </r>
  <r>
    <s v="MOBGRNZ3534YGMDR"/>
    <s v="Poco M6 Pro 5G (Forest Green, 128 Gb)"/>
    <x v="3"/>
    <x v="2"/>
    <n v="15999"/>
    <n v="10999"/>
    <x v="0"/>
    <s v="https://rukminim2.flixcart.com/image/1160/1160/xif0q/mobile/s/9/i/m6-pro-5g-mzb0eqjin-poco-original-imags3e7dazavyje.jpeg?q=90"/>
    <x v="40"/>
    <n v="6.79"/>
    <s v="Full HD+"/>
    <x v="0"/>
    <n v="128"/>
    <s v="Forest Green"/>
    <s v="Snapdragon 4 Gen 2 Processor"/>
    <x v="2"/>
    <n v="5000"/>
    <n v="4.3"/>
    <n v="50"/>
    <n v="8"/>
  </r>
  <r>
    <s v="MOBGRNZ3ER4N3K4F"/>
    <s v="Poco M6 Pro 5G (Power Black, 128 Gb)"/>
    <x v="3"/>
    <x v="2"/>
    <n v="16999"/>
    <n v="11999"/>
    <x v="0"/>
    <s v="https://rukminim2.flixcart.com/image/1160/1160/xif0q/mobile/d/h/q/m6-pro-5g-mzb0eprin-poco-original-imags3e7vewsafst.jpeg?q=90"/>
    <x v="40"/>
    <n v="6.79"/>
    <s v="Full HD+"/>
    <x v="2"/>
    <n v="128"/>
    <s v="Power Black"/>
    <s v="Snapdragon 4 Gen 2 Processor"/>
    <x v="2"/>
    <n v="5000"/>
    <n v="4.2"/>
    <n v="50"/>
    <n v="8"/>
  </r>
  <r>
    <s v="MOBGRNZ3FX5XNR2T"/>
    <s v="Poco M6 Pro 5G (Power Black, 128 Gb)"/>
    <x v="3"/>
    <x v="2"/>
    <n v="15999"/>
    <n v="10999"/>
    <x v="0"/>
    <s v="https://rukminim2.flixcart.com/image/1160/1160/xif0q/mobile/d/h/q/m6-pro-5g-mzb0eprin-poco-original-imags3e7vewsafst.jpeg?q=90"/>
    <x v="40"/>
    <n v="6.79"/>
    <s v="Full HD+"/>
    <x v="0"/>
    <n v="128"/>
    <s v="Power Black"/>
    <s v="Snapdragon 4 Gen 2 Processor"/>
    <x v="2"/>
    <n v="5000"/>
    <n v="4.3"/>
    <n v="50"/>
    <n v="8"/>
  </r>
  <r>
    <s v="MOBGRNZ3FZBVRYHQ"/>
    <s v="Poco M6 Pro 5G (Forest Green, 128 Gb)"/>
    <x v="3"/>
    <x v="2"/>
    <n v="16999"/>
    <n v="11999"/>
    <x v="0"/>
    <s v="https://rukminim2.flixcart.com/image/1160/1160/xif0q/mobile/s/9/i/m6-pro-5g-mzb0eqjin-poco-original-imags3e7dazavyje.jpeg?q=90"/>
    <x v="40"/>
    <n v="6.79"/>
    <s v="Full HD+"/>
    <x v="2"/>
    <n v="128"/>
    <s v="Forest Green"/>
    <s v="Snapdragon 4 Gen 2 Processor"/>
    <x v="2"/>
    <n v="5000"/>
    <n v="4.2"/>
    <n v="50"/>
    <n v="8"/>
  </r>
  <r>
    <s v="MOBGRZGWHPZUCSSQ"/>
    <s v="Oppo A78 (Aqua Green, 128 Gb)"/>
    <x v="4"/>
    <x v="2"/>
    <n v="22999"/>
    <n v="13899"/>
    <x v="0"/>
    <s v="https://rukminim2.flixcart.com/image/1160/1160/xif0q/mobile/h/s/q/-original-imags7tjfcmdzzvb.jpeg?q=90"/>
    <x v="41"/>
    <n v="6.43"/>
    <s v="Full HD+"/>
    <x v="1"/>
    <n v="128"/>
    <s v="Aqua Green"/>
    <s v="Snapdragon 680 Processor"/>
    <x v="2"/>
    <n v="5000"/>
    <n v="4.3"/>
    <n v="50"/>
    <n v="8"/>
  </r>
  <r>
    <s v="MOBGRZMYFH8MY6E2"/>
    <s v="Samsung Galaxy F34 5G (Mystic Green, 128 Gb)"/>
    <x v="2"/>
    <x v="2"/>
    <n v="24499"/>
    <n v="12999"/>
    <x v="0"/>
    <s v="https://rukminim2.flixcart.com/image/1160/1160/xif0q/mobile/n/w/e/-original-imagtyw9fdfnsune.jpeg?q=90"/>
    <x v="42"/>
    <n v="6.5"/>
    <s v="Full HD+"/>
    <x v="2"/>
    <n v="128"/>
    <s v="Mystic Green"/>
    <s v="Exynos 1280 Processor"/>
    <x v="3"/>
    <n v="6000"/>
    <n v="4.2"/>
    <n v="50"/>
    <n v="13"/>
  </r>
  <r>
    <s v="MOBGRZMYHHCWCAXG"/>
    <s v="Samsung Galaxy F34 5G (Mystic Green, 128 Gb)"/>
    <x v="2"/>
    <x v="2"/>
    <n v="25999"/>
    <n v="14999"/>
    <x v="0"/>
    <s v="https://rukminim2.flixcart.com/image/1160/1160/xif0q/mobile/n/w/e/-original-imagtyw9fdfnsune.jpeg?q=90"/>
    <x v="42"/>
    <n v="6.5"/>
    <s v="Full HD+"/>
    <x v="1"/>
    <n v="128"/>
    <s v="Mystic Green"/>
    <s v="Exynos 1280 Processor"/>
    <x v="3"/>
    <n v="6000"/>
    <n v="4.2"/>
    <n v="50"/>
    <n v="13"/>
  </r>
  <r>
    <s v="MOBGRZMYJM3KFVE3"/>
    <s v="Samsung Galaxy F34 5G (Electric Black, 128 Gb)"/>
    <x v="2"/>
    <x v="2"/>
    <n v="25999"/>
    <n v="14999"/>
    <x v="0"/>
    <s v="https://rukminim2.flixcart.com/image/1160/1160/xif0q/mobile/v/r/8/-original-imagtywatxffk3yh.jpeg?q=90"/>
    <x v="42"/>
    <n v="6.5"/>
    <s v="Full HD+"/>
    <x v="1"/>
    <n v="128"/>
    <s v="Electric Black"/>
    <s v="Exynos 1280 Processor"/>
    <x v="3"/>
    <n v="6000"/>
    <n v="4.2"/>
    <n v="50"/>
    <n v="13"/>
  </r>
  <r>
    <s v="MOBGS7GYGUAJ4UYZ"/>
    <s v="Redmi 12 5G (Jade Black, 128 Gb)"/>
    <x v="8"/>
    <x v="2"/>
    <n v="17999"/>
    <n v="12499"/>
    <x v="0"/>
    <s v="https://rukminim2.flixcart.com/image/1160/1160/xif0q/mobile/b/m/g/-original-imagxaqtqng2hpxn.jpeg?q=90"/>
    <x v="43"/>
    <n v="6.79"/>
    <s v="Full HD+"/>
    <x v="2"/>
    <n v="128"/>
    <s v="Jade Black"/>
    <s v="Snapdragon 4 Gen 2 Processor"/>
    <x v="2"/>
    <n v="5000"/>
    <n v="4.2"/>
    <n v="50"/>
    <n v="8"/>
  </r>
  <r>
    <s v="MOBGS7JGZBZKPGGB"/>
    <s v="Redmi 12 5G (Moonstone Silver, 128 Gb)"/>
    <x v="8"/>
    <x v="2"/>
    <n v="17999"/>
    <n v="12499"/>
    <x v="0"/>
    <s v="https://rukminim2.flixcart.com/image/1160/1160/xif0q/mobile/u/v/h/-original-imagxaqtzmqgtfen.jpeg?q=90"/>
    <x v="43"/>
    <n v="6.79"/>
    <s v="Full HD+"/>
    <x v="2"/>
    <n v="128"/>
    <s v="Moonstone Silver"/>
    <s v="Snapdragon 4 Gen 2 Processor"/>
    <x v="2"/>
    <n v="5000"/>
    <n v="4.2"/>
    <n v="50"/>
    <n v="8"/>
  </r>
  <r>
    <s v="MOBGS7K3BFTXMMGG"/>
    <s v="Redmi 12 5G (Pastel Blue, 128 Gb)"/>
    <x v="8"/>
    <x v="2"/>
    <n v="17999"/>
    <n v="12499"/>
    <x v="0"/>
    <s v="https://rukminim2.flixcart.com/image/1160/1160/xif0q/mobile/x/0/4/-original-imagxaqu3samghjd.jpeg?q=90"/>
    <x v="43"/>
    <n v="6.79"/>
    <s v="Full HD+"/>
    <x v="2"/>
    <n v="128"/>
    <s v="Pastel Blue"/>
    <s v="Snapdragon 4 Gen 2 Processor"/>
    <x v="2"/>
    <n v="5000"/>
    <n v="4.2"/>
    <n v="50"/>
    <n v="8"/>
  </r>
  <r>
    <s v="MOBGS9QU7QVWUWRD"/>
    <s v="Redmi 12 5G (Jade Black, 128 Gb)"/>
    <x v="8"/>
    <x v="2"/>
    <n v="15999"/>
    <n v="11999"/>
    <x v="0"/>
    <s v="https://rukminim2.flixcart.com/image/1160/1160/xif0q/mobile/b/m/g/-original-imagxaqtqng2hpxn.jpeg?q=90"/>
    <x v="43"/>
    <n v="6.79"/>
    <s v="Full HD+"/>
    <x v="0"/>
    <n v="128"/>
    <s v="Jade Black"/>
    <s v="Snapdragon 4 Gen 2 Processor"/>
    <x v="2"/>
    <n v="5000"/>
    <n v="4.3"/>
    <n v="50"/>
    <n v="8"/>
  </r>
  <r>
    <s v="MOBGS9T5GBSYKBHM"/>
    <s v="Redmi 12 5G (Moonstone Silver, 128 Gb)"/>
    <x v="8"/>
    <x v="2"/>
    <n v="15999"/>
    <n v="11999"/>
    <x v="0"/>
    <s v="https://rukminim2.flixcart.com/image/1160/1160/xif0q/mobile/u/v/h/-original-imagxaqtzmqgtfen.jpeg?q=90"/>
    <x v="43"/>
    <n v="6.79"/>
    <s v="Full HD+"/>
    <x v="0"/>
    <n v="128"/>
    <s v="Moonstone Silver"/>
    <s v="Snapdragon 4 Gen 2 Processor"/>
    <x v="2"/>
    <n v="5000"/>
    <n v="4.3"/>
    <n v="50"/>
    <n v="8"/>
  </r>
  <r>
    <s v="MOBGS9T5T9GCCWJM"/>
    <s v="Redmi 12 5G (Pastel Blue, 128 Gb)"/>
    <x v="8"/>
    <x v="2"/>
    <n v="15999"/>
    <n v="11999"/>
    <x v="0"/>
    <s v="https://rukminim2.flixcart.com/image/1160/1160/xif0q/mobile/x/0/4/-original-imagxaqu3samghjd.jpeg?q=90"/>
    <x v="43"/>
    <n v="6.79"/>
    <s v="Full HD+"/>
    <x v="0"/>
    <n v="128"/>
    <s v="Pastel Blue"/>
    <s v="Snapdragon 4 Gen 2 Processor"/>
    <x v="2"/>
    <n v="5000"/>
    <n v="4.3"/>
    <n v="50"/>
    <n v="8"/>
  </r>
  <r>
    <s v="MOBGS9T6GHDKPSQD"/>
    <s v="Redmi 12 5G (Jade Black, 256 Gb)"/>
    <x v="8"/>
    <x v="2"/>
    <n v="19999"/>
    <n v="13999"/>
    <x v="0"/>
    <s v="https://rukminim2.flixcart.com/image/1160/1160/xif0q/mobile/b/m/g/-original-imagxaqtqng2hpxn.jpeg?q=90"/>
    <x v="43"/>
    <n v="6.79"/>
    <s v="Full HD+"/>
    <x v="1"/>
    <n v="256"/>
    <s v="Jade Black"/>
    <s v="Snapdragon 4 Gen 2 Processor"/>
    <x v="2"/>
    <n v="5000"/>
    <n v="4.2"/>
    <n v="50"/>
    <n v="8"/>
  </r>
  <r>
    <s v="MOBGS9T7XMXZGXGT"/>
    <s v="Redmi 12 5G (Moonstone Silver, 256 Gb)"/>
    <x v="8"/>
    <x v="2"/>
    <n v="19999"/>
    <n v="13999"/>
    <x v="0"/>
    <s v="https://rukminim2.flixcart.com/image/1160/1160/xif0q/mobile/u/v/h/-original-imagxaqtzmqgtfen.jpeg?q=90"/>
    <x v="43"/>
    <n v="6.79"/>
    <s v="Full HD+"/>
    <x v="1"/>
    <n v="256"/>
    <s v="Moonstone Silver"/>
    <s v="Snapdragon 4 Gen 2 Processor"/>
    <x v="2"/>
    <n v="5000"/>
    <n v="4.2"/>
    <n v="50"/>
    <n v="8"/>
  </r>
  <r>
    <s v="MOBGS9T8EPYWHHSG"/>
    <s v="Redmi 12 5G (Pastel Blue, 256 Gb)"/>
    <x v="8"/>
    <x v="2"/>
    <n v="19999"/>
    <n v="13999"/>
    <x v="0"/>
    <s v="https://rukminim2.flixcart.com/image/1160/1160/xif0q/mobile/x/0/4/-original-imagxaqu3samghjd.jpeg?q=90"/>
    <x v="43"/>
    <n v="6.79"/>
    <s v="Full HD+"/>
    <x v="1"/>
    <n v="256"/>
    <s v="Pastel Blue"/>
    <s v="Snapdragon 4 Gen 2 Processor"/>
    <x v="2"/>
    <n v="5000"/>
    <n v="4.2"/>
    <n v="50"/>
    <n v="8"/>
  </r>
  <r>
    <s v="MOBGSFECT5ZZGEBF"/>
    <s v="Infinix Zero 30 5G (Rome Green, 256 Gb)"/>
    <x v="10"/>
    <x v="0"/>
    <n v="29999"/>
    <n v="24999"/>
    <x v="2"/>
    <s v="https://rukminim2.flixcart.com/image/1160/1160/xif0q/mobile/w/x/0/-original-imagszg3qxqgdx9c.jpeg?q=90"/>
    <x v="44"/>
    <n v="6.78"/>
    <s v="Full HD+"/>
    <x v="3"/>
    <n v="256"/>
    <s v="Rome Green"/>
    <s v="Dimensity 8020 Processor"/>
    <x v="0"/>
    <n v="5000"/>
    <n v="4.2"/>
    <n v="108"/>
    <n v="50"/>
  </r>
  <r>
    <s v="MOBGSFECVJV6SJQW"/>
    <s v="Infinix Zero 30 5G (Golden Hour, 256 Gb)"/>
    <x v="10"/>
    <x v="0"/>
    <n v="27999"/>
    <n v="23999"/>
    <x v="2"/>
    <s v="https://rukminim2.flixcart.com/image/1160/1160/xif0q/mobile/p/2/k/chandrayaan-3-x6731-isro-original-imagsycut4rx7ztp.jpeg?q=90"/>
    <x v="44"/>
    <n v="6.78"/>
    <s v="Full HD+"/>
    <x v="1"/>
    <n v="256"/>
    <s v="Golden Hour"/>
    <s v="Dimensity 8020 Processor"/>
    <x v="0"/>
    <n v="5000"/>
    <n v="4.2"/>
    <n v="108"/>
    <n v="50"/>
  </r>
  <r>
    <s v="MOBGSFECWEYCTMBU"/>
    <s v="Infinix Zero 30 5G (Fantasy Purple, 256 Gb)"/>
    <x v="10"/>
    <x v="0"/>
    <n v="27999"/>
    <n v="23999"/>
    <x v="2"/>
    <s v="https://rukminim2.flixcart.com/image/1160/1160/xif0q/mobile/l/x/g/-original-imagszg2vxntfpeb.jpeg?q=90"/>
    <x v="44"/>
    <n v="6.78"/>
    <s v="Full HD+"/>
    <x v="1"/>
    <n v="256"/>
    <s v="Fantasy Purple"/>
    <s v="Dimensity 8020 Processor"/>
    <x v="0"/>
    <n v="5000"/>
    <n v="4.2"/>
    <n v="108"/>
    <n v="50"/>
  </r>
  <r>
    <s v="MOBGSFECYPNH5PNA"/>
    <s v="Infinix Zero 30 5G (Fantasy Purple, 256 Gb)"/>
    <x v="10"/>
    <x v="2"/>
    <n v="29999"/>
    <n v="24999"/>
    <x v="2"/>
    <s v="https://rukminim2.flixcart.com/image/1160/1160/xif0q/mobile/l/x/g/-original-imagszg2vxntfpeb.jpeg?q=90"/>
    <x v="44"/>
    <n v="6.78"/>
    <s v="Full HD+"/>
    <x v="3"/>
    <n v="256"/>
    <s v="Fantasy Purple"/>
    <s v="Dimensity 8020 Processor"/>
    <x v="0"/>
    <n v="5000"/>
    <n v="4.2"/>
    <n v="108"/>
    <n v="50"/>
  </r>
  <r>
    <s v="MOBGSGZJ8KF9ZBUK"/>
    <s v="Oppo F23 5G (Cool Black, 256 Gb)"/>
    <x v="4"/>
    <x v="2"/>
    <n v="28999"/>
    <n v="19890"/>
    <x v="0"/>
    <s v="https://rukminim2.flixcart.com/image/1160/1160/xif0q/mobile/8/3/h/f23-5g-cph2527-oppo-original-imagsn7ga5cbzhpx.jpeg?q=90"/>
    <x v="45"/>
    <n v="6.72"/>
    <s v="Full HD+"/>
    <x v="1"/>
    <n v="256"/>
    <s v="Cool Black"/>
    <s v="Snapdragon 695 Processor"/>
    <x v="2"/>
    <n v="5000"/>
    <n v="4.2"/>
    <n v="64"/>
    <n v="32"/>
  </r>
  <r>
    <s v="MOBGSP9JFMS3KTHB"/>
    <s v="Tecno Camon 20 (Art Edition, 256 Gb)"/>
    <x v="7"/>
    <x v="1"/>
    <n v="17999"/>
    <n v="12999"/>
    <x v="0"/>
    <s v="https://rukminim2.flixcart.com/image/1160/1160/xif0q/mobile/y/3/g/camon-20-4g-with-fhd-big-amoled-display-ck6-tecno-original-imahyg2fcfbdzcyf.jpeg?q=90"/>
    <x v="31"/>
    <n v="6.67"/>
    <s v="Full HD+"/>
    <x v="1"/>
    <n v="256"/>
    <s v="Art Edition"/>
    <s v="Mediatek MT6769Z Helio G85 Processor"/>
    <x v="0"/>
    <n v="5000"/>
    <n v="4.2"/>
    <n v="64"/>
    <n v="32"/>
  </r>
  <r>
    <s v="MOBGSQGGC7NY4PXC"/>
    <s v="Realme C51 (Mint Green, 64 Gb)"/>
    <x v="6"/>
    <x v="2"/>
    <n v="10999"/>
    <n v="8999"/>
    <x v="1"/>
    <s v="https://rukminim2.flixcart.com/image/1160/1160/xif0q/mobile/b/i/x/-original-imagt4qptrkzwmxa.jpeg?q=90"/>
    <x v="46"/>
    <n v="6.74"/>
    <s v="HD"/>
    <x v="0"/>
    <n v="64"/>
    <s v="Mint Green"/>
    <s v="T612 Processor"/>
    <x v="1"/>
    <n v="5000"/>
    <n v="4.3"/>
    <n v="8"/>
    <n v="5"/>
  </r>
  <r>
    <s v="MOBGSQGGZ7HQMEZD"/>
    <s v="Realme C51 (Carbon Black, 64 Gb)"/>
    <x v="6"/>
    <x v="2"/>
    <n v="10999"/>
    <n v="8999"/>
    <x v="1"/>
    <s v="https://rukminim2.flixcart.com/image/1160/1160/xif0q/mobile/t/5/5/-original-imagt4qzhsrnpyhb.jpeg?q=90"/>
    <x v="46"/>
    <n v="6.74"/>
    <s v="HD"/>
    <x v="0"/>
    <n v="64"/>
    <s v="Carbon Black"/>
    <s v="T612 Processor"/>
    <x v="1"/>
    <n v="5000"/>
    <n v="4.3"/>
    <n v="8"/>
    <n v="5"/>
  </r>
  <r>
    <s v="MOBGSRPUBAQKTJGD"/>
    <s v="Tecno Spark 10 Pro (Lunar Eclipse, 128 Gb)"/>
    <x v="7"/>
    <x v="1"/>
    <n v="13999"/>
    <n v="8999"/>
    <x v="1"/>
    <s v="https://rukminim2.flixcart.com/image/1160/1160/xif0q/mobile/s/7/b/spark-10-pro-spark-10-pro-tecno-original-imah29t7ugfvmuqr.jpeg?q=90"/>
    <x v="47"/>
    <n v="6.68"/>
    <s v="Full HD+"/>
    <x v="1"/>
    <n v="128"/>
    <s v="Lunar Eclipse"/>
    <s v="Mediatek Helio G88 Processor"/>
    <x v="0"/>
    <n v="5000"/>
    <n v="4.3"/>
    <n v="50"/>
    <n v="32"/>
  </r>
  <r>
    <s v="MOBGSXD7DXBFQEDE"/>
    <s v="Samsung Galaxy S21 Fe 5G With Snapdragon 888 (Graphite, 256 Gb)"/>
    <x v="2"/>
    <x v="2"/>
    <n v="74999"/>
    <n v="27958"/>
    <x v="2"/>
    <s v="https://rukminim2.flixcart.com/image/1160/1160/xif0q/mobile/k/a/l/galaxy-s21-fe-5g-sm-g990bza4ins-samsung-original-imah3gndw9qvwxn4.jpeg?q=90"/>
    <x v="48"/>
    <n v="6.4"/>
    <s v="Full HD+"/>
    <x v="1"/>
    <n v="256"/>
    <s v="Graphite"/>
    <s v="Snapdragon 888 Processor"/>
    <x v="2"/>
    <n v="3279"/>
    <n v="4.3"/>
    <n v="8"/>
    <n v="32"/>
  </r>
  <r>
    <s v="MOBGSXD7KAXUY8NH"/>
    <s v="Samsung Galaxy S21 Fe 5G With Snapdragon 888 (Navy, 256 Gb)"/>
    <x v="2"/>
    <x v="2"/>
    <n v="74999"/>
    <n v="27964"/>
    <x v="2"/>
    <s v="https://rukminim2.flixcart.com/image/1160/1160/xif0q/mobile/q/j/j/galaxy-s21-fe-5g-sm-g990bzb4ins-samsung-original-imah3kd95f7cejrg.jpeg?q=90"/>
    <x v="48"/>
    <n v="6.4"/>
    <s v="Full HD+"/>
    <x v="1"/>
    <n v="256"/>
    <s v="Navy"/>
    <s v="Snapdragon 888 Processor"/>
    <x v="2"/>
    <n v="3279"/>
    <n v="4.3"/>
    <n v="8"/>
    <n v="32"/>
  </r>
  <r>
    <s v="MOBGSXD7TZZTJQXE"/>
    <s v="Samsung Galaxy S21 Fe 5G With Snapdragon 888 (Olive, 256 Gb)"/>
    <x v="2"/>
    <x v="2"/>
    <n v="74999"/>
    <n v="27889"/>
    <x v="2"/>
    <s v="https://rukminim2.flixcart.com/image/1160/1160/xif0q/mobile/j/t/l/galaxy-s21-fe-5g-sm-g990blg4ins-samsung-original-imah3nsvxpssscxu.jpeg?q=90"/>
    <x v="48"/>
    <n v="6.4"/>
    <s v="Full HD+"/>
    <x v="1"/>
    <n v="256"/>
    <s v="Olive"/>
    <s v="Snapdragon 888 Processor"/>
    <x v="2"/>
    <n v="3279"/>
    <n v="4.3"/>
    <n v="8"/>
    <n v="32"/>
  </r>
  <r>
    <s v="MOBGSZM93HBUUCCZ"/>
    <s v="Vivo V29E 5G (Artistic Red, 256 Gb)"/>
    <x v="11"/>
    <x v="0"/>
    <n v="33999"/>
    <n v="27999"/>
    <x v="2"/>
    <s v="https://rukminim2.flixcart.com/image/1160/1160/xif0q/mobile/h/o/e/-original-imagstfsbhaaxbeb.jpeg?q=90"/>
    <x v="49"/>
    <n v="6.78"/>
    <s v="Full HD+"/>
    <x v="1"/>
    <n v="256"/>
    <s v="Artistic Red"/>
    <s v="Snapdragon 695 Processor"/>
    <x v="2"/>
    <n v="5000"/>
    <n v="4.4000000000000004"/>
    <n v="64"/>
    <n v="50"/>
  </r>
  <r>
    <s v="MOBGSZM9UDGBZ5GH"/>
    <s v="Vivo V29E 5G (Artistic Blue, 128 Gb)"/>
    <x v="11"/>
    <x v="0"/>
    <n v="31999"/>
    <n v="25999"/>
    <x v="2"/>
    <s v="https://rukminim2.flixcart.com/image/1160/1160/xif0q/mobile/i/u/r/v29e-5g-v2303-vivo-original-imagsrk33hdpksuz.jpeg?q=90"/>
    <x v="49"/>
    <n v="6.78"/>
    <s v="Full HD+"/>
    <x v="1"/>
    <n v="128"/>
    <s v="Artistic Blue"/>
    <s v="Snapdragon 695 Processor"/>
    <x v="2"/>
    <n v="5000"/>
    <n v="4.4000000000000004"/>
    <n v="64"/>
    <n v="50"/>
  </r>
  <r>
    <s v="MOBGT3SHARHHCNC6"/>
    <s v="Oppo A38 (Glowing Black, 128 Gb)"/>
    <x v="4"/>
    <x v="2"/>
    <n v="16999"/>
    <n v="9999"/>
    <x v="1"/>
    <s v="https://rukminim2.flixcart.com/image/1160/1160/xif0q/mobile/0/4/b/-original-imagt6f9hj8thvtd.jpeg?q=90"/>
    <x v="50"/>
    <n v="6.56"/>
    <s v="HD"/>
    <x v="0"/>
    <n v="128"/>
    <s v="Glowing Black"/>
    <s v="Helio G70 (MT6769) Processor"/>
    <x v="0"/>
    <n v="5000"/>
    <n v="4.3"/>
    <n v="50"/>
    <n v="5"/>
  </r>
  <r>
    <s v="MOBGT3SHRFF8JBAD"/>
    <s v="Oppo A38 (Glowing Gold, 128 Gb)"/>
    <x v="4"/>
    <x v="2"/>
    <n v="16999"/>
    <n v="9999"/>
    <x v="1"/>
    <s v="https://rukminim2.flixcart.com/image/1160/1160/xif0q/mobile/g/j/6/a38-cph2579-oppo-original-imagt5ukkqmm9eja.jpeg?q=90"/>
    <x v="50"/>
    <n v="6.56"/>
    <s v="HD"/>
    <x v="0"/>
    <n v="128"/>
    <s v="Glowing Gold"/>
    <s v="Helio G70 (MT6769) Processor"/>
    <x v="0"/>
    <n v="5000"/>
    <n v="4.3"/>
    <n v="50"/>
    <n v="5"/>
  </r>
  <r>
    <s v="MOBGT4RZCFZWHGKT"/>
    <s v="Vivo T2 Pro 5G (Dune Gold, 128 Gb)"/>
    <x v="11"/>
    <x v="2"/>
    <n v="26999"/>
    <n v="22999"/>
    <x v="2"/>
    <s v="https://rukminim2.flixcart.com/image/1160/1160/xif0q/mobile/5/y/8/-original-imagtt4mhqrzjs9r.jpeg?q=90"/>
    <x v="51"/>
    <n v="6.78"/>
    <s v="Full HD+"/>
    <x v="1"/>
    <n v="128"/>
    <s v="Dune Gold"/>
    <s v="Dimensity 7200 Processor"/>
    <x v="0"/>
    <n v="4600"/>
    <n v="4.5"/>
    <n v="64"/>
    <n v="16"/>
  </r>
  <r>
    <s v="MOBGT4RZMZFEWDY7"/>
    <s v="Vivo T2 Pro 5G (New Moon Black, 256 Gb)"/>
    <x v="11"/>
    <x v="2"/>
    <n v="27999"/>
    <n v="23999"/>
    <x v="2"/>
    <s v="https://rukminim2.flixcart.com/image/1160/1160/xif0q/mobile/g/b/x/-original-imagtt4h4ptmxgwn.jpeg?q=90"/>
    <x v="51"/>
    <n v="6.78"/>
    <s v="Full HD+"/>
    <x v="1"/>
    <n v="256"/>
    <s v="New Moon Black"/>
    <s v="Dimensity 7200 Processor"/>
    <x v="0"/>
    <n v="4600"/>
    <n v="4.5"/>
    <n v="64"/>
    <n v="16"/>
  </r>
  <r>
    <s v="MOBGT4RZRRET8QQS"/>
    <s v="Vivo T2 Pro 5G (New Moon Black, 128 Gb)"/>
    <x v="11"/>
    <x v="2"/>
    <n v="26999"/>
    <n v="22999"/>
    <x v="2"/>
    <s v="https://rukminim2.flixcart.com/image/1160/1160/xif0q/mobile/g/b/x/-original-imagtt4h4ptmxgwn.jpeg?q=90"/>
    <x v="51"/>
    <n v="6.78"/>
    <s v="Full HD+"/>
    <x v="1"/>
    <n v="128"/>
    <s v="New Moon Black"/>
    <s v="Dimensity 7200 Processor"/>
    <x v="0"/>
    <n v="4600"/>
    <n v="4.5"/>
    <n v="64"/>
    <n v="16"/>
  </r>
  <r>
    <s v="MOBGT4RZUPKD8HDK"/>
    <s v="Vivo T2 Pro 5G (Dune Gold, 256 Gb)"/>
    <x v="11"/>
    <x v="2"/>
    <n v="27999"/>
    <n v="23999"/>
    <x v="2"/>
    <s v="https://rukminim2.flixcart.com/image/1160/1160/xif0q/mobile/5/y/8/-original-imagtt4mhqrzjs9r.jpeg?q=90"/>
    <x v="51"/>
    <n v="6.78"/>
    <s v="Full HD+"/>
    <x v="1"/>
    <n v="256"/>
    <s v="Dune Gold"/>
    <s v="Dimensity 7200 Processor"/>
    <x v="0"/>
    <n v="4600"/>
    <n v="4.5"/>
    <n v="64"/>
    <n v="16"/>
  </r>
  <r>
    <s v="MOBGT5F2KGVNAPYY"/>
    <s v="Google Pixel 8 (Obsidian, 128 Gb)"/>
    <x v="5"/>
    <x v="2"/>
    <n v="75999"/>
    <n v="58999"/>
    <x v="2"/>
    <s v="https://rukminim2.flixcart.com/image/1160/1160/xif0q/mobile/n/0/q/-original-imagtwh6ehjjzqhu.jpeg?q=90"/>
    <x v="52"/>
    <n v="6.2"/>
    <s v="Full HD+"/>
    <x v="1"/>
    <n v="128"/>
    <s v="Obsidian"/>
    <s v="Tensor G3 Processor"/>
    <x v="4"/>
    <n v="4575"/>
    <n v="4.2"/>
    <n v="50"/>
    <n v="5"/>
  </r>
  <r>
    <s v="MOBGT5F2R7MCUSWG"/>
    <s v="Google Pixel 8 (Hazel, 256 Gb)"/>
    <x v="5"/>
    <x v="2"/>
    <n v="82999"/>
    <n v="68999"/>
    <x v="2"/>
    <s v="https://rukminim2.flixcart.com/image/1160/1160/xif0q/mobile/e/y/x/-original-imagtwh5zrcy9hfj.jpeg?q=90"/>
    <x v="52"/>
    <n v="6.2"/>
    <s v="Full HD+"/>
    <x v="1"/>
    <n v="256"/>
    <s v="Hazel"/>
    <s v="Tensor G3 Processor"/>
    <x v="4"/>
    <n v="4575"/>
    <n v="4.2"/>
    <n v="50"/>
    <n v="5"/>
  </r>
  <r>
    <s v="MOBGT5F2WD8HPTPZ"/>
    <s v="Google Pixel 8 (Hazel, 128 Gb)"/>
    <x v="5"/>
    <x v="2"/>
    <n v="75999"/>
    <n v="58999"/>
    <x v="2"/>
    <s v="https://rukminim2.flixcart.com/image/1160/1160/xif0q/mobile/e/y/x/-original-imagtwh5zrcy9hfj.jpeg?q=90"/>
    <x v="52"/>
    <n v="6.2"/>
    <s v="Full HD+"/>
    <x v="1"/>
    <n v="128"/>
    <s v="Hazel"/>
    <s v="Tensor G3 Processor"/>
    <x v="4"/>
    <n v="4575"/>
    <n v="4.2"/>
    <n v="50"/>
    <n v="5"/>
  </r>
  <r>
    <s v="MOBGTAHEXGHF24MM"/>
    <s v="Nothing Phone (2) (White, 128 Gb)"/>
    <x v="13"/>
    <x v="2"/>
    <n v="49999"/>
    <n v="33999"/>
    <x v="2"/>
    <s v="https://rukminim2.flixcart.com/image/1160/1160/xif0q/mobile/i/s/b/-original-imagrdefh2xgenzz.jpeg?q=90"/>
    <x v="53"/>
    <n v="6.7"/>
    <s v="Full HD+"/>
    <x v="1"/>
    <n v="128"/>
    <s v="White"/>
    <s v="Qualcomm Snapdragon 8+ Gen 1 Processor"/>
    <x v="2"/>
    <n v="4700"/>
    <n v="4.4000000000000004"/>
    <n v="50"/>
    <n v="32"/>
  </r>
  <r>
    <s v="MOBGTEVGGM7CTGXU"/>
    <s v="Realme C53 (Champion Black, 128 Gb)"/>
    <x v="6"/>
    <x v="2"/>
    <n v="13999"/>
    <n v="11999"/>
    <x v="0"/>
    <s v="https://rukminim2.flixcart.com/image/1160/1160/xif0q/mobile/5/q/6/-original-imags487ftf3g2s7.jpeg?q=90"/>
    <x v="35"/>
    <n v="6.74"/>
    <s v="HD"/>
    <x v="2"/>
    <n v="128"/>
    <s v="Champion Black"/>
    <s v="T612 Processor"/>
    <x v="1"/>
    <n v="5000"/>
    <n v="4.4000000000000004"/>
    <n v="108"/>
    <n v="8"/>
  </r>
  <r>
    <s v="MOBGTEVGHM9ZPZBB"/>
    <s v="Realme C53 (Champion Gold, 128 Gb)"/>
    <x v="6"/>
    <x v="2"/>
    <n v="13999"/>
    <n v="11999"/>
    <x v="0"/>
    <s v="https://rukminim2.flixcart.com/image/1160/1160/xif0q/mobile/h/h/d/-original-imags487gaqqhcea.jpeg?q=90"/>
    <x v="35"/>
    <n v="6.74"/>
    <s v="HD"/>
    <x v="2"/>
    <n v="128"/>
    <s v="Champion Gold"/>
    <s v="T612 Processor"/>
    <x v="1"/>
    <n v="5000"/>
    <n v="4.4000000000000004"/>
    <n v="108"/>
    <n v="8"/>
  </r>
  <r>
    <s v="MOBGTKBPKNY2GQEK"/>
    <s v="Tecno Pova 5 Pro 5G (Silver Fantasy, 256 Gb)"/>
    <x v="7"/>
    <x v="2"/>
    <n v="20999"/>
    <n v="15999"/>
    <x v="0"/>
    <s v="https://rukminim2.flixcart.com/image/1160/1160/xif0q/mobile/x/d/6/pova-5-pro-5g-pova-5-pro-5g-tecno-original-imah27t4hphxtemz.jpeg?q=90"/>
    <x v="54"/>
    <n v="6.78"/>
    <s v="Full HD+"/>
    <x v="1"/>
    <n v="256"/>
    <s v="Silver Fantasy"/>
    <s v="MediaTek Dimensity 6080 Processor"/>
    <x v="0"/>
    <n v="5000"/>
    <n v="4.2"/>
    <n v="8"/>
    <n v="16"/>
  </r>
  <r>
    <s v="MOBGTKQG8T9ZHJMM"/>
    <s v="Samsung Galaxy S21 Fe 5G With Snapdragon 888 (Navy, 128 Gb)"/>
    <x v="2"/>
    <x v="2"/>
    <n v="69999"/>
    <n v="27999"/>
    <x v="2"/>
    <s v="https://rukminim2.flixcart.com/image/1160/1160/xif0q/mobile/4/x/0/-original-imagtnqjjfgxzpz4.jpeg?q=90"/>
    <x v="48"/>
    <n v="6.4"/>
    <s v="Full HD+"/>
    <x v="1"/>
    <n v="128"/>
    <s v="Navy"/>
    <s v="Snapdragon 888 Processor"/>
    <x v="2"/>
    <n v="3279"/>
    <n v="4.3"/>
    <n v="8"/>
    <n v="32"/>
  </r>
  <r>
    <s v="MOBGTKQGXJDVF95N"/>
    <s v="Samsung Galaxy S21 Fe 5G With Snapdragon 888 (Graphite, 128 Gb)"/>
    <x v="2"/>
    <x v="2"/>
    <n v="69999"/>
    <n v="27999"/>
    <x v="2"/>
    <s v="https://rukminim2.flixcart.com/image/1160/1160/xif0q/mobile/d/o/c/-original-imagtnqjmfqxxbj2.jpeg?q=90"/>
    <x v="48"/>
    <n v="6.4"/>
    <s v="Full HD+"/>
    <x v="1"/>
    <n v="128"/>
    <s v="Graphite"/>
    <s v="Snapdragon 888 Processor"/>
    <x v="2"/>
    <n v="3279"/>
    <n v="4.3"/>
    <n v="8"/>
    <n v="32"/>
  </r>
  <r>
    <s v="MOBGTR5XDTPJZR8P"/>
    <s v="Oppo A18 (Glowing Black, 64 Gb)"/>
    <x v="4"/>
    <x v="2"/>
    <n v="14999"/>
    <n v="8999"/>
    <x v="1"/>
    <s v="https://rukminim2.flixcart.com/image/1160/1160/xif0q/mobile/u/x/x/-original-imaguy4ag7rbpshw.jpeg?q=90"/>
    <x v="55"/>
    <n v="6.56"/>
    <s v="HD+"/>
    <x v="0"/>
    <n v="64"/>
    <s v="Glowing Black"/>
    <s v="Helio G85 Processor"/>
    <x v="0"/>
    <n v="5000"/>
    <n v="4.3"/>
    <n v="8"/>
    <n v="5"/>
  </r>
  <r>
    <s v="MOBGTR5XNFTHSJTB"/>
    <s v="Oppo A18 (Glowing Blue, 64 Gb)"/>
    <x v="4"/>
    <x v="2"/>
    <n v="14999"/>
    <n v="8999"/>
    <x v="1"/>
    <s v="https://rukminim2.flixcart.com/image/1160/1160/xif0q/mobile/b/m/e/-original-imaguy4b7uchxevz.jpeg?q=90"/>
    <x v="55"/>
    <n v="6.56"/>
    <s v="HD+"/>
    <x v="0"/>
    <n v="64"/>
    <s v="Glowing Blue"/>
    <s v="Helio G85 Processor"/>
    <x v="0"/>
    <n v="5000"/>
    <n v="4.3"/>
    <n v="8"/>
    <n v="5"/>
  </r>
  <r>
    <s v="MOBGTR89PFVGSHS7"/>
    <s v="Oppo Find N3 Flip (Sleek Black, 256 Gb)"/>
    <x v="4"/>
    <x v="1"/>
    <n v="99999"/>
    <n v="49999"/>
    <x v="2"/>
    <s v="https://rukminim2.flixcart.com/image/1160/1160/xif0q/mobile/3/4/i/-original-imagu8h9snemswmc.jpeg?q=90"/>
    <x v="56"/>
    <n v="6.8"/>
    <s v="HD"/>
    <x v="3"/>
    <n v="256"/>
    <s v="Sleek Black"/>
    <s v="Mediatek Dimensity 9200 Processor"/>
    <x v="0"/>
    <n v="4300"/>
    <n v="4.4000000000000004"/>
    <n v="50"/>
    <n v="32"/>
  </r>
  <r>
    <s v="MOBGTR8X3FSCZXWG"/>
    <s v="Vivo V29 Pro 5G (Black, 256 Gb)"/>
    <x v="11"/>
    <x v="2"/>
    <n v="39999"/>
    <n v="39999"/>
    <x v="2"/>
    <s v="https://rukminim2.flixcart.com/image/1160/1160/xif0q/mobile/u/9/l/-original-imagtyw2cvvhz4hj.jpeg?q=90"/>
    <x v="57"/>
    <n v="6.78"/>
    <s v="Full HD+"/>
    <x v="1"/>
    <n v="256"/>
    <s v="Black"/>
    <s v="Dimensity 8200 Processor"/>
    <x v="0"/>
    <n v="4600"/>
    <n v="4.5"/>
    <n v="50"/>
    <n v="50"/>
  </r>
  <r>
    <s v="MOBGTR8X6Y2Z4MTD"/>
    <s v="Vivo V29 Pro 5G (Black, 256 Gb)"/>
    <x v="11"/>
    <x v="2"/>
    <n v="42999"/>
    <n v="42999"/>
    <x v="2"/>
    <s v="https://rukminim2.flixcart.com/image/1160/1160/xif0q/mobile/u/9/l/-original-imagtyw2cvvhz4hj.jpeg?q=90"/>
    <x v="57"/>
    <n v="6.78"/>
    <s v="Full HD+"/>
    <x v="3"/>
    <n v="256"/>
    <s v="Black"/>
    <s v="Dimensity 8200 Processor"/>
    <x v="0"/>
    <n v="4600"/>
    <n v="4.5"/>
    <n v="50"/>
    <n v="50"/>
  </r>
  <r>
    <s v="MOBGTR8XBYVG6SAE"/>
    <s v="Vivo V29 Pro 5G (Blue, 256 Gb)"/>
    <x v="11"/>
    <x v="2"/>
    <n v="39999"/>
    <n v="39999"/>
    <x v="2"/>
    <s v="https://rukminim2.flixcart.com/image/1160/1160/xif0q/mobile/5/e/x/v29-5g-v2250-vivo-original-imagtyqfjag4qbdw.jpeg?q=90"/>
    <x v="57"/>
    <n v="6.78"/>
    <s v="Full HD+"/>
    <x v="1"/>
    <n v="256"/>
    <s v="Blue"/>
    <s v="Dimensity 8200 Processor"/>
    <x v="0"/>
    <n v="4600"/>
    <n v="4.5"/>
    <n v="50"/>
    <n v="50"/>
  </r>
  <r>
    <s v="MOBGTZ6WDMTNNGHQ"/>
    <s v="Samsung Galaxy A05 (Black, 64 Gb)"/>
    <x v="2"/>
    <x v="0"/>
    <n v="12499"/>
    <n v="9999"/>
    <x v="1"/>
    <s v="https://rukminim2.flixcart.com/image/1160/1160/xif0q/mobile/d/b/f/galaxy-a05-sm-a055fzkdins-samsung-original-imagvvwmbxfxrp4z.jpeg?q=90"/>
    <x v="58"/>
    <n v="6.74"/>
    <s v="HD+"/>
    <x v="0"/>
    <n v="64"/>
    <s v="Black"/>
    <s v="Helio G85 Processor"/>
    <x v="0"/>
    <n v="5000"/>
    <n v="4.3"/>
    <n v="50"/>
    <n v="8"/>
  </r>
  <r>
    <s v="MOBGU8PYH4CHK2YS"/>
    <s v="Realme C51 (Mint Green, 128 Gb)"/>
    <x v="6"/>
    <x v="2"/>
    <n v="11999"/>
    <n v="9499"/>
    <x v="1"/>
    <s v="https://rukminim2.flixcart.com/image/1160/1160/xif0q/mobile/b/i/x/-original-imagt4qptrkzwmxa.jpeg?q=90"/>
    <x v="46"/>
    <n v="6.74"/>
    <s v="HD"/>
    <x v="0"/>
    <n v="128"/>
    <s v="Mint Green"/>
    <s v="T612 Processor"/>
    <x v="1"/>
    <n v="5000"/>
    <n v="4.3"/>
    <n v="8"/>
    <n v="5"/>
  </r>
  <r>
    <s v="MOBGU8PYQNEGCN7H"/>
    <s v="Realme C51 (Carbon Black, 128 Gb)"/>
    <x v="6"/>
    <x v="2"/>
    <n v="11999"/>
    <n v="9499"/>
    <x v="1"/>
    <s v="https://rukminim2.flixcart.com/image/1160/1160/xif0q/mobile/t/5/5/-original-imagt4qzhsrnpyhb.jpeg?q=90"/>
    <x v="46"/>
    <n v="6.74"/>
    <s v="HD"/>
    <x v="0"/>
    <n v="128"/>
    <s v="Carbon Black"/>
    <s v="T612 Processor"/>
    <x v="1"/>
    <n v="5000"/>
    <n v="4.3"/>
    <n v="8"/>
    <n v="5"/>
  </r>
  <r>
    <s v="MOBGUFHSVQGGJKHS"/>
    <s v="Itel P 55 5G (Mint Green, 128 Gb)"/>
    <x v="12"/>
    <x v="2"/>
    <n v="13499"/>
    <n v="10470"/>
    <x v="0"/>
    <s v="https://rukminim2.flixcart.com/image/1160/1160/xif0q/mobile/u/q/a/p-55-5g-p555g-itel-original-imah2ysrcsjbkdqx.jpeg?q=90"/>
    <x v="59"/>
    <n v="6.6"/>
    <s v="HD+"/>
    <x v="2"/>
    <n v="128"/>
    <s v="Mint Green"/>
    <s v="Mediatek Dimensity 6080 Processor"/>
    <x v="0"/>
    <n v="5000"/>
    <n v="4.4000000000000004"/>
    <n v="50"/>
    <n v="8"/>
  </r>
  <r>
    <s v="MOBGUFK4C9NZATQ6"/>
    <s v="Motorola G04 (Sea Green, 128 Gb)"/>
    <x v="1"/>
    <x v="2"/>
    <n v="10999"/>
    <n v="7999"/>
    <x v="1"/>
    <s v="https://rukminim2.flixcart.com/image/1160/1160/xif0q/mobile/h/b/x/g04-pb130011in-motorola-original-imagy3tfvncuegaz.jpeg?q=90"/>
    <x v="60"/>
    <n v="6.6"/>
    <s v="HD+"/>
    <x v="1"/>
    <n v="128"/>
    <s v="Sea Green"/>
    <s v="Unisoc T606 Processor"/>
    <x v="1"/>
    <n v="5000"/>
    <n v="4.0999999999999996"/>
    <n v="16"/>
    <n v="5"/>
  </r>
  <r>
    <s v="MOBGUFK4FEVX2D5T"/>
    <s v="Motorola G24 Power (Glacier Blue, 128 Gb)"/>
    <x v="1"/>
    <x v="2"/>
    <n v="11999"/>
    <n v="7999"/>
    <x v="1"/>
    <s v="https://rukminim2.flixcart.com/image/1160/1160/xif0q/mobile/d/i/m/g24-pb1c0001in-motorola-original-imagxm3bhyh7ywnr.jpeg?q=90"/>
    <x v="61"/>
    <n v="6.6"/>
    <s v="HD+"/>
    <x v="0"/>
    <n v="128"/>
    <s v="Glacier Blue"/>
    <s v="Helio G85 Processor"/>
    <x v="0"/>
    <n v="6000"/>
    <n v="4.2"/>
    <n v="50"/>
    <n v="16"/>
  </r>
  <r>
    <s v="MOBGUFK4HPBEUCFH"/>
    <s v="Motorola G04 (Concord Black, 64 Gb)"/>
    <x v="1"/>
    <x v="1"/>
    <n v="9999"/>
    <n v="6999"/>
    <x v="1"/>
    <s v="https://rukminim2.flixcart.com/image/1160/1160/xif0q/mobile/v/s/z/g04-pb130010in-motorola-original-imagy3tecryv84k7.jpeg?q=90"/>
    <x v="60"/>
    <n v="6.6"/>
    <s v="HD+"/>
    <x v="0"/>
    <n v="64"/>
    <s v="Concord Black"/>
    <s v="Unisoc T606 Processor"/>
    <x v="1"/>
    <n v="5000"/>
    <n v="4.2"/>
    <n v="16"/>
    <n v="5"/>
  </r>
  <r>
    <s v="MOBGUFK4NYZHCY9V"/>
    <s v="Motorola G04 (Sunrise Orange, 64 Gb)"/>
    <x v="1"/>
    <x v="2"/>
    <n v="9999"/>
    <n v="6999"/>
    <x v="1"/>
    <s v="https://rukminim2.flixcart.com/image/1160/1160/xif0q/mobile/z/i/r/g04-pb130013in-motorola-original-imagy3tf5rfhuyhy.jpeg?q=90"/>
    <x v="60"/>
    <n v="6.6"/>
    <s v="HD+"/>
    <x v="0"/>
    <n v="64"/>
    <s v="Sunrise Orange"/>
    <s v="Unisoc T606 Processor"/>
    <x v="1"/>
    <n v="5000"/>
    <n v="4.2"/>
    <n v="16"/>
    <n v="5"/>
  </r>
  <r>
    <s v="MOBGUFK4P2H9CY7Y"/>
    <s v="Motorola G34 5G (Ice Blue, 128 Gb)"/>
    <x v="1"/>
    <x v="2"/>
    <n v="14999"/>
    <n v="11999"/>
    <x v="0"/>
    <s v="https://rukminim2.flixcart.com/image/1160/1160/xif0q/mobile/c/k/9/g34-5g-pb1v0001in-motorola-original-imagwu4r4xze9jwz.jpeg?q=90"/>
    <x v="62"/>
    <n v="6.5"/>
    <s v="HD+"/>
    <x v="1"/>
    <n v="128"/>
    <s v="Ice Blue"/>
    <s v="Snapdragon 695 5G Processor"/>
    <x v="2"/>
    <n v="5000"/>
    <n v="4.2"/>
    <n v="50"/>
    <n v="16"/>
  </r>
  <r>
    <s v="MOBGUFK4QPQMAA2S"/>
    <s v="Motorola G34 5G (Charcoal Black, 128 Gb)"/>
    <x v="1"/>
    <x v="2"/>
    <n v="14999"/>
    <n v="11999"/>
    <x v="0"/>
    <s v="https://rukminim2.flixcart.com/image/1160/1160/xif0q/mobile/m/o/y/g34-5g-pb1v0000in-motorola-original-imagwu4s8naevwyq.jpeg?q=90"/>
    <x v="62"/>
    <n v="6.5"/>
    <s v="HD+"/>
    <x v="1"/>
    <n v="128"/>
    <s v="Charcoal Black"/>
    <s v="Snapdragon 695 5G Processor"/>
    <x v="2"/>
    <n v="5000"/>
    <n v="4.2"/>
    <n v="50"/>
    <n v="16"/>
  </r>
  <r>
    <s v="MOBGUFK4TZ2CJYHJ"/>
    <s v="Motorola G34 5G (Ocean Green, 128 Gb)"/>
    <x v="1"/>
    <x v="2"/>
    <n v="14999"/>
    <n v="11999"/>
    <x v="0"/>
    <s v="https://rukminim2.flixcart.com/image/1160/1160/xif0q/mobile/n/m/f/g34-5g-pb1v0002in-motorola-original-imagwu4rayqhgfjh.jpeg?q=90"/>
    <x v="62"/>
    <n v="6.5"/>
    <s v="HD+"/>
    <x v="1"/>
    <n v="128"/>
    <s v="Ocean Green"/>
    <s v="Snapdragon 695 5G Processor"/>
    <x v="2"/>
    <n v="5000"/>
    <n v="4.2"/>
    <n v="50"/>
    <n v="16"/>
  </r>
  <r>
    <s v="MOBGUFK4UBP7ZTXJ"/>
    <s v="Motorola G24 Power (Ink Blue, 128 Gb)"/>
    <x v="1"/>
    <x v="2"/>
    <n v="11999"/>
    <n v="7999"/>
    <x v="1"/>
    <s v="https://rukminim2.flixcart.com/image/1160/1160/xif0q/mobile/d/w/j/g24-pb1c0000in-motorola-original-imagxm3afhhxpqz9.jpeg?q=90"/>
    <x v="61"/>
    <n v="6.6"/>
    <s v="HD+"/>
    <x v="0"/>
    <n v="128"/>
    <s v="Ink Blue"/>
    <s v="Helio G85 Processor"/>
    <x v="0"/>
    <n v="6000"/>
    <n v="4.2"/>
    <n v="50"/>
    <n v="16"/>
  </r>
  <r>
    <s v="MOBGUFK4X5AEBBDE"/>
    <s v="Motorola G04 (Satin Blue, 64 Gb)"/>
    <x v="1"/>
    <x v="2"/>
    <n v="9999"/>
    <n v="6999"/>
    <x v="1"/>
    <s v="https://rukminim2.flixcart.com/image/1160/1160/xif0q/mobile/k/6/l/g04-pb130012in-motorola-original-imagy3tfdhjgnzbd.jpeg?q=90"/>
    <x v="60"/>
    <n v="6.6"/>
    <s v="HD+"/>
    <x v="0"/>
    <n v="64"/>
    <s v="Satin Blue"/>
    <s v="Unisoc T606 Processor"/>
    <x v="1"/>
    <n v="5000"/>
    <n v="4.2"/>
    <n v="16"/>
    <n v="5"/>
  </r>
  <r>
    <s v="MOBGUFK4ZX2ZHMTQ"/>
    <s v="Motorola G34 5G (Ice Blue, 128 Gb)"/>
    <x v="1"/>
    <x v="2"/>
    <n v="13999"/>
    <n v="10999"/>
    <x v="0"/>
    <s v="https://rukminim2.flixcart.com/image/1160/1160/xif0q/mobile/c/k/9/g34-5g-pb1v0001in-motorola-original-imagwu4r4xze9jwz.jpeg?q=90"/>
    <x v="62"/>
    <n v="6.5"/>
    <s v="HD+"/>
    <x v="0"/>
    <n v="128"/>
    <s v="Ice Blue"/>
    <s v="Snapdragon 695 5G Processor"/>
    <x v="2"/>
    <n v="5000"/>
    <n v="4.2"/>
    <n v="50"/>
    <n v="16"/>
  </r>
  <r>
    <s v="MOBGUFV94XSJBPCX"/>
    <s v="Vivo Y17S (Forest Green, 128 Gb)"/>
    <x v="11"/>
    <x v="0"/>
    <n v="16999"/>
    <n v="10499"/>
    <x v="0"/>
    <s v="https://rukminim2.flixcart.com/image/1160/1160/xif0q/mobile/t/m/j/y17s-v2310-vivo-original-imagu2d4sct3gzzg.jpeg?q=90"/>
    <x v="63"/>
    <n v="6.56"/>
    <s v="HD+"/>
    <x v="0"/>
    <n v="128"/>
    <s v="Forest Green"/>
    <s v="Helio G85 Processor"/>
    <x v="0"/>
    <n v="5000"/>
    <n v="4.3"/>
    <n v="50"/>
    <n v="8"/>
  </r>
  <r>
    <s v="MOBGUGG65KUNXJ7Z"/>
    <s v="Vivo Y200 5G (Jungle Green, 128 Gb)"/>
    <x v="11"/>
    <x v="1"/>
    <n v="27999"/>
    <n v="21900"/>
    <x v="2"/>
    <s v="https://rukminim2.flixcart.com/image/1160/1160/xif0q/mobile/u/n/p/-original-imagugptgsfbxauz.jpeg?q=90"/>
    <x v="64"/>
    <n v="6.67"/>
    <s v="Full HD+"/>
    <x v="1"/>
    <n v="128"/>
    <s v="Jungle Green"/>
    <s v="4 Gen 1 Processor"/>
    <x v="2"/>
    <n v="4800"/>
    <n v="4.4000000000000004"/>
    <n v="64"/>
    <n v="16"/>
  </r>
  <r>
    <s v="MOBGUGG8XGJJPVBC"/>
    <s v="Vivo Y200 5G (Desert Gold, 128 Gb)"/>
    <x v="11"/>
    <x v="0"/>
    <n v="27999"/>
    <n v="21999"/>
    <x v="2"/>
    <s v="https://rukminim2.flixcart.com/image/1160/1160/xif0q/mobile/l/0/o/y200-5g-v2307-vivo-original-imaguhzxmrvhjhyf.jpeg?q=90"/>
    <x v="64"/>
    <n v="6.67"/>
    <s v="Full HD+"/>
    <x v="1"/>
    <n v="128"/>
    <s v="Desert Gold"/>
    <s v="4 Gen 1 Processor"/>
    <x v="2"/>
    <n v="4800"/>
    <n v="4.4000000000000004"/>
    <n v="64"/>
    <n v="16"/>
  </r>
  <r>
    <s v="MOBGVAPX2VJGYWZP"/>
    <s v="Infinix Smart 8 Hd (Galaxy White, 64 Gb)"/>
    <x v="10"/>
    <x v="2"/>
    <n v="7999"/>
    <n v="6699"/>
    <x v="1"/>
    <s v="https://rukminim2.flixcart.com/image/1160/1160/xif0q/mobile/1/h/3/-original-imagwfffzjftbg27.jpeg?q=90"/>
    <x v="65"/>
    <n v="6.6"/>
    <s v="HD+"/>
    <x v="5"/>
    <n v="64"/>
    <s v="Galaxy White"/>
    <s v="T606 Processor"/>
    <x v="1"/>
    <n v="5000"/>
    <n v="4.3"/>
    <n v="13"/>
    <n v="8"/>
  </r>
  <r>
    <s v="MOBGVAPXG4WHFR9M"/>
    <s v="Infinix Smart 8 Hd (Shiny Gold, 64 Gb)"/>
    <x v="10"/>
    <x v="2"/>
    <n v="7999"/>
    <n v="6699"/>
    <x v="1"/>
    <s v="https://rukminim2.flixcart.com/image/1160/1160/xif0q/mobile/z/9/6/-original-imagwfffndz6tfhk.jpeg?q=90"/>
    <x v="65"/>
    <n v="6.6"/>
    <s v="HD+"/>
    <x v="5"/>
    <n v="64"/>
    <s v="Shiny Gold"/>
    <s v="T606 Processor"/>
    <x v="1"/>
    <n v="5000"/>
    <n v="4.3"/>
    <n v="13"/>
    <n v="8"/>
  </r>
  <r>
    <s v="MOBGVAPXGPFUDHYK"/>
    <s v="Infinix Smart 8 Hd (Crystal Green, 64 Gb)"/>
    <x v="10"/>
    <x v="2"/>
    <n v="7999"/>
    <n v="6699"/>
    <x v="1"/>
    <s v="https://rukminim2.flixcart.com/image/1160/1160/xif0q/mobile/q/k/r/-original-imagwfffv4dj3x4y.jpeg?q=90"/>
    <x v="65"/>
    <n v="6.6"/>
    <s v="HD+"/>
    <x v="5"/>
    <n v="64"/>
    <s v="Crystal Green"/>
    <s v="T606 Processor"/>
    <x v="1"/>
    <n v="5000"/>
    <n v="4.3"/>
    <n v="13"/>
    <n v="8"/>
  </r>
  <r>
    <s v="MOBGVG9VDHD7VTWT"/>
    <s v="Itel Aura 05I|Leather Finish|4000 Mah Battery|Type C Charging Support (Meadow Green, 32 Gb)"/>
    <x v="12"/>
    <x v="2"/>
    <n v="6799"/>
    <n v="5749"/>
    <x v="1"/>
    <s v="https://rukminim2.flixcart.com/image/1160/1160/xif0q/mobile/x/x/b/aura-05i-a663lc-itel-original-imagvhvgrexeffgw.jpeg?q=90"/>
    <x v="66"/>
    <n v="6.6"/>
    <s v="HD+"/>
    <x v="4"/>
    <n v="32"/>
    <s v="Meadow Green"/>
    <s v="Unisoc SC9863A1 Processor"/>
    <x v="1"/>
    <n v="4000"/>
    <n v="4"/>
    <n v="3"/>
    <n v="2"/>
  </r>
  <r>
    <s v="MOBGVG9VHGH5HZCH"/>
    <s v="Itel Aura 05I|Leather Finish|4000 Mah Battery|Type C Charging Support (Crystal Blue, 32 Gb)"/>
    <x v="12"/>
    <x v="2"/>
    <n v="6799"/>
    <n v="5728"/>
    <x v="1"/>
    <s v="https://rukminim2.flixcart.com/image/1160/1160/xif0q/mobile/r/p/k/aura-05i-leather-finish-4000-mah-battery-type-c-charging-support-original-imagvnu9sbzczyx8.jpeg?q=90"/>
    <x v="66"/>
    <n v="6.67"/>
    <s v="HD+"/>
    <x v="4"/>
    <n v="32"/>
    <s v="Crystal Blue"/>
    <s v="Unisoc SC9863A1 Processor"/>
    <x v="1"/>
    <n v="4000"/>
    <n v="4"/>
    <n v="3"/>
    <n v="2"/>
  </r>
  <r>
    <s v="MOBGVGDQ5MV3HPEZ"/>
    <s v="Poco M6 Pro 5G (Power Black, 256 Gb)"/>
    <x v="3"/>
    <x v="2"/>
    <n v="17999"/>
    <n v="14999"/>
    <x v="0"/>
    <s v="https://rukminim2.flixcart.com/image/1160/1160/xif0q/mobile/d/h/q/m6-pro-5g-mzb0eprin-poco-original-imags3e7vewsafst.jpeg?q=90"/>
    <x v="40"/>
    <n v="6.79"/>
    <s v="Full HD+"/>
    <x v="1"/>
    <n v="256"/>
    <s v="Power Black"/>
    <s v="Snapdragon 4 Gen 2 Processor"/>
    <x v="2"/>
    <n v="5000"/>
    <n v="4.2"/>
    <n v="50"/>
    <n v="8"/>
  </r>
  <r>
    <s v="MOBGVGF3SQSZKCP5"/>
    <s v="Vivo Y27 (Sea Blue, 128 Gb)"/>
    <x v="11"/>
    <x v="2"/>
    <n v="18999"/>
    <n v="13999"/>
    <x v="0"/>
    <s v="https://rukminim2.flixcart.com/image/1160/1160/xif0q/mobile/v/k/z/y27-v2249-vivo-original-imagvsgd3tgwggrc.jpeg?q=90"/>
    <x v="37"/>
    <n v="6.64"/>
    <s v="Full HD+"/>
    <x v="2"/>
    <n v="128"/>
    <s v="Sea Blue"/>
    <s v="Helio G85 Processor"/>
    <x v="0"/>
    <n v="5000"/>
    <n v="4.2"/>
    <n v="50"/>
    <n v="8"/>
  </r>
  <r>
    <s v="MOBGVMQS98EEEKTZ"/>
    <s v="Nothing Phone (2A) 5G (White, 256 Gb)"/>
    <x v="13"/>
    <x v="2"/>
    <n v="29999"/>
    <n v="27999"/>
    <x v="2"/>
    <s v="https://rukminim2.flixcart.com/image/1160/1160/xif0q/mobile/q/y/m/-original-imagz7f9hzrahd2z.jpeg?q=90"/>
    <x v="53"/>
    <n v="6.7"/>
    <s v="Full HD+"/>
    <x v="3"/>
    <n v="256"/>
    <s v="White"/>
    <s v="Dimensity 7200 Pro Processor"/>
    <x v="0"/>
    <n v="5000"/>
    <n v="4.4000000000000004"/>
    <n v="50"/>
    <n v="32"/>
  </r>
  <r>
    <s v="MOBGVMQS9NC2DH2P"/>
    <s v="Nothing Phone (2A) 5G (White, 256 Gb)"/>
    <x v="13"/>
    <x v="2"/>
    <n v="27999"/>
    <n v="25999"/>
    <x v="2"/>
    <s v="https://rukminim2.flixcart.com/image/1160/1160/xif0q/mobile/q/y/m/-original-imagz7f9hzrahd2z.jpeg?q=90"/>
    <x v="53"/>
    <n v="6.7"/>
    <s v="Full HD+"/>
    <x v="1"/>
    <n v="256"/>
    <s v="White"/>
    <s v="Dimensity 7200 Pro Processor"/>
    <x v="0"/>
    <n v="5000"/>
    <n v="4.4000000000000004"/>
    <n v="50"/>
    <n v="32"/>
  </r>
  <r>
    <s v="MOBGVMQSFSU7EFDH"/>
    <s v="Nothing Phone (2A) 5G (White, 128 Gb)"/>
    <x v="13"/>
    <x v="2"/>
    <n v="25999"/>
    <n v="23999"/>
    <x v="2"/>
    <s v="https://rukminim2.flixcart.com/image/1160/1160/xif0q/mobile/q/y/m/-original-imagz7f9hzrahd2z.jpeg?q=90"/>
    <x v="53"/>
    <n v="6.7"/>
    <s v="Full HD+"/>
    <x v="1"/>
    <n v="128"/>
    <s v="White"/>
    <s v="Dimensity 7200 Pro Processor"/>
    <x v="0"/>
    <n v="5000"/>
    <n v="4.4000000000000004"/>
    <n v="50"/>
    <n v="32"/>
  </r>
  <r>
    <s v="MOBGVMQSMHEGGBRW"/>
    <s v="Nothing Phone (2A) 5G (Black, 256 Gb)"/>
    <x v="13"/>
    <x v="2"/>
    <n v="29999"/>
    <n v="27999"/>
    <x v="2"/>
    <s v="https://rukminim2.flixcart.com/image/1160/1160/xif0q/mobile/h/i/x/-original-imagyr3vfpqrpkbv.jpeg?q=90"/>
    <x v="53"/>
    <n v="6.7"/>
    <s v="Full HD+"/>
    <x v="3"/>
    <n v="256"/>
    <s v="Black"/>
    <s v="Dimensity 7200 Pro Processor"/>
    <x v="0"/>
    <n v="5000"/>
    <n v="4.4000000000000004"/>
    <n v="50"/>
    <n v="32"/>
  </r>
  <r>
    <s v="MOBGVMQSVVE7CEAB"/>
    <s v="Nothing Phone (2A) 5G (Black, 256 Gb)"/>
    <x v="13"/>
    <x v="2"/>
    <n v="27999"/>
    <n v="25999"/>
    <x v="2"/>
    <s v="https://rukminim2.flixcart.com/image/1160/1160/xif0q/mobile/h/i/x/-original-imagyr3vfpqrpkbv.jpeg?q=90"/>
    <x v="53"/>
    <n v="6.7"/>
    <s v="Full HD+"/>
    <x v="1"/>
    <n v="256"/>
    <s v="Black"/>
    <s v="Dimensity 7200 Pro Processor"/>
    <x v="0"/>
    <n v="5000"/>
    <n v="4.4000000000000004"/>
    <n v="50"/>
    <n v="32"/>
  </r>
  <r>
    <s v="MOBGVMQSZWSCFFWT"/>
    <s v="Nothing Phone (2A) 5G (Black, 128 Gb)"/>
    <x v="13"/>
    <x v="2"/>
    <n v="25999"/>
    <n v="23999"/>
    <x v="2"/>
    <s v="https://rukminim2.flixcart.com/image/1160/1160/xif0q/mobile/h/i/x/-original-imagyr3vfpqrpkbv.jpeg?q=90"/>
    <x v="53"/>
    <n v="6.7"/>
    <s v="Full HD+"/>
    <x v="1"/>
    <n v="128"/>
    <s v="Black"/>
    <s v="Dimensity 7200 Pro Processor"/>
    <x v="0"/>
    <n v="5000"/>
    <n v="4.4000000000000004"/>
    <n v="50"/>
    <n v="32"/>
  </r>
  <r>
    <s v="MOBGVTA24G7GHE6M"/>
    <s v="Samsung Galaxy S23 Fe (Purple, 128 Gb)"/>
    <x v="2"/>
    <x v="2"/>
    <n v="79999"/>
    <n v="39999"/>
    <x v="2"/>
    <s v="https://rukminim2.flixcart.com/image/1160/1160/xif0q/mobile/r/c/8/-original-imagztn77hdgmeka.jpeg?q=90"/>
    <x v="67"/>
    <n v="6.4"/>
    <s v="Full HD+"/>
    <x v="1"/>
    <n v="128"/>
    <s v="Purple"/>
    <s v="Samsung Exynos 2200 Processor"/>
    <x v="3"/>
    <n v="4500"/>
    <n v="4.3"/>
    <n v="50"/>
    <n v="10"/>
  </r>
  <r>
    <s v="MOBGVTA2836DQWTT"/>
    <s v="Samsung Galaxy S23 Fe (Graphite, 128 Gb)"/>
    <x v="2"/>
    <x v="2"/>
    <n v="79999"/>
    <n v="39999"/>
    <x v="2"/>
    <s v="https://rukminim2.flixcart.com/image/1160/1160/xif0q/mobile/b/o/j/-original-imagztn8vv8htmyx.jpeg?q=90"/>
    <x v="67"/>
    <n v="6.4"/>
    <s v="Full HD+"/>
    <x v="1"/>
    <n v="128"/>
    <s v="Graphite"/>
    <s v="Samsung Exynos 2200 Processor"/>
    <x v="3"/>
    <n v="4500"/>
    <n v="4.3"/>
    <n v="50"/>
    <n v="10"/>
  </r>
  <r>
    <s v="MOBGVTA2GRVRXVFR"/>
    <s v="Samsung Galaxy S23 Fe (Mint, 128 Gb)"/>
    <x v="2"/>
    <x v="2"/>
    <n v="79999"/>
    <n v="39999"/>
    <x v="2"/>
    <s v="https://rukminim2.flixcart.com/image/1160/1160/xif0q/mobile/m/c/s/-original-imagztn7sycc4h84.jpeg?q=90"/>
    <x v="67"/>
    <n v="6.4"/>
    <s v="Full HD+"/>
    <x v="1"/>
    <n v="128"/>
    <s v="Mint"/>
    <s v="Samsung Exynos 2200 Processor"/>
    <x v="3"/>
    <n v="4500"/>
    <n v="4.3"/>
    <n v="50"/>
    <n v="10"/>
  </r>
  <r>
    <s v="MOBGVTA2GWPSR57X"/>
    <s v="Samsung Galaxy S23 Fe (Graphite, 256 Gb)"/>
    <x v="2"/>
    <x v="2"/>
    <n v="84999"/>
    <n v="44999"/>
    <x v="2"/>
    <s v="https://rukminim2.flixcart.com/image/1160/1160/xif0q/mobile/b/o/j/-original-imagztn8vv8htmyx.jpeg?q=90"/>
    <x v="67"/>
    <n v="6.4"/>
    <s v="Full HD+"/>
    <x v="1"/>
    <n v="256"/>
    <s v="Graphite"/>
    <s v="Samsung Exynos 2200 Processor"/>
    <x v="3"/>
    <n v="4500"/>
    <n v="4.3"/>
    <n v="50"/>
    <n v="10"/>
  </r>
  <r>
    <s v="MOBGVTA2R8ZH4G3C"/>
    <s v="Samsung Galaxy S23 Fe (Mint, 256 Gb)"/>
    <x v="2"/>
    <x v="2"/>
    <n v="84999"/>
    <n v="44999"/>
    <x v="2"/>
    <s v="https://rukminim2.flixcart.com/image/1160/1160/xif0q/mobile/m/c/s/-original-imagztn7sycc4h84.jpeg?q=90"/>
    <x v="67"/>
    <n v="6.4"/>
    <s v="Full HD+"/>
    <x v="1"/>
    <n v="256"/>
    <s v="Mint"/>
    <s v="Samsung Exynos 2200 Processor"/>
    <x v="3"/>
    <n v="4500"/>
    <n v="4.3"/>
    <n v="50"/>
    <n v="10"/>
  </r>
  <r>
    <s v="MOBGVTA2VGHCJFGG"/>
    <s v="Samsung Galaxy S23 Fe (Purple, 256 Gb)"/>
    <x v="2"/>
    <x v="2"/>
    <n v="84999"/>
    <n v="44999"/>
    <x v="2"/>
    <s v="https://rukminim2.flixcart.com/image/1160/1160/xif0q/mobile/r/c/8/-original-imagztn77hdgmeka.jpeg?q=90"/>
    <x v="67"/>
    <n v="6.4"/>
    <s v="Full HD+"/>
    <x v="1"/>
    <n v="256"/>
    <s v="Purple"/>
    <s v="Samsung Exynos 2200 Processor"/>
    <x v="3"/>
    <n v="4500"/>
    <n v="4.3"/>
    <n v="50"/>
    <n v="10"/>
  </r>
  <r>
    <s v="MOBGVVTX2QNXDJ2W"/>
    <s v="Poco C65 (Pastel Blue, 256 Gb)"/>
    <x v="3"/>
    <x v="2"/>
    <n v="13499"/>
    <n v="9499"/>
    <x v="1"/>
    <s v="https://rukminim2.flixcart.com/image/1160/1160/xif0q/mobile/b/u/8/c65-mzb0g8nin-poco-original-imagw6j2kp5t5jek.jpeg?q=90"/>
    <x v="68"/>
    <n v="6.74"/>
    <s v="HD+"/>
    <x v="1"/>
    <n v="256"/>
    <s v="Pastel Blue"/>
    <s v="Helio G85 Processor"/>
    <x v="0"/>
    <n v="5000"/>
    <n v="4.2"/>
    <n v="50"/>
    <n v="8"/>
  </r>
  <r>
    <s v="MOBGVVTXAFHYHDZS"/>
    <s v="Poco C65 (Matte Black, 128 Gb)"/>
    <x v="3"/>
    <x v="2"/>
    <n v="10999"/>
    <n v="6799"/>
    <x v="1"/>
    <s v="https://rukminim2.flixcart.com/image/1160/1160/xif0q/mobile/i/k/k/c65-mzb0g8rin-poco-original-imagw6gyhhu7hur5.jpeg?q=90"/>
    <x v="68"/>
    <n v="6.74"/>
    <s v="HD+"/>
    <x v="0"/>
    <n v="128"/>
    <s v="Matte Black"/>
    <s v="Helio G85 Processor"/>
    <x v="0"/>
    <n v="5000"/>
    <n v="4.3"/>
    <n v="50"/>
    <n v="8"/>
  </r>
  <r>
    <s v="MOBGVVTXBXRRZEUK"/>
    <s v="Poco C65 (Matte Black, 128 Gb)"/>
    <x v="3"/>
    <x v="2"/>
    <n v="11999"/>
    <n v="7499"/>
    <x v="1"/>
    <s v="https://rukminim2.flixcart.com/image/1160/1160/xif0q/mobile/i/k/k/c65-mzb0g8rin-poco-original-imagw6gyhhu7hur5.jpeg?q=90"/>
    <x v="68"/>
    <n v="6.74"/>
    <s v="HD+"/>
    <x v="2"/>
    <n v="128"/>
    <s v="Matte Black"/>
    <s v="Helio G85 Processor"/>
    <x v="0"/>
    <n v="5000"/>
    <n v="4.2"/>
    <n v="50"/>
    <n v="8"/>
  </r>
  <r>
    <s v="MOBGVVTXTQDGZ7JY"/>
    <s v="Poco C65 (Pastel Blue, 128 Gb)"/>
    <x v="3"/>
    <x v="2"/>
    <n v="11999"/>
    <n v="7499"/>
    <x v="1"/>
    <s v="https://rukminim2.flixcart.com/image/1160/1160/xif0q/mobile/b/u/8/c65-mzb0g8nin-poco-original-imagw6j2kp5t5jek.jpeg?q=90"/>
    <x v="68"/>
    <n v="6.74"/>
    <s v="HD+"/>
    <x v="2"/>
    <n v="128"/>
    <s v="Pastel Blue"/>
    <s v="Helio G85 Processor"/>
    <x v="0"/>
    <n v="5000"/>
    <n v="4.2"/>
    <n v="50"/>
    <n v="8"/>
  </r>
  <r>
    <s v="MOBGVVTXXYZHF5UM"/>
    <s v="Poco C65 (Matte Black, 256 Gb)"/>
    <x v="3"/>
    <x v="2"/>
    <n v="13499"/>
    <n v="9499"/>
    <x v="1"/>
    <s v="https://rukminim2.flixcart.com/image/1160/1160/xif0q/mobile/i/k/k/c65-mzb0g8rin-poco-original-imagw6gyhhu7hur5.jpeg?q=90"/>
    <x v="68"/>
    <n v="6.74"/>
    <s v="HD+"/>
    <x v="1"/>
    <n v="256"/>
    <s v="Matte Black"/>
    <s v="Helio G85 Processor"/>
    <x v="0"/>
    <n v="5000"/>
    <n v="4.2"/>
    <n v="50"/>
    <n v="8"/>
  </r>
  <r>
    <s v="MOBGVVTXZESSZY4W"/>
    <s v="Poco C65 (Pastel Blue, 128 Gb)"/>
    <x v="3"/>
    <x v="2"/>
    <n v="10999"/>
    <n v="6799"/>
    <x v="1"/>
    <s v="https://rukminim2.flixcart.com/image/1160/1160/xif0q/mobile/b/u/8/c65-mzb0g8nin-poco-original-imagw6j2kp5t5jek.jpeg?q=90"/>
    <x v="68"/>
    <n v="6.74"/>
    <s v="HD+"/>
    <x v="0"/>
    <n v="128"/>
    <s v="Pastel Blue"/>
    <s v="Helio G85 Processor"/>
    <x v="0"/>
    <n v="5000"/>
    <n v="4.3"/>
    <n v="50"/>
    <n v="8"/>
  </r>
  <r>
    <s v="MOBGVZ4MMMTGQTRR"/>
    <s v="Tecno Spark Go 2024 (Gravity Black, 64 Gb)"/>
    <x v="7"/>
    <x v="2"/>
    <n v="7499"/>
    <n v="6899"/>
    <x v="1"/>
    <s v="https://rukminim2.flixcart.com/image/1160/1160/xif0q/mobile/x/w/v/-original-imagz37hmkhgjrkq.jpeg?q=90"/>
    <x v="69"/>
    <n v="6.56"/>
    <s v="HD+"/>
    <x v="5"/>
    <n v="64"/>
    <s v="Gravity Black"/>
    <s v="Unisoc T606 Processor"/>
    <x v="1"/>
    <n v="5000"/>
    <n v="4.3"/>
    <n v="8"/>
    <n v="8"/>
  </r>
  <r>
    <s v="MOBGW4HH3GV5F8GY"/>
    <s v="Redmi 13C (Stardust Black, 128 Gb)"/>
    <x v="8"/>
    <x v="2"/>
    <n v="13999"/>
    <n v="8499"/>
    <x v="1"/>
    <s v="https://rukminim2.flixcart.com/image/1160/1160/xif0q/mobile/v/e/a/-original-imahfk4xuk7ntphs.jpeg?q=90"/>
    <x v="70"/>
    <n v="6.74"/>
    <s v="HD+"/>
    <x v="2"/>
    <n v="128"/>
    <s v="Stardust Black"/>
    <s v="Helio G85 Processor"/>
    <x v="0"/>
    <n v="5000"/>
    <n v="4.2"/>
    <n v="50"/>
    <n v="8"/>
  </r>
  <r>
    <s v="MOBGW4HKUXHFDYU2"/>
    <s v="Redmi 13C (Starshine Green, 128 Gb)"/>
    <x v="8"/>
    <x v="2"/>
    <n v="11999"/>
    <n v="7699"/>
    <x v="1"/>
    <s v="https://rukminim2.flixcart.com/image/1160/1160/xif0q/mobile/u/6/r/-original-imahfk4xenbzxwrh.jpeg?q=90"/>
    <x v="70"/>
    <n v="6.74"/>
    <s v="HD+"/>
    <x v="0"/>
    <n v="128"/>
    <s v="Starshine Green"/>
    <s v="Helio G85 Processor"/>
    <x v="0"/>
    <n v="5000"/>
    <n v="4.3"/>
    <n v="50"/>
    <n v="8"/>
  </r>
  <r>
    <s v="MOBGW4HKVU4ZGZFZ"/>
    <s v="Redmi 13C (Stardust Black, 128 Gb)"/>
    <x v="8"/>
    <x v="2"/>
    <n v="11999"/>
    <n v="7699"/>
    <x v="1"/>
    <s v="https://rukminim2.flixcart.com/image/1160/1160/xif0q/mobile/v/e/a/-original-imahfk4xuk7ntphs.jpeg?q=90"/>
    <x v="70"/>
    <n v="6.74"/>
    <s v="HD+"/>
    <x v="0"/>
    <n v="128"/>
    <s v="Stardust Black"/>
    <s v="Helio G85 Processor"/>
    <x v="0"/>
    <n v="5000"/>
    <n v="4.3"/>
    <n v="50"/>
    <n v="8"/>
  </r>
  <r>
    <s v="MOBGW4HKWHMZ2XMD"/>
    <s v="Redmi 13C (Starshine Green, 128 Gb)"/>
    <x v="8"/>
    <x v="2"/>
    <n v="13999"/>
    <n v="8499"/>
    <x v="1"/>
    <s v="https://rukminim2.flixcart.com/image/1160/1160/xif0q/mobile/u/6/r/-original-imahfk4xenbzxwrh.jpeg?q=90"/>
    <x v="70"/>
    <n v="6.74"/>
    <s v="HD+"/>
    <x v="2"/>
    <n v="128"/>
    <s v="Starshine Green"/>
    <s v="Helio G85 Processor"/>
    <x v="0"/>
    <n v="5000"/>
    <n v="4.2"/>
    <n v="50"/>
    <n v="8"/>
  </r>
  <r>
    <s v="MOBGW4JKJT4RBG8G"/>
    <s v="Oppo A59 5G (Starry Black, 128 Gb)"/>
    <x v="4"/>
    <x v="2"/>
    <n v="19999"/>
    <n v="15499"/>
    <x v="0"/>
    <s v="https://rukminim2.flixcart.com/image/1160/1160/xif0q/mobile/w/a/5/a59-5g-cph2617-oppo-original-imagwez4ruy9wrad.jpeg?q=90"/>
    <x v="71"/>
    <n v="6.56"/>
    <s v="HD+"/>
    <x v="2"/>
    <n v="128"/>
    <s v="Starry Black"/>
    <s v="Dimensity 6020 Processor"/>
    <x v="0"/>
    <n v="5000"/>
    <n v="4.3"/>
    <n v="13"/>
    <n v="8"/>
  </r>
  <r>
    <s v="MOBGW4JKMFU3MDJ7"/>
    <s v="Oppo A59 5G (Silk Gold, 128 Gb)"/>
    <x v="4"/>
    <x v="2"/>
    <n v="17999"/>
    <n v="13999"/>
    <x v="0"/>
    <s v="https://rukminim2.flixcart.com/image/1160/1160/xif0q/mobile/2/r/f/-original-imagweqhwyards5f.jpeg?q=90"/>
    <x v="71"/>
    <n v="6.56"/>
    <s v="HD+"/>
    <x v="0"/>
    <n v="128"/>
    <s v="Silk Gold"/>
    <s v="Dimensity 6020 Processor"/>
    <x v="0"/>
    <n v="5000"/>
    <n v="4.3"/>
    <n v="13"/>
    <n v="8"/>
  </r>
  <r>
    <s v="MOBGW4JKTTPXVNMA"/>
    <s v="Oppo A59 5G (Silk Gold, 128 Gb)"/>
    <x v="4"/>
    <x v="2"/>
    <n v="19999"/>
    <n v="15499"/>
    <x v="0"/>
    <s v="https://rukminim2.flixcart.com/image/1160/1160/xif0q/mobile/2/r/f/-original-imagweqhwyards5f.jpeg?q=90"/>
    <x v="71"/>
    <n v="6.56"/>
    <s v="HD+"/>
    <x v="2"/>
    <n v="128"/>
    <s v="Silk Gold"/>
    <s v="Dimensity 6020 Processor"/>
    <x v="0"/>
    <n v="5000"/>
    <n v="4.3"/>
    <n v="13"/>
    <n v="8"/>
  </r>
  <r>
    <s v="MOBGW4KGJJH7PMZF"/>
    <s v="Tecno Pova 5 Pro 5G (Dark Illusion, 256 Gb)"/>
    <x v="7"/>
    <x v="2"/>
    <n v="20999"/>
    <n v="15999"/>
    <x v="0"/>
    <s v="https://rukminim2.flixcart.com/image/1160/1160/xif0q/mobile/q/k/b/pova-5-pro-5g-lh8n-tecno-original-imah27t3g9wgxzy7.jpeg?q=90"/>
    <x v="54"/>
    <n v="6.78"/>
    <s v="Full HD+"/>
    <x v="1"/>
    <n v="256"/>
    <s v="Dark Illusion"/>
    <s v="MediaTek Dimensity 6080 Processor"/>
    <x v="0"/>
    <n v="5000"/>
    <n v="4.2"/>
    <n v="8"/>
    <n v="16"/>
  </r>
  <r>
    <s v="MOBGW6JJ4ZJHVGXE"/>
    <s v="Motorola Edge 40 Neo (Peach Fuzz, 128 Gb)"/>
    <x v="1"/>
    <x v="2"/>
    <n v="27999"/>
    <n v="22999"/>
    <x v="2"/>
    <s v="https://rukminim2.flixcart.com/image/1160/1160/xif0q/mobile/5/c/r/-original-imagx24ftn9fyuam.jpeg?q=90"/>
    <x v="33"/>
    <n v="6.55"/>
    <s v="Full HD+"/>
    <x v="1"/>
    <n v="128"/>
    <s v="Peach Fuzz"/>
    <s v="Dimensity 7030 Processor"/>
    <x v="0"/>
    <n v="5000"/>
    <n v="4.3"/>
    <n v="50"/>
    <n v="32"/>
  </r>
  <r>
    <s v="MOBGW6NGMC7FNGMC"/>
    <s v="Google Pixel 8 (Mint, 128 Gb)"/>
    <x v="5"/>
    <x v="2"/>
    <n v="75999"/>
    <n v="58999"/>
    <x v="2"/>
    <s v="https://rukminim2.flixcart.com/image/1160/1160/xif0q/mobile/3/r/l/-original-imagxgauvgvcretu.jpeg?q=90"/>
    <x v="52"/>
    <n v="6.2"/>
    <s v="Full HD+"/>
    <x v="1"/>
    <n v="128"/>
    <s v="Mint"/>
    <s v="Tensor G3 Processor"/>
    <x v="4"/>
    <n v="4575"/>
    <n v="4.2"/>
    <n v="50"/>
    <n v="5"/>
  </r>
  <r>
    <s v="MOBGW9FEDGZ3GAKT"/>
    <s v="Poco M6 5G (Orion Blue, 128 Gb)"/>
    <x v="3"/>
    <x v="2"/>
    <n v="12999"/>
    <n v="8999"/>
    <x v="1"/>
    <s v="https://rukminim2.flixcart.com/image/1160/1160/xif0q/mobile/l/v/b/-original-imagytcpqznwrvse.jpeg?q=90"/>
    <x v="72"/>
    <n v="6.74"/>
    <s v="HD+"/>
    <x v="0"/>
    <n v="128"/>
    <s v="Orion Blue"/>
    <s v="Mediatek Dimensity 6100+ Processor"/>
    <x v="0"/>
    <n v="5000"/>
    <n v="4.0999999999999996"/>
    <n v="50"/>
    <n v="5"/>
  </r>
  <r>
    <s v="MOBGW9FEH8ZHKNDY"/>
    <s v="Poco M6 5G (Orion Blue, 256 Gb)"/>
    <x v="3"/>
    <x v="2"/>
    <n v="15999"/>
    <n v="11499"/>
    <x v="0"/>
    <s v="https://rukminim2.flixcart.com/image/1160/1160/xif0q/mobile/l/v/b/-original-imagytcpqznwrvse.jpeg?q=90"/>
    <x v="72"/>
    <n v="6.74"/>
    <s v="HD+"/>
    <x v="1"/>
    <n v="256"/>
    <s v="Orion Blue"/>
    <s v="Mediatek Dimensity 6100+ Processor"/>
    <x v="0"/>
    <n v="5000"/>
    <n v="4.2"/>
    <n v="50"/>
    <n v="5"/>
  </r>
  <r>
    <s v="MOBGW9FEHEYNW7ZR"/>
    <s v="Poco M6 5G (Galactic Black, 128 Gb)"/>
    <x v="3"/>
    <x v="2"/>
    <n v="12999"/>
    <n v="8999"/>
    <x v="1"/>
    <s v="https://rukminim2.flixcart.com/image/1160/1160/xif0q/mobile/h/b/r/-original-imagytcpcnjbduwh.jpeg?q=90"/>
    <x v="72"/>
    <n v="6.74"/>
    <s v="HD+"/>
    <x v="0"/>
    <n v="128"/>
    <s v="Galactic Black"/>
    <s v="Mediatek Dimensity 6100+ Processor"/>
    <x v="0"/>
    <n v="5000"/>
    <n v="4.0999999999999996"/>
    <n v="50"/>
    <n v="5"/>
  </r>
  <r>
    <s v="MOBGW9FEZKAV8QCZ"/>
    <s v="Poco M6 5G (Galactic Black, 128 Gb)"/>
    <x v="3"/>
    <x v="2"/>
    <n v="13999"/>
    <n v="9999"/>
    <x v="1"/>
    <s v="https://rukminim2.flixcart.com/image/1160/1160/xif0q/mobile/h/b/r/-original-imagytcpcnjbduwh.jpeg?q=90"/>
    <x v="72"/>
    <n v="6.74"/>
    <s v="HD+"/>
    <x v="2"/>
    <n v="128"/>
    <s v="Galactic Black"/>
    <s v="Mediatek Dimensity 6100+ Processor"/>
    <x v="0"/>
    <n v="5000"/>
    <n v="4.3"/>
    <n v="50"/>
    <n v="5"/>
  </r>
  <r>
    <s v="MOBGWBA52PMHZF4N"/>
    <s v="Tecno Spark Go 2024 (Mystery White, 64 Gb)"/>
    <x v="7"/>
    <x v="2"/>
    <n v="7999"/>
    <n v="7199"/>
    <x v="1"/>
    <s v="https://rukminim2.flixcart.com/image/1160/1160/xif0q/mobile/x/b/e/-original-imagz37gqyrzbjyf.jpeg?q=90"/>
    <x v="69"/>
    <n v="6.56"/>
    <s v="HD+"/>
    <x v="0"/>
    <n v="64"/>
    <s v="Mystery White"/>
    <s v="Unisoc T606 Processor"/>
    <x v="1"/>
    <n v="5000"/>
    <n v="4.3"/>
    <n v="8"/>
    <n v="8"/>
  </r>
  <r>
    <s v="MOBGWBA88ZVGQQHF"/>
    <s v="Tecno Spark Go 2024 (Gravity Black, 64 Gb)"/>
    <x v="7"/>
    <x v="2"/>
    <n v="7999"/>
    <n v="7199"/>
    <x v="1"/>
    <s v="https://rukminim2.flixcart.com/image/1160/1160/xif0q/mobile/x/w/v/-original-imagz37hmkhgjrkq.jpeg?q=90"/>
    <x v="69"/>
    <n v="6.56"/>
    <s v="HD+"/>
    <x v="0"/>
    <n v="64"/>
    <s v="Gravity Black"/>
    <s v="Unisoc T606 Processor"/>
    <x v="1"/>
    <n v="5000"/>
    <n v="4.3"/>
    <n v="8"/>
    <n v="8"/>
  </r>
  <r>
    <s v="MOBGWD85AZCYWPYW"/>
    <s v="Samsung Galaxy A15 5G (Blue, 128 Gb)"/>
    <x v="2"/>
    <x v="2"/>
    <n v="21499"/>
    <n v="18999"/>
    <x v="0"/>
    <s v="https://rukminim2.flixcart.com/image/1160/1160/xif0q/mobile/g/f/i/galaxy-a15-5g-sm-a156ezbnins-samsung-original-imagwkgzv7vs8zd2.jpeg?q=90"/>
    <x v="73"/>
    <n v="6.5"/>
    <s v="Full HD+"/>
    <x v="1"/>
    <n v="128"/>
    <s v="Blue"/>
    <s v="Dimensity 6100+ Processor"/>
    <x v="0"/>
    <n v="5000"/>
    <n v="4.2"/>
    <n v="50"/>
    <n v="13"/>
  </r>
  <r>
    <s v="MOBGWD85AZH3BRSS"/>
    <s v="Samsung Galaxy A15 5G (Light Blue, 128 Gb)"/>
    <x v="2"/>
    <x v="2"/>
    <n v="19999"/>
    <n v="17667"/>
    <x v="0"/>
    <s v="https://rukminim2.flixcart.com/image/1160/1160/xif0q/mobile/s/i/c/galaxy-a15-5g-sm-a156elbnins-samsung-original-imagwkgykezdha6z.jpeg?q=90"/>
    <x v="73"/>
    <n v="6.5"/>
    <s v="Full HD+"/>
    <x v="2"/>
    <n v="128"/>
    <s v="Light Blue"/>
    <s v="Dimensity 6100+ Processor"/>
    <x v="0"/>
    <n v="5000"/>
    <n v="4.2"/>
    <n v="50"/>
    <n v="13"/>
  </r>
  <r>
    <s v="MOBGWD85PDW7YR9G"/>
    <s v="Samsung Galaxy A15 5G (Blue, 256 Gb)"/>
    <x v="2"/>
    <x v="2"/>
    <n v="24499"/>
    <n v="22499"/>
    <x v="2"/>
    <s v="https://rukminim2.flixcart.com/image/1160/1160/xif0q/mobile/g/f/i/galaxy-a15-5g-sm-a156ezbnins-samsung-original-imagwkgzv7vs8zd2.jpeg?q=90"/>
    <x v="73"/>
    <n v="6.5"/>
    <s v="Full HD+"/>
    <x v="1"/>
    <n v="256"/>
    <s v="Blue"/>
    <s v="Dimensity 6100+ Processor"/>
    <x v="0"/>
    <n v="5000"/>
    <n v="4.2"/>
    <n v="50"/>
    <n v="13"/>
  </r>
  <r>
    <s v="MOBGWD85TPKVHRUA"/>
    <s v="Samsung Galaxy A15 5G (Light Blue, 128 Gb)"/>
    <x v="2"/>
    <x v="1"/>
    <n v="21499"/>
    <n v="18548"/>
    <x v="0"/>
    <s v="https://rukminim2.flixcart.com/image/1160/1160/xif0q/mobile/s/i/c/galaxy-a15-5g-sm-a156elbnins-samsung-original-imagwkgykezdha6z.jpeg?q=90"/>
    <x v="73"/>
    <n v="6.5"/>
    <s v="Full HD+"/>
    <x v="1"/>
    <n v="128"/>
    <s v="Light Blue"/>
    <s v="Dimensity 6100+ Processor"/>
    <x v="0"/>
    <n v="5000"/>
    <n v="4.2"/>
    <n v="50"/>
    <n v="13"/>
  </r>
  <r>
    <s v="MOBGWD85UZC8C3V8"/>
    <s v="Samsung Galaxy A15 5G (Blue Black, 256 Gb)"/>
    <x v="2"/>
    <x v="2"/>
    <n v="24499"/>
    <n v="22139"/>
    <x v="2"/>
    <s v="https://rukminim2.flixcart.com/image/1160/1160/xif0q/mobile/k/b/x/galaxy-a15-5g-sm-a156ezknins-samsung-original-imagwkgyvgfsza34.jpeg?q=90"/>
    <x v="73"/>
    <n v="6.5"/>
    <s v="Full HD+"/>
    <x v="1"/>
    <n v="256"/>
    <s v="Blue Black"/>
    <s v="Dimensity 6100+ Processor"/>
    <x v="0"/>
    <n v="5000"/>
    <n v="4.2"/>
    <n v="50"/>
    <n v="13"/>
  </r>
  <r>
    <s v="MOBGWD85ZUA8BMDZ"/>
    <s v="Samsung Galaxy A15 5G (Blue Black, 128 Gb)"/>
    <x v="2"/>
    <x v="2"/>
    <n v="21499"/>
    <n v="18975"/>
    <x v="0"/>
    <s v="https://rukminim2.flixcart.com/image/1160/1160/xif0q/mobile/k/b/x/galaxy-a15-5g-sm-a156ezknins-samsung-original-imagwkgyvgfsza34.jpeg?q=90"/>
    <x v="73"/>
    <n v="6.5"/>
    <s v="Full HD+"/>
    <x v="1"/>
    <n v="128"/>
    <s v="Blue Black"/>
    <s v="Dimensity 6100+ Processor"/>
    <x v="0"/>
    <n v="5000"/>
    <n v="4.2"/>
    <n v="50"/>
    <n v="13"/>
  </r>
  <r>
    <s v="MOBGWD85ZV6EZKJZ"/>
    <s v="Samsung Galaxy A15 5G (Blue Black, 128 Gb)"/>
    <x v="2"/>
    <x v="2"/>
    <n v="19999"/>
    <n v="17999"/>
    <x v="0"/>
    <s v="https://rukminim2.flixcart.com/image/1160/1160/xif0q/mobile/k/b/x/galaxy-a15-5g-sm-a156ezknins-samsung-original-imagwkgyvgfsza34.jpeg?q=90"/>
    <x v="73"/>
    <n v="6.5"/>
    <s v="Full HD+"/>
    <x v="2"/>
    <n v="128"/>
    <s v="Blue Black"/>
    <s v="Dimensity 6100+ Processor"/>
    <x v="0"/>
    <n v="5000"/>
    <n v="4.2"/>
    <n v="50"/>
    <n v="13"/>
  </r>
  <r>
    <s v="MOBGWFB4GM4RHQER"/>
    <s v="Tecno Spark Go 2024 (Mystery White, 64 Gb)"/>
    <x v="7"/>
    <x v="2"/>
    <n v="7499"/>
    <n v="6899"/>
    <x v="1"/>
    <s v="https://rukminim2.flixcart.com/image/1160/1160/xif0q/mobile/x/b/e/-original-imagz37gqyrzbjyf.jpeg?q=90"/>
    <x v="69"/>
    <n v="6.56"/>
    <s v="HD+"/>
    <x v="5"/>
    <n v="64"/>
    <s v="Mystery White"/>
    <s v="Unisoc T606 Processor"/>
    <x v="1"/>
    <n v="5000"/>
    <n v="4.3"/>
    <n v="13"/>
    <n v="8"/>
  </r>
  <r>
    <s v="MOBGWH8S2TF4CAGN"/>
    <s v="Realme 12 Pro+ 5G (Submarine Blue, 256 Gb)"/>
    <x v="6"/>
    <x v="2"/>
    <n v="35999"/>
    <n v="28999"/>
    <x v="2"/>
    <s v="https://rukminim2.flixcart.com/image/1160/1160/xif0q/mobile/g/t/u/-original-imagxhd5xtjuwnqz.jpeg?q=90"/>
    <x v="74"/>
    <n v="6.7"/>
    <s v="Full HD+"/>
    <x v="1"/>
    <n v="256"/>
    <s v="Submarine Blue"/>
    <s v="Snapdragon 7s Gen 2 Processor"/>
    <x v="2"/>
    <n v="5000"/>
    <n v="4.4000000000000004"/>
    <n v="50"/>
    <n v="32"/>
  </r>
  <r>
    <s v="MOBGWH8S46ZD2ZGH"/>
    <s v="Realme 12 Pro 5G (Navigator Beige, 128 Gb)"/>
    <x v="6"/>
    <x v="2"/>
    <n v="29999"/>
    <n v="22999"/>
    <x v="2"/>
    <s v="https://rukminim2.flixcart.com/image/1160/1160/xif0q/mobile/m/p/y/12-pro-5g-rmx3842-realme-original-imagxgnhafyjz8rb.jpeg?q=90"/>
    <x v="75"/>
    <n v="6.7"/>
    <s v="Full HD+"/>
    <x v="1"/>
    <n v="128"/>
    <s v="Navigator Beige"/>
    <s v="Snapdragon 6 Gen 1 Processor"/>
    <x v="2"/>
    <n v="5000"/>
    <n v="4.4000000000000004"/>
    <n v="50"/>
    <n v="16"/>
  </r>
  <r>
    <s v="MOBGWH8SB4QUY3H7"/>
    <s v="Realme 12 Pro+ 5G (Explorer Red, 256 Gb)"/>
    <x v="6"/>
    <x v="2"/>
    <n v="37999"/>
    <n v="30999"/>
    <x v="2"/>
    <s v="https://rukminim2.flixcart.com/image/1160/1160/xif0q/mobile/b/v/c/12-pro-5g-rmx3840-realme-original-imagxgnkafjjhpmk.jpeg?q=90"/>
    <x v="74"/>
    <n v="6.7"/>
    <s v="Full HD+"/>
    <x v="3"/>
    <n v="256"/>
    <s v="Explorer Red"/>
    <s v="Snapdragon 7s Gen 2 Processor"/>
    <x v="2"/>
    <n v="5000"/>
    <n v="4.4000000000000004"/>
    <n v="50"/>
    <n v="32"/>
  </r>
  <r>
    <s v="MOBGWH8SBYXG332N"/>
    <s v="Realme 12 Pro 5G (Submarine Blue, 256 Gb)"/>
    <x v="6"/>
    <x v="2"/>
    <n v="31999"/>
    <n v="24999"/>
    <x v="2"/>
    <s v="https://rukminim2.flixcart.com/image/1160/1160/xif0q/mobile/l/x/c/-original-imagx6rdpmhuq5ba.jpeg?q=90"/>
    <x v="75"/>
    <n v="6.7"/>
    <s v="Full HD+"/>
    <x v="1"/>
    <n v="256"/>
    <s v="Submarine Blue"/>
    <s v="Snapdragon 6 Gen 1 Processor"/>
    <x v="2"/>
    <n v="5000"/>
    <n v="4.4000000000000004"/>
    <n v="50"/>
    <n v="16"/>
  </r>
  <r>
    <s v="MOBGWH8SCYWVCQEH"/>
    <s v="Realme 12 Pro+ 5G (Navigator Beige, 128 Gb)"/>
    <x v="6"/>
    <x v="1"/>
    <n v="34999"/>
    <n v="29999"/>
    <x v="2"/>
    <s v="https://rukminim2.flixcart.com/image/1160/1160/xif0q/mobile/z/f/g/-original-imagxhd5gqhzszeb.jpeg?q=90"/>
    <x v="74"/>
    <n v="6.7"/>
    <s v="Full HD+"/>
    <x v="1"/>
    <n v="128"/>
    <s v="Navigator Beige"/>
    <s v="Snapdragon 7s Gen 2 Processor"/>
    <x v="2"/>
    <n v="5000"/>
    <n v="4.4000000000000004"/>
    <n v="50"/>
    <n v="32"/>
  </r>
  <r>
    <s v="MOBGWH8SERYVVPV8"/>
    <s v="Realme 12 Pro+ 5G (Submarine Blue, 256 Gb)"/>
    <x v="6"/>
    <x v="2"/>
    <n v="37999"/>
    <n v="30999"/>
    <x v="2"/>
    <s v="https://rukminim2.flixcart.com/image/1160/1160/xif0q/mobile/g/t/u/-original-imagxhd5xtjuwnqz.jpeg?q=90"/>
    <x v="74"/>
    <n v="6.7"/>
    <s v="Full HD+"/>
    <x v="3"/>
    <n v="256"/>
    <s v="Submarine Blue"/>
    <s v="Snapdragon 7s Gen 2 Processor"/>
    <x v="2"/>
    <n v="5000"/>
    <n v="4.4000000000000004"/>
    <n v="50"/>
    <n v="32"/>
  </r>
  <r>
    <s v="MOBGWH8SFQGSBNDU"/>
    <s v="Realme 12 Pro+ 5G (Navigator Beige, 256 Gb)"/>
    <x v="6"/>
    <x v="2"/>
    <n v="35999"/>
    <n v="28999"/>
    <x v="2"/>
    <s v="https://rukminim2.flixcart.com/image/1160/1160/xif0q/mobile/z/f/g/-original-imagxhd5gqhzszeb.jpeg?q=90"/>
    <x v="74"/>
    <n v="6.7"/>
    <s v="Full HD+"/>
    <x v="1"/>
    <n v="256"/>
    <s v="Navigator Beige"/>
    <s v="Snapdragon 7s Gen 2 Processor"/>
    <x v="2"/>
    <n v="5000"/>
    <n v="4.4000000000000004"/>
    <n v="50"/>
    <n v="32"/>
  </r>
  <r>
    <s v="MOBGWH8SMHNFVVDX"/>
    <s v="Realme 12 Pro+ 5G (Explorer Red, 128 Gb)"/>
    <x v="6"/>
    <x v="1"/>
    <n v="34999"/>
    <n v="29999"/>
    <x v="2"/>
    <s v="https://rukminim2.flixcart.com/image/1160/1160/xif0q/mobile/b/v/c/12-pro-5g-rmx3840-realme-original-imagxgnkafjjhpmk.jpeg?q=90"/>
    <x v="74"/>
    <n v="6.7"/>
    <s v="Full HD+"/>
    <x v="1"/>
    <n v="128"/>
    <s v="Explorer Red"/>
    <s v="Snapdragon 7s Gen 2 Processor"/>
    <x v="2"/>
    <n v="5000"/>
    <n v="4.4000000000000004"/>
    <n v="50"/>
    <n v="32"/>
  </r>
  <r>
    <s v="MOBGWH8SR7MRR68W"/>
    <s v="Realme 12 Pro+ 5G (Submarine Blue, 128 Gb)"/>
    <x v="6"/>
    <x v="2"/>
    <n v="34999"/>
    <n v="29999"/>
    <x v="2"/>
    <s v="https://rukminim2.flixcart.com/image/1160/1160/xif0q/mobile/g/t/u/-original-imagxhd5xtjuwnqz.jpeg?q=90"/>
    <x v="74"/>
    <n v="6.7"/>
    <s v="Full HD+"/>
    <x v="1"/>
    <n v="128"/>
    <s v="Submarine Blue"/>
    <s v="Snapdragon 7s Gen 2 Processor"/>
    <x v="2"/>
    <n v="5000"/>
    <n v="4.4000000000000004"/>
    <n v="50"/>
    <n v="32"/>
  </r>
  <r>
    <s v="MOBGWH8SRNNZZ3DZ"/>
    <s v="Realme 12 Pro+ 5G (Explorer Red, 256 Gb)"/>
    <x v="6"/>
    <x v="2"/>
    <n v="35999"/>
    <n v="28999"/>
    <x v="2"/>
    <s v="https://rukminim2.flixcart.com/image/1160/1160/xif0q/mobile/b/v/c/12-pro-5g-rmx3840-realme-original-imagxgnkafjjhpmk.jpeg?q=90"/>
    <x v="74"/>
    <n v="6.7"/>
    <s v="Full HD+"/>
    <x v="1"/>
    <n v="256"/>
    <s v="Explorer Red"/>
    <s v="Snapdragon 7s Gen 2 Processor"/>
    <x v="2"/>
    <n v="5000"/>
    <n v="4.4000000000000004"/>
    <n v="50"/>
    <n v="32"/>
  </r>
  <r>
    <s v="MOBGWH8SSGEEZRDA"/>
    <s v="Realme 12 Pro 5G (Navigator Beige, 256 Gb)"/>
    <x v="6"/>
    <x v="2"/>
    <n v="31999"/>
    <n v="24999"/>
    <x v="2"/>
    <s v="https://rukminim2.flixcart.com/image/1160/1160/xif0q/mobile/m/p/y/12-pro-5g-rmx3842-realme-original-imagxgnhafyjz8rb.jpeg?q=90"/>
    <x v="75"/>
    <n v="6.7"/>
    <s v="Full HD+"/>
    <x v="1"/>
    <n v="256"/>
    <s v="Navigator Beige"/>
    <s v="Snapdragon 6 Gen 1 Processor"/>
    <x v="2"/>
    <n v="5000"/>
    <n v="4.4000000000000004"/>
    <n v="50"/>
    <n v="16"/>
  </r>
  <r>
    <s v="MOBGWH8STKHPCKGN"/>
    <s v="Realme 12 Pro+ 5G (Navigator Beige, 256 Gb)"/>
    <x v="6"/>
    <x v="2"/>
    <n v="37999"/>
    <n v="30999"/>
    <x v="2"/>
    <s v="https://rukminim2.flixcart.com/image/1160/1160/xif0q/mobile/z/f/g/-original-imagxhd5gqhzszeb.jpeg?q=90"/>
    <x v="74"/>
    <n v="6.7"/>
    <s v="Full HD+"/>
    <x v="3"/>
    <n v="256"/>
    <s v="Navigator Beige"/>
    <s v="Snapdragon 7s Gen 2 Processor"/>
    <x v="2"/>
    <n v="5000"/>
    <n v="4.4000000000000004"/>
    <n v="50"/>
    <n v="32"/>
  </r>
  <r>
    <s v="MOBGWUHSZKWBZQWJ"/>
    <s v="Redmi 13C (Starfrost White, 128 Gb)"/>
    <x v="8"/>
    <x v="2"/>
    <n v="11999"/>
    <n v="7699"/>
    <x v="1"/>
    <s v="https://rukminim2.flixcart.com/image/1160/1160/xif0q/mobile/t/f/a/-original-imahfk4xp4xcggyt.jpeg?q=90"/>
    <x v="70"/>
    <n v="6.74"/>
    <s v="HD+"/>
    <x v="0"/>
    <n v="128"/>
    <s v="Starfrost White"/>
    <s v="Helio G85 Processor"/>
    <x v="0"/>
    <n v="5000"/>
    <n v="4.3"/>
    <n v="50"/>
    <n v="8"/>
  </r>
  <r>
    <s v="MOBGWV5H2JGQTN22"/>
    <s v="Infinix Smart 8 (Timber Black, 64 Gb)"/>
    <x v="10"/>
    <x v="2"/>
    <n v="8999"/>
    <n v="7299"/>
    <x v="1"/>
    <s v="https://rukminim2.flixcart.com/image/1160/1160/xif0q/mobile/f/o/2/-original-imagxsc4zkwzpqkc.jpeg?q=90"/>
    <x v="76"/>
    <n v="6.6"/>
    <s v="HD+"/>
    <x v="0"/>
    <n v="64"/>
    <s v="Timber Black"/>
    <s v="Helio G36 Processor"/>
    <x v="0"/>
    <n v="5000"/>
    <n v="4.3"/>
    <n v="50"/>
    <n v="8"/>
  </r>
  <r>
    <s v="MOBGWV5H9XEBFU4H"/>
    <s v="Infinix Smart 8 (Shiny Gold, 128 Gb)"/>
    <x v="10"/>
    <x v="2"/>
    <n v="10999"/>
    <n v="7999"/>
    <x v="1"/>
    <s v="https://rukminim2.flixcart.com/image/1160/1160/xif0q/mobile/j/1/o/-original-imagxsc4y8fhqyvg.jpeg?q=90"/>
    <x v="76"/>
    <n v="6.6"/>
    <s v="HD+"/>
    <x v="1"/>
    <n v="128"/>
    <s v="Shiny Gold"/>
    <s v="Helio G36 Processor"/>
    <x v="0"/>
    <n v="5000"/>
    <n v="4.3"/>
    <n v="50"/>
    <n v="8"/>
  </r>
  <r>
    <s v="MOBGWV5HAFHQJ4CB"/>
    <s v="Infinix Smart 8 (Timber Black, 128 Gb)"/>
    <x v="10"/>
    <x v="2"/>
    <n v="10999"/>
    <n v="7999"/>
    <x v="1"/>
    <s v="https://rukminim2.flixcart.com/image/1160/1160/xif0q/mobile/f/o/2/-original-imagxsc4zkwzpqkc.jpeg?q=90"/>
    <x v="76"/>
    <n v="6.6"/>
    <s v="HD+"/>
    <x v="1"/>
    <n v="128"/>
    <s v="Timber Black"/>
    <s v="Helio G36 Processor"/>
    <x v="0"/>
    <n v="5000"/>
    <n v="4.3"/>
    <n v="50"/>
    <n v="8"/>
  </r>
  <r>
    <s v="MOBGWV5HGPYMDWUN"/>
    <s v="Infinix Smart 8 (Rainbow Blue, 64 Gb)"/>
    <x v="10"/>
    <x v="2"/>
    <n v="8999"/>
    <n v="7299"/>
    <x v="1"/>
    <s v="https://rukminim2.flixcart.com/image/1160/1160/xif0q/mobile/x/c/t/-original-imagxsc4ufzm64uz.jpeg?q=90"/>
    <x v="76"/>
    <n v="6.6"/>
    <s v="HD+"/>
    <x v="0"/>
    <n v="64"/>
    <s v="Rainbow Blue"/>
    <s v="Helio G36 Processor"/>
    <x v="0"/>
    <n v="5000"/>
    <n v="4.3"/>
    <n v="50"/>
    <n v="8"/>
  </r>
  <r>
    <s v="MOBGWV5HMRJKJUH4"/>
    <s v="Infinix Smart 8 (Shiny Gold, 64 Gb)"/>
    <x v="10"/>
    <x v="2"/>
    <n v="8999"/>
    <n v="7299"/>
    <x v="1"/>
    <s v="https://rukminim2.flixcart.com/image/1160/1160/xif0q/mobile/j/1/o/-original-imagxsc4y8fhqyvg.jpeg?q=90"/>
    <x v="76"/>
    <n v="6.6"/>
    <s v="HD+"/>
    <x v="0"/>
    <n v="64"/>
    <s v="Shiny Gold"/>
    <s v="Helio G36 Processor"/>
    <x v="0"/>
    <n v="5000"/>
    <n v="4.3"/>
    <n v="50"/>
    <n v="8"/>
  </r>
  <r>
    <s v="MOBGWV5HNYCNQJG2"/>
    <s v="Infinix Smart 8 (Galaxy White, 64 Gb)"/>
    <x v="10"/>
    <x v="2"/>
    <n v="8999"/>
    <n v="7299"/>
    <x v="1"/>
    <s v="https://rukminim2.flixcart.com/image/1160/1160/xif0q/mobile/d/v/p/-original-imagxsc4nthcs2zk.jpeg?q=90"/>
    <x v="76"/>
    <n v="6.6"/>
    <s v="HD+"/>
    <x v="0"/>
    <n v="64"/>
    <s v="Galaxy White"/>
    <s v="Helio G36 Processor"/>
    <x v="0"/>
    <n v="5000"/>
    <n v="4.3"/>
    <n v="50"/>
    <n v="8"/>
  </r>
  <r>
    <s v="MOBGWV5HTVRN2ERN"/>
    <s v="Infinix Smart 8 (Rainbow Blue, 128 Gb)"/>
    <x v="10"/>
    <x v="2"/>
    <n v="10999"/>
    <n v="7999"/>
    <x v="1"/>
    <s v="https://rukminim2.flixcart.com/image/1160/1160/xif0q/mobile/x/c/t/-original-imagxsc4ufzm64uz.jpeg?q=90"/>
    <x v="76"/>
    <n v="6.6"/>
    <s v="HD+"/>
    <x v="1"/>
    <n v="128"/>
    <s v="Rainbow Blue"/>
    <s v="Helio G36 Processor"/>
    <x v="0"/>
    <n v="5000"/>
    <n v="4.3"/>
    <n v="50"/>
    <n v="8"/>
  </r>
  <r>
    <s v="MOBGWV9ERZ8YACPA"/>
    <s v="Redmi 13C (Starfrost White, 128 Gb)"/>
    <x v="8"/>
    <x v="2"/>
    <n v="13999"/>
    <n v="8499"/>
    <x v="1"/>
    <s v="https://rukminim2.flixcart.com/image/1160/1160/xif0q/mobile/t/f/a/-original-imahfk4xp4xcggyt.jpeg?q=90"/>
    <x v="70"/>
    <n v="6.74"/>
    <s v="HD+"/>
    <x v="2"/>
    <n v="128"/>
    <s v="Starfrost White"/>
    <s v="Helio G85 Processor"/>
    <x v="0"/>
    <n v="5000"/>
    <n v="4.2"/>
    <n v="50"/>
    <n v="8"/>
  </r>
  <r>
    <s v="MOBGWXHPZ3DVXZEG"/>
    <s v="Tecno Spark Go 2024 (Magic Skin Green, 64 Gb)"/>
    <x v="7"/>
    <x v="2"/>
    <n v="7999"/>
    <n v="7199"/>
    <x v="1"/>
    <s v="https://rukminim2.flixcart.com/image/1160/1160/xif0q/mobile/q/h/t/-original-imagz37gf4qdzff4.jpeg?q=90"/>
    <x v="69"/>
    <n v="6.56"/>
    <s v="HD+"/>
    <x v="0"/>
    <n v="64"/>
    <s v="Magic Skin Green"/>
    <s v="Unisoc T606 Processor"/>
    <x v="1"/>
    <n v="5000"/>
    <n v="4.3"/>
    <n v="8"/>
    <n v="8"/>
  </r>
  <r>
    <s v="MOBGX2F38JBJGZSE"/>
    <s v="Samsung Galaxy S24 Ultra 5G (Titanium Violet, 256 Gb)"/>
    <x v="2"/>
    <x v="2"/>
    <n v="134999"/>
    <n v="121499"/>
    <x v="2"/>
    <s v="https://rukminim2.flixcart.com/image/1160/1160/xif0q/mobile/w/5/h/-original-imahyvnuta2aadbw.jpeg?q=90"/>
    <x v="77"/>
    <n v="6.8"/>
    <s v="HD+"/>
    <x v="3"/>
    <n v="256"/>
    <s v="Titanium Violet"/>
    <s v="Snapdragon 8 Gen 3 Processor"/>
    <x v="2"/>
    <n v="5000"/>
    <n v="4.5999999999999996"/>
    <n v="200"/>
    <n v="12"/>
  </r>
  <r>
    <s v="MOBGX2F3FEUH6PKS"/>
    <s v="Samsung Galaxy S24 5G (Onyx Black, 512 Gb)"/>
    <x v="2"/>
    <x v="2"/>
    <n v="89999"/>
    <n v="70999"/>
    <x v="2"/>
    <s v="https://rukminim2.flixcart.com/image/1160/1160/xif0q/mobile/o/u/j/-original-imahyvnumgrdsxht.jpeg?q=90"/>
    <x v="78"/>
    <n v="6.2"/>
    <s v="Full HD+"/>
    <x v="1"/>
    <n v="512"/>
    <s v="Onyx Black"/>
    <s v="Exynos 2400 Processor"/>
    <x v="3"/>
    <n v="4000"/>
    <n v="4.4000000000000004"/>
    <n v="50"/>
    <n v="12"/>
  </r>
  <r>
    <s v="MOBGX2F3GNSJZ23R"/>
    <s v="Samsung Galaxy S24 5G (Cobalt Violet, 256 Gb)"/>
    <x v="2"/>
    <x v="2"/>
    <n v="79999"/>
    <n v="67999"/>
    <x v="2"/>
    <s v="https://rukminim2.flixcart.com/image/1160/1160/xif0q/mobile/e/b/9/-original-imahyvnuaasgsgvh.jpeg?q=90"/>
    <x v="78"/>
    <n v="6.2"/>
    <s v="Full HD+"/>
    <x v="1"/>
    <n v="256"/>
    <s v="Cobalt Violet"/>
    <s v="Exynos 2400 Processor"/>
    <x v="3"/>
    <n v="4000"/>
    <n v="4.4000000000000004"/>
    <n v="50"/>
    <n v="12"/>
  </r>
  <r>
    <s v="MOBGX2F3HVJYNHUV"/>
    <s v="Samsung Galaxy S24+ 5G (Onyx Black, 256 Gb)"/>
    <x v="2"/>
    <x v="2"/>
    <n v="99999"/>
    <n v="94999"/>
    <x v="2"/>
    <s v="https://rukminim2.flixcart.com/image/1160/1160/xif0q/mobile/4/p/b/-original-imahyvnuddts3hgd.jpeg?q=90"/>
    <x v="79"/>
    <n v="6.7"/>
    <s v="HD+"/>
    <x v="3"/>
    <n v="256"/>
    <s v="Onyx Black"/>
    <s v="Exynos 2400 Processor"/>
    <x v="3"/>
    <n v="4900"/>
    <n v="4.5"/>
    <n v="50"/>
    <n v="12"/>
  </r>
  <r>
    <s v="MOBGX2F3QGZYYZAK"/>
    <s v="Samsung Galaxy S24 Ultra 5G (Titanium Black, 256 Gb)"/>
    <x v="2"/>
    <x v="2"/>
    <n v="134999"/>
    <n v="121499"/>
    <x v="2"/>
    <s v="https://rukminim2.flixcart.com/image/1160/1160/xif0q/mobile/y/e/8/-original-imahyvntxfrpuw6g.jpeg?q=90"/>
    <x v="77"/>
    <n v="6.8"/>
    <s v="HD+"/>
    <x v="3"/>
    <n v="256"/>
    <s v="Titanium Black"/>
    <s v="Snapdragon 8 Gen 3 Processor"/>
    <x v="2"/>
    <n v="5000"/>
    <n v="4.5999999999999996"/>
    <n v="200"/>
    <n v="12"/>
  </r>
  <r>
    <s v="MOBGX2F3RQKKKTAW"/>
    <s v="Samsung Galaxy S24 Ultra 5G (Titanium Gray, 256 Gb)"/>
    <x v="2"/>
    <x v="2"/>
    <n v="134999"/>
    <n v="121999"/>
    <x v="2"/>
    <s v="https://rukminim2.flixcart.com/image/1160/1160/xif0q/mobile/5/i/7/-original-imahfu766ybd5h4z.jpeg?q=90"/>
    <x v="77"/>
    <n v="6.8"/>
    <s v="HD+"/>
    <x v="3"/>
    <n v="256"/>
    <s v="Titanium Gray"/>
    <s v="Snapdragon 8 Gen 3 Processor"/>
    <x v="2"/>
    <n v="5000"/>
    <n v="4.5999999999999996"/>
    <n v="200"/>
    <n v="12"/>
  </r>
  <r>
    <s v="MOBGX2F3SN4R8GHF"/>
    <s v="Samsung Galaxy S24+ 5G (Cobalt Violet, 512 Gb)"/>
    <x v="2"/>
    <x v="2"/>
    <n v="109999"/>
    <n v="104999"/>
    <x v="2"/>
    <s v="https://rukminim2.flixcart.com/image/1160/1160/xif0q/mobile/i/g/r/-original-imahyvnu4jvpneha.jpeg?q=90"/>
    <x v="79"/>
    <n v="6.7"/>
    <s v="HD+"/>
    <x v="3"/>
    <n v="512"/>
    <s v="Cobalt Violet"/>
    <s v="Exynos 2400 Processor"/>
    <x v="3"/>
    <n v="4900"/>
    <n v="4.5"/>
    <n v="50"/>
    <n v="12"/>
  </r>
  <r>
    <s v="MOBGX2F3VFMYCHCX"/>
    <s v="Samsung Galaxy S24 5G (Amber Yellow, 512 Gb)"/>
    <x v="2"/>
    <x v="2"/>
    <n v="89999"/>
    <n v="70999"/>
    <x v="2"/>
    <s v="https://rukminim2.flixcart.com/image/1160/1160/xif0q/mobile/m/f/g/-original-imahyvnutabrgzyn.jpeg?q=90"/>
    <x v="78"/>
    <n v="6.2"/>
    <s v="Full HD+"/>
    <x v="1"/>
    <n v="512"/>
    <s v="Amber Yellow"/>
    <s v="Exynos 2400 Processor"/>
    <x v="3"/>
    <n v="4000"/>
    <n v="4.4000000000000004"/>
    <n v="50"/>
    <n v="12"/>
  </r>
  <r>
    <s v="MOBGX2F3XNW3HK8K"/>
    <s v="Samsung Galaxy S24 Ultra 5G (Titanium Gray, 512 Gb)"/>
    <x v="2"/>
    <x v="2"/>
    <n v="144999"/>
    <n v="130999"/>
    <x v="2"/>
    <s v="https://rukminim2.flixcart.com/image/1160/1160/xif0q/mobile/5/i/7/-original-imahfu766ybd5h4z.jpeg?q=90"/>
    <x v="77"/>
    <n v="6.8"/>
    <s v="HD+"/>
    <x v="3"/>
    <n v="512"/>
    <s v="Titanium Gray"/>
    <s v="Snapdragon 8 Gen 3 Processor"/>
    <x v="2"/>
    <n v="5000"/>
    <n v="4.5999999999999996"/>
    <n v="200"/>
    <n v="12"/>
  </r>
  <r>
    <s v="MOBGX2F3YAZ6MRCQ"/>
    <s v="Samsung Galaxy S24+ 5G (Onyx Black, 512 Gb)"/>
    <x v="2"/>
    <x v="2"/>
    <n v="109999"/>
    <n v="104999"/>
    <x v="2"/>
    <s v="https://rukminim2.flixcart.com/image/1160/1160/xif0q/mobile/4/p/b/-original-imahyvnuddts3hgd.jpeg?q=90"/>
    <x v="79"/>
    <n v="6.7"/>
    <s v="HD+"/>
    <x v="3"/>
    <n v="512"/>
    <s v="Onyx Black"/>
    <s v="Exynos 2400 Processor"/>
    <x v="3"/>
    <n v="4900"/>
    <n v="4.5"/>
    <n v="50"/>
    <n v="12"/>
  </r>
  <r>
    <s v="MOBGX2F3ZUBMWBGP"/>
    <s v="Samsung Galaxy S24 5G (Onyx Black, 256 Gb)"/>
    <x v="2"/>
    <x v="2"/>
    <n v="79999"/>
    <n v="67999"/>
    <x v="2"/>
    <s v="https://rukminim2.flixcart.com/image/1160/1160/xif0q/mobile/u/c/w/-original-imahyvnursvngwdm.jpeg?q=90"/>
    <x v="78"/>
    <n v="6.2"/>
    <s v="Full HD+"/>
    <x v="1"/>
    <n v="256"/>
    <s v="Onyx Black"/>
    <s v="Exynos 2400 Processor"/>
    <x v="3"/>
    <n v="4000"/>
    <n v="4.4000000000000004"/>
    <n v="50"/>
    <n v="12"/>
  </r>
  <r>
    <s v="MOBGXMWNNFBTTSNF"/>
    <s v="Tecno Spark Go 2024 (Magic Skin Green, 64 Gb)"/>
    <x v="7"/>
    <x v="2"/>
    <n v="7499"/>
    <n v="6899"/>
    <x v="1"/>
    <s v="https://rukminim2.flixcart.com/image/1160/1160/xif0q/mobile/q/h/t/-original-imagz37gf4qdzff4.jpeg?q=90"/>
    <x v="69"/>
    <n v="6.56"/>
    <s v="HD+"/>
    <x v="5"/>
    <n v="64"/>
    <s v="Magic Skin Green"/>
    <s v="Unisoc T606 Processor"/>
    <x v="1"/>
    <n v="5000"/>
    <n v="4.3"/>
    <n v="13"/>
    <n v="8"/>
  </r>
  <r>
    <s v="MOBGXTV9G4DAVQTC"/>
    <s v="Poco M6 5G (Polaris Green, 256 Gb)"/>
    <x v="3"/>
    <x v="2"/>
    <n v="15999"/>
    <n v="11499"/>
    <x v="0"/>
    <s v="https://rukminim2.flixcart.com/image/1160/1160/xif0q/mobile/d/3/g/-original-imagy2v5ggthbvfe.jpeg?q=90"/>
    <x v="72"/>
    <n v="6.74"/>
    <s v="HD+"/>
    <x v="1"/>
    <n v="256"/>
    <s v="Polaris Green"/>
    <s v="Mediatek Dimensity 6100+ Processor"/>
    <x v="0"/>
    <n v="5000"/>
    <n v="4.2"/>
    <n v="50"/>
    <n v="5"/>
  </r>
  <r>
    <s v="MOBGXTV9GCTRG3NV"/>
    <s v="Poco C65 (Pastel Green, 128 Gb)"/>
    <x v="3"/>
    <x v="2"/>
    <n v="10999"/>
    <n v="6799"/>
    <x v="1"/>
    <s v="https://rukminim2.flixcart.com/image/1160/1160/xif0q/mobile/g/1/p/-original-imagy2v5kfnq97xn.jpeg?q=90"/>
    <x v="68"/>
    <n v="6.74"/>
    <s v="HD+"/>
    <x v="0"/>
    <n v="128"/>
    <s v="Pastel Green"/>
    <s v="Helio G85 Processor"/>
    <x v="0"/>
    <n v="5000"/>
    <n v="4.3"/>
    <n v="50"/>
    <n v="8"/>
  </r>
  <r>
    <s v="MOBGXTV9GHFS38NM"/>
    <s v="Poco C65 (Pastel Green, 256 Gb)"/>
    <x v="3"/>
    <x v="2"/>
    <n v="13499"/>
    <n v="9499"/>
    <x v="1"/>
    <s v="https://rukminim2.flixcart.com/image/1160/1160/xif0q/mobile/g/1/p/-original-imagy2v5kfnq97xn.jpeg?q=90"/>
    <x v="68"/>
    <n v="6.74"/>
    <s v="HD+"/>
    <x v="1"/>
    <n v="256"/>
    <s v="Pastel Green"/>
    <s v="Helio G85 Processor"/>
    <x v="0"/>
    <n v="5000"/>
    <n v="4.2"/>
    <n v="50"/>
    <n v="8"/>
  </r>
  <r>
    <s v="MOBGXTV9GZHKA5KW"/>
    <s v="Poco C65 (Pastel Green, 128 Gb)"/>
    <x v="3"/>
    <x v="2"/>
    <n v="11999"/>
    <n v="7499"/>
    <x v="1"/>
    <s v="https://rukminim2.flixcart.com/image/1160/1160/xif0q/mobile/g/1/p/-original-imagy2v5kfnq97xn.jpeg?q=90"/>
    <x v="68"/>
    <n v="6.74"/>
    <s v="HD+"/>
    <x v="2"/>
    <n v="128"/>
    <s v="Pastel Green"/>
    <s v="Helio G85 Processor"/>
    <x v="0"/>
    <n v="5000"/>
    <n v="4.2"/>
    <n v="50"/>
    <n v="8"/>
  </r>
  <r>
    <s v="MOBGXTV9KCCY984H"/>
    <s v="Poco M6 5G (Polaris Green, 128 Gb)"/>
    <x v="3"/>
    <x v="2"/>
    <n v="12999"/>
    <n v="8999"/>
    <x v="1"/>
    <s v="https://rukminim2.flixcart.com/image/1160/1160/xif0q/mobile/d/3/g/-original-imagy2v5ggthbvfe.jpeg?q=90"/>
    <x v="72"/>
    <n v="6.74"/>
    <s v="HD+"/>
    <x v="0"/>
    <n v="128"/>
    <s v="Polaris Green"/>
    <s v="Mediatek Dimensity 6100+ Processor"/>
    <x v="0"/>
    <n v="5000"/>
    <n v="4.0999999999999996"/>
    <n v="50"/>
    <n v="5"/>
  </r>
  <r>
    <s v="MOBGXTV9ZDZUQBHR"/>
    <s v="Poco M6 5G (Polaris Green, 128 Gb)"/>
    <x v="3"/>
    <x v="2"/>
    <n v="13999"/>
    <n v="9999"/>
    <x v="1"/>
    <s v="https://rukminim2.flixcart.com/image/1160/1160/xif0q/mobile/d/3/g/-original-imagy2v5ggthbvfe.jpeg?q=90"/>
    <x v="72"/>
    <n v="6.74"/>
    <s v="HD+"/>
    <x v="2"/>
    <n v="128"/>
    <s v="Polaris Green"/>
    <s v="Mediatek Dimensity 6100+ Processor"/>
    <x v="0"/>
    <n v="5000"/>
    <n v="4.3"/>
    <n v="50"/>
    <n v="5"/>
  </r>
  <r>
    <s v="MOBGXTYX2BGPKKMB"/>
    <s v="Itel P55 (Aurora Blue, 128 Gb)"/>
    <x v="12"/>
    <x v="2"/>
    <n v="9999"/>
    <n v="7599"/>
    <x v="1"/>
    <s v="https://rukminim2.flixcart.com/image/1160/1160/xif0q/mobile/w/k/r/p55-a666l-itel-original-imah3g7yjsxeu4mr.jpeg?q=90"/>
    <x v="80"/>
    <n v="6.56"/>
    <s v="HD"/>
    <x v="1"/>
    <n v="128"/>
    <s v="Aurora Blue"/>
    <s v="Unisoc T606 Processor"/>
    <x v="1"/>
    <n v="5000"/>
    <n v="4.2"/>
    <n v="50"/>
    <n v="8"/>
  </r>
  <r>
    <s v="MOBGXTYZBAS4VM8K"/>
    <s v="Motorola Edge 50 Fusion (Marshmallow Blue, 256 Gb)"/>
    <x v="1"/>
    <x v="2"/>
    <n v="27999"/>
    <n v="24999"/>
    <x v="2"/>
    <s v="https://rukminim2.flixcart.com/image/1160/1160/xif0q/mobile/5/t/j/edge-50-fusion-pb300002in-motorola-original-imahywzrfagkuyxx.jpeg?q=90"/>
    <x v="81"/>
    <n v="6.7"/>
    <s v="Full HD+"/>
    <x v="3"/>
    <n v="256"/>
    <s v="Marshmallow Blue"/>
    <s v="7s Gen 2 Processor"/>
    <x v="2"/>
    <n v="5000"/>
    <n v="4.4000000000000004"/>
    <n v="50"/>
    <n v="32"/>
  </r>
  <r>
    <s v="MOBGXTYZCQSXJPC2"/>
    <s v="Motorola Edge 50 Fusion (Hot Pink, 128 Gb)"/>
    <x v="1"/>
    <x v="2"/>
    <n v="25999"/>
    <n v="22999"/>
    <x v="2"/>
    <s v="https://rukminim2.flixcart.com/image/1160/1160/xif0q/mobile/i/k/l/edge-50-fusion-pb300001in-motorola-original-imahywzpfd2jh9ep.jpeg?q=90"/>
    <x v="81"/>
    <n v="6.7"/>
    <s v="Full HD+"/>
    <x v="1"/>
    <n v="128"/>
    <s v="Hot Pink"/>
    <s v="7s Gen 2 Processor"/>
    <x v="2"/>
    <n v="5000"/>
    <n v="4.5"/>
    <n v="50"/>
    <n v="32"/>
  </r>
  <r>
    <s v="MOBGXTYZEZSZQE7W"/>
    <s v="Motorola Edge 50 Fusion (Marshmallow Blue, 128 Gb)"/>
    <x v="1"/>
    <x v="2"/>
    <n v="25999"/>
    <n v="22999"/>
    <x v="2"/>
    <s v="https://rukminim2.flixcart.com/image/1160/1160/xif0q/mobile/5/t/j/edge-50-fusion-pb300002in-motorola-original-imahywzrfagkuyxx.jpeg?q=90"/>
    <x v="81"/>
    <n v="6.7"/>
    <s v="Full HD+"/>
    <x v="1"/>
    <n v="128"/>
    <s v="Marshmallow Blue"/>
    <s v="7s Gen 2 Processor"/>
    <x v="2"/>
    <n v="5000"/>
    <n v="4.5"/>
    <n v="50"/>
    <n v="32"/>
  </r>
  <r>
    <s v="MOBGXTYZMJK85GFG"/>
    <s v="Motorola Edge 50 Fusion (Forest Blue, 128 Gb)"/>
    <x v="1"/>
    <x v="2"/>
    <n v="25999"/>
    <n v="22999"/>
    <x v="2"/>
    <s v="https://rukminim2.flixcart.com/image/1160/1160/xif0q/mobile/g/w/r/edge-50-fusion-pb300000in-motorola-original-imahywzztyktktpp.jpeg?q=90"/>
    <x v="81"/>
    <n v="6.7"/>
    <s v="Full HD+"/>
    <x v="1"/>
    <n v="128"/>
    <s v="Forest Blue"/>
    <s v="7s Gen 2 Processor"/>
    <x v="2"/>
    <n v="5000"/>
    <n v="4.5"/>
    <n v="50"/>
    <n v="32"/>
  </r>
  <r>
    <s v="MOBGXTYZZBUPYFEC"/>
    <s v="Motorola Edge 50 Fusion (Hot Pink, 256 Gb)"/>
    <x v="1"/>
    <x v="2"/>
    <n v="27999"/>
    <n v="24999"/>
    <x v="2"/>
    <s v="https://rukminim2.flixcart.com/image/1160/1160/xif0q/mobile/i/k/l/edge-50-fusion-pb300001in-motorola-original-imahywzpfd2jh9ep.jpeg?q=90"/>
    <x v="81"/>
    <n v="6.7"/>
    <s v="Full HD+"/>
    <x v="3"/>
    <n v="256"/>
    <s v="Hot Pink"/>
    <s v="7s Gen 2 Processor"/>
    <x v="2"/>
    <n v="5000"/>
    <n v="4.4000000000000004"/>
    <n v="50"/>
    <n v="32"/>
  </r>
  <r>
    <s v="MOBGXTYZZEW8GZE6"/>
    <s v="Motorola Edge 50 Fusion (Forest Blue, 256 Gb)"/>
    <x v="1"/>
    <x v="2"/>
    <n v="27999"/>
    <n v="24999"/>
    <x v="2"/>
    <s v="https://rukminim2.flixcart.com/image/1160/1160/xif0q/mobile/g/w/r/edge-50-fusion-pb300000in-motorola-original-imahywzztyktktpp.jpeg?q=90"/>
    <x v="81"/>
    <n v="6.7"/>
    <s v="Full HD+"/>
    <x v="3"/>
    <n v="256"/>
    <s v="Forest Blue"/>
    <s v="7s Gen 2 Processor"/>
    <x v="2"/>
    <n v="5000"/>
    <n v="4.4000000000000004"/>
    <n v="50"/>
    <n v="32"/>
  </r>
  <r>
    <s v="MOBGXU6S7Z8K9YHR"/>
    <s v="Itel P55 (Moonlit Black, 128 Gb)"/>
    <x v="12"/>
    <x v="1"/>
    <n v="9999"/>
    <n v="7395"/>
    <x v="1"/>
    <s v="https://rukminim2.flixcart.com/image/1160/1160/xif0q/mobile/j/9/a/p55-a666l-itel-original-imah3kf82yumfwsb.jpeg?q=90"/>
    <x v="80"/>
    <n v="6.56"/>
    <s v="HD"/>
    <x v="1"/>
    <n v="128"/>
    <s v="Moonlit Black"/>
    <s v="Unisoc T606 Processor"/>
    <x v="1"/>
    <n v="5000"/>
    <n v="4.2"/>
    <n v="50"/>
    <n v="8"/>
  </r>
  <r>
    <s v="MOBGXWT8YHZGFQST"/>
    <s v="Vivo Y200E 5G (Saffron Delight, 128 Gb)"/>
    <x v="11"/>
    <x v="2"/>
    <n v="23999"/>
    <n v="19999"/>
    <x v="0"/>
    <s v="https://rukminim2.flixcart.com/image/1160/1160/xif0q/mobile/j/e/l/y200e-5g-v2336-vivo-original-imagya7gdtxepwgv.jpeg?q=90"/>
    <x v="82"/>
    <n v="6.67"/>
    <s v="Full HD+"/>
    <x v="2"/>
    <n v="128"/>
    <s v="Saffron Delight"/>
    <s v="Snapdragon 4 Gen 2 Processor"/>
    <x v="2"/>
    <n v="5000"/>
    <n v="4.3"/>
    <n v="50"/>
    <n v="16"/>
  </r>
  <r>
    <s v="MOBGXWT9FHNA7H9B"/>
    <s v="Vivo Y200E 5G (Saffron Delight, 128 Gb)"/>
    <x v="11"/>
    <x v="2"/>
    <n v="25999"/>
    <n v="20999"/>
    <x v="2"/>
    <s v="https://rukminim2.flixcart.com/image/1160/1160/xif0q/mobile/j/e/l/y200e-5g-v2336-vivo-original-imagya7gdtxepwgv.jpeg?q=90"/>
    <x v="82"/>
    <n v="6.67"/>
    <s v="Full HD+"/>
    <x v="1"/>
    <n v="128"/>
    <s v="Saffron Delight"/>
    <s v="Snapdragon 4 Gen 2 Processor"/>
    <x v="2"/>
    <n v="5000"/>
    <n v="4.3"/>
    <n v="50"/>
    <n v="16"/>
  </r>
  <r>
    <s v="MOBGXX3V3QWESTQY"/>
    <s v="Oppo F25 Pro 5G (Ocean Blue, 128 Gb)"/>
    <x v="4"/>
    <x v="2"/>
    <n v="28999"/>
    <n v="23999"/>
    <x v="2"/>
    <s v="https://rukminim2.flixcart.com/image/1160/1160/xif0q/mobile/z/r/x/-original-imagybz8cxfampzh.jpeg?q=90"/>
    <x v="83"/>
    <n v="6.7"/>
    <s v="Full HD+"/>
    <x v="1"/>
    <n v="128"/>
    <s v="Ocean Blue"/>
    <s v="Dimensity 7050 Processor"/>
    <x v="0"/>
    <n v="5000"/>
    <n v="4.3"/>
    <n v="64"/>
    <n v="32"/>
  </r>
  <r>
    <s v="MOBGXX3V666RMFVU"/>
    <s v="Oppo F25 Pro 5G (Ocean Blue, 256 Gb)"/>
    <x v="4"/>
    <x v="2"/>
    <n v="30999"/>
    <n v="25999"/>
    <x v="2"/>
    <s v="https://rukminim2.flixcart.com/image/1160/1160/xif0q/mobile/z/r/x/-original-imagybz8cxfampzh.jpeg?q=90"/>
    <x v="83"/>
    <n v="6.7"/>
    <s v="Full HD+"/>
    <x v="1"/>
    <n v="256"/>
    <s v="Ocean Blue"/>
    <s v="Dimensity 7050 Processor"/>
    <x v="0"/>
    <n v="5000"/>
    <n v="4.3"/>
    <n v="64"/>
    <n v="32"/>
  </r>
  <r>
    <s v="MOBGXYEEQBXGMQZH"/>
    <s v="Tecno Spark Go 2024 (Mystery White, 128 Gb)"/>
    <x v="7"/>
    <x v="1"/>
    <n v="8499"/>
    <n v="7599"/>
    <x v="1"/>
    <s v="https://rukminim2.flixcart.com/image/1160/1160/xif0q/mobile/b/w/x/spark-go-2024-bg6-tecno-original-imah26hx7armuukw.jpeg?q=90"/>
    <x v="69"/>
    <n v="6.56"/>
    <s v="HD+"/>
    <x v="0"/>
    <n v="128"/>
    <s v="Mystery White"/>
    <s v="Unisoc T606 Processor"/>
    <x v="1"/>
    <n v="5000"/>
    <n v="4.3"/>
    <n v="8"/>
    <n v="8"/>
  </r>
  <r>
    <s v="MOBGXYEGTSVEZ6TJ"/>
    <s v="Tecno Spark Go 2024 (Gravity Black, 128 Gb)"/>
    <x v="7"/>
    <x v="1"/>
    <n v="8499"/>
    <n v="7599"/>
    <x v="1"/>
    <s v="https://rukminim2.flixcart.com/image/1160/1160/xif0q/mobile/f/y/y/spark-go-2024-bg6-tecno-original-imah26m39yba8j5p.jpeg?q=90"/>
    <x v="69"/>
    <n v="6.56"/>
    <s v="HD+"/>
    <x v="0"/>
    <n v="128"/>
    <s v="Gravity Black"/>
    <s v="Unisoc T606 Processor"/>
    <x v="1"/>
    <n v="5000"/>
    <n v="4.3"/>
    <n v="8"/>
    <n v="8"/>
  </r>
  <r>
    <s v="MOBGXYEM6JM5PTEX"/>
    <s v="Tecno Spark Go 2024 (Magic Skin Green, 128 Gb)"/>
    <x v="7"/>
    <x v="1"/>
    <n v="8499"/>
    <n v="7399"/>
    <x v="1"/>
    <s v="https://rukminim2.flixcart.com/image/1160/1160/xif0q/mobile/a/e/v/spark-go-2024-bg6-tecno-original-imah26haztkqe5zq.jpeg?q=90"/>
    <x v="69"/>
    <n v="6.56"/>
    <s v="HD+"/>
    <x v="0"/>
    <n v="128"/>
    <s v="Magic Skin Green"/>
    <s v="Unisoc T606 Processor"/>
    <x v="1"/>
    <n v="5000"/>
    <n v="4.3"/>
    <n v="8"/>
    <n v="8"/>
  </r>
  <r>
    <s v="MOBGXZG9A9UCT35A"/>
    <s v="Vivo T2X 5G (Black Gladiator, 128 Gb)"/>
    <x v="11"/>
    <x v="2"/>
    <n v="18999"/>
    <n v="18999"/>
    <x v="0"/>
    <s v="https://rukminim2.flixcart.com/image/1160/1160/xif0q/mobile/g/h/r/-original-imagxzezcwh3exh8.jpeg?q=90"/>
    <x v="84"/>
    <n v="6.58"/>
    <s v="Full HD+"/>
    <x v="2"/>
    <n v="128"/>
    <s v="Black Gladiator"/>
    <s v="Mediatek Dimensity 6020 Processor"/>
    <x v="0"/>
    <n v="5000"/>
    <n v="4.4000000000000004"/>
    <n v="50"/>
    <n v="8"/>
  </r>
  <r>
    <s v="MOBGXZG9GWN7SMQK"/>
    <s v="Vivo T2X 5G (Black Gladiator, 128 Gb)"/>
    <x v="11"/>
    <x v="2"/>
    <n v="20999"/>
    <n v="19990"/>
    <x v="0"/>
    <s v="https://rukminim2.flixcart.com/image/1160/1160/xif0q/mobile/g/h/r/-original-imagxzezcwh3exh8.jpeg?q=90"/>
    <x v="84"/>
    <n v="6.58"/>
    <s v="Full HD+"/>
    <x v="1"/>
    <n v="128"/>
    <s v="Black Gladiator"/>
    <s v="Mediatek Dimensity 6020 Processor"/>
    <x v="0"/>
    <n v="5000"/>
    <n v="4.3"/>
    <n v="50"/>
    <n v="8"/>
  </r>
  <r>
    <s v="MOBGXZG9HX9EUTZR"/>
    <s v="Vivo T2X 5G (Sunstone Orange, 128 Gb)"/>
    <x v="11"/>
    <x v="2"/>
    <n v="18999"/>
    <n v="15200"/>
    <x v="0"/>
    <s v="https://rukminim2.flixcart.com/image/1160/1160/xif0q/mobile/4/6/b/-original-imagxzeqvznqbzpe.jpeg?q=90"/>
    <x v="84"/>
    <n v="6.58"/>
    <s v="Full HD+"/>
    <x v="2"/>
    <n v="128"/>
    <s v="Sunstone Orange"/>
    <s v="Mediatek Dimensity 6020 Processor"/>
    <x v="0"/>
    <n v="5000"/>
    <n v="4.4000000000000004"/>
    <n v="50"/>
    <n v="8"/>
  </r>
  <r>
    <s v="MOBGXZG9N7GSM9XJ"/>
    <s v="Vivo T2X 5G (Sunstone Orange, 128 Gb)"/>
    <x v="11"/>
    <x v="2"/>
    <n v="17999"/>
    <n v="13199"/>
    <x v="0"/>
    <s v="https://rukminim2.flixcart.com/image/1160/1160/xif0q/mobile/4/6/b/-original-imagxzeqvznqbzpe.jpeg?q=90"/>
    <x v="84"/>
    <n v="6.58"/>
    <s v="Full HD+"/>
    <x v="0"/>
    <n v="128"/>
    <s v="Sunstone Orange"/>
    <s v="Mediatek Dimensity 6020 Processor"/>
    <x v="0"/>
    <n v="5000"/>
    <n v="4.4000000000000004"/>
    <n v="50"/>
    <n v="8"/>
  </r>
  <r>
    <s v="MOBGXZGH2XZTHTZS"/>
    <s v="Infinix Hot 40I (Starfall Green, 256 Gb)"/>
    <x v="10"/>
    <x v="2"/>
    <n v="10999"/>
    <n v="8999"/>
    <x v="1"/>
    <s v="https://rukminim2.flixcart.com/image/1160/1160/xif0q/mobile/a/4/w/-original-imagxtneg6xnjqav.jpeg?q=90"/>
    <x v="85"/>
    <n v="6.6"/>
    <s v="HD+"/>
    <x v="1"/>
    <n v="256"/>
    <s v="Starfall Green"/>
    <s v="Unisoc T606 Processor"/>
    <x v="1"/>
    <n v="5000"/>
    <n v="4.0999999999999996"/>
    <n v="50"/>
    <n v="32"/>
  </r>
  <r>
    <s v="MOBGXZGHGAD7H8QG"/>
    <s v="Infinix Hot 40I (Palm Blue, 256 Gb)"/>
    <x v="10"/>
    <x v="2"/>
    <n v="10999"/>
    <n v="8999"/>
    <x v="1"/>
    <s v="https://rukminim2.flixcart.com/image/1160/1160/xif0q/mobile/9/x/f/-original-imagxtnehfg5pcwt.jpeg?q=90"/>
    <x v="85"/>
    <n v="6.6"/>
    <s v="HD+"/>
    <x v="1"/>
    <n v="256"/>
    <s v="Palm Blue"/>
    <s v="Unisoc T606 Processor"/>
    <x v="1"/>
    <n v="5000"/>
    <n v="4.0999999999999996"/>
    <n v="50"/>
    <n v="32"/>
  </r>
  <r>
    <s v="MOBGXZGHKMQ5TSBT"/>
    <s v="Infinix Hot 40I (Horizon Gold, 256 Gb)"/>
    <x v="10"/>
    <x v="2"/>
    <n v="10999"/>
    <n v="8999"/>
    <x v="1"/>
    <s v="https://rukminim2.flixcart.com/image/1160/1160/xif0q/mobile/q/y/o/hot-40i-x6528-infinix-original-imagxquujpnngqgz.jpeg?q=90"/>
    <x v="85"/>
    <n v="6.6"/>
    <s v="HD+"/>
    <x v="1"/>
    <n v="256"/>
    <s v="Horizon Gold"/>
    <s v="Unisoc T606 Processor"/>
    <x v="1"/>
    <n v="5000"/>
    <n v="4.0999999999999996"/>
    <n v="50"/>
    <n v="32"/>
  </r>
  <r>
    <s v="MOBGXZGHWQGSK9RQ"/>
    <s v="Infinix Hot 40I (Starlit Black, 256 Gb)"/>
    <x v="10"/>
    <x v="2"/>
    <n v="10999"/>
    <n v="8999"/>
    <x v="1"/>
    <s v="https://rukminim2.flixcart.com/image/1160/1160/xif0q/mobile/w/s/d/-original-imagxtngwgcfwvy5.jpeg?q=90"/>
    <x v="85"/>
    <n v="6.6"/>
    <s v="HD+"/>
    <x v="1"/>
    <n v="256"/>
    <s v="Starlit Black"/>
    <s v="Unisoc T606 Processor"/>
    <x v="1"/>
    <n v="5000"/>
    <n v="4.0999999999999996"/>
    <n v="50"/>
    <n v="32"/>
  </r>
  <r>
    <s v="MOBGY2JU53P3KMG9"/>
    <s v="Motorola G64 5G (Pearl Blue, 128 Gb)"/>
    <x v="1"/>
    <x v="2"/>
    <n v="17999"/>
    <n v="14999"/>
    <x v="0"/>
    <s v="https://rukminim2.flixcart.com/image/1160/1160/xif0q/mobile/c/x/q/g64-5g-pb2e0002in-motorola-original-imagzzd4ewmjhyfx.jpeg?q=90"/>
    <x v="86"/>
    <n v="6.5"/>
    <s v="Full HD+"/>
    <x v="1"/>
    <n v="128"/>
    <s v="Pearl Blue"/>
    <s v="Dimensity 7025 Processor"/>
    <x v="0"/>
    <n v="6000"/>
    <n v="4.2"/>
    <n v="50"/>
    <n v="16"/>
  </r>
  <r>
    <s v="MOBGY2JUGGJZJQNK"/>
    <s v="Motorola G64 5G (Ice Lilac, 256 Gb)"/>
    <x v="1"/>
    <x v="2"/>
    <n v="19999"/>
    <n v="16999"/>
    <x v="0"/>
    <s v="https://rukminim2.flixcart.com/image/1160/1160/xif0q/mobile/z/j/h/g64-5g-pb2e0007in-motorola-original-imagzzd8yfqrkgkw.jpeg?q=90"/>
    <x v="86"/>
    <n v="6.5"/>
    <s v="Full HD+"/>
    <x v="3"/>
    <n v="256"/>
    <s v="Ice Lilac"/>
    <s v="Dimensity 7025 Processor"/>
    <x v="0"/>
    <n v="6000"/>
    <n v="4.2"/>
    <n v="50"/>
    <n v="16"/>
  </r>
  <r>
    <s v="MOBGY2JUK2JQHPYK"/>
    <s v="Motorola G64 5G (Mint Green, 128 Gb)"/>
    <x v="1"/>
    <x v="2"/>
    <n v="17999"/>
    <n v="14999"/>
    <x v="0"/>
    <s v="https://rukminim2.flixcart.com/image/1160/1160/xif0q/mobile/l/x/h/g64-5g-pb2e0001in-motorola-original-imagzzd3ecgm2wp5.jpeg?q=90"/>
    <x v="86"/>
    <n v="6.5"/>
    <s v="Full HD+"/>
    <x v="1"/>
    <n v="128"/>
    <s v="Mint Green"/>
    <s v="Dimensity 7025 Processor"/>
    <x v="0"/>
    <n v="6000"/>
    <n v="4.2"/>
    <n v="50"/>
    <n v="16"/>
  </r>
  <r>
    <s v="MOBGY2JUPSSWCZEJ"/>
    <s v="Motorola G64 5G (Mint Green, 256 Gb)"/>
    <x v="1"/>
    <x v="2"/>
    <n v="19999"/>
    <n v="16999"/>
    <x v="0"/>
    <s v="https://rukminim2.flixcart.com/image/1160/1160/xif0q/mobile/n/b/s/g64-5g-pb2e0005in-motorola-original-imagzzd5zagkg9gu.jpeg?q=90"/>
    <x v="86"/>
    <n v="6.5"/>
    <s v="Full HD+"/>
    <x v="3"/>
    <n v="256"/>
    <s v="Mint Green"/>
    <s v="Dimensity 7025 Processor"/>
    <x v="0"/>
    <n v="6000"/>
    <n v="4.2"/>
    <n v="50"/>
    <n v="16"/>
  </r>
  <r>
    <s v="MOBGY2JUZFHY6ZZP"/>
    <s v="Motorola G64 5G (Pearl Blue, 256 Gb)"/>
    <x v="1"/>
    <x v="2"/>
    <n v="19999"/>
    <n v="16999"/>
    <x v="0"/>
    <s v="https://rukminim2.flixcart.com/image/1160/1160/xif0q/mobile/c/q/b/g64-5g-pb2e0006in-motorola-original-imagzzd4nmrgsevr.jpeg?q=90"/>
    <x v="86"/>
    <n v="6.5"/>
    <s v="Full HD+"/>
    <x v="3"/>
    <n v="256"/>
    <s v="Pearl Blue"/>
    <s v="Dimensity 7025 Processor"/>
    <x v="0"/>
    <n v="6000"/>
    <n v="4.2"/>
    <n v="50"/>
    <n v="16"/>
  </r>
  <r>
    <s v="MOBGY2JUZHAXQ8ZG"/>
    <s v="Motorola G64 5G (Ice Lilac, 128 Gb)"/>
    <x v="1"/>
    <x v="2"/>
    <n v="17999"/>
    <n v="14999"/>
    <x v="0"/>
    <s v="https://rukminim2.flixcart.com/image/1160/1160/xif0q/mobile/l/l/s/g64-5g-pb2e0003in-motorola-original-imagzzd3qda9rfzt.jpeg?q=90"/>
    <x v="86"/>
    <n v="6.5"/>
    <s v="Full HD+"/>
    <x v="1"/>
    <n v="128"/>
    <s v="Ice Lilac"/>
    <s v="Dimensity 7025 Processor"/>
    <x v="0"/>
    <n v="6000"/>
    <n v="4.2"/>
    <n v="50"/>
    <n v="16"/>
  </r>
  <r>
    <s v="MOBGY3X2QQK5WWFG"/>
    <s v="Lava Yuva 3 With Dual Sim|5000 Mah Battery|13Mp Rear Camera |Expandable Upto 512 Gb (Cosmic Lavender, 64 Gb)"/>
    <x v="14"/>
    <x v="2"/>
    <n v="7999"/>
    <n v="7299"/>
    <x v="1"/>
    <s v="https://rukminim2.flixcart.com/image/1160/1160/xif0q/mobile/d/5/k/yuva-3-yuva-3-lava-original-imagy3x2uvnvtpaf.jpeg?q=90"/>
    <x v="87"/>
    <n v="6.5"/>
    <s v="HD+"/>
    <x v="0"/>
    <n v="512"/>
    <s v="Cosmic Lavender"/>
    <s v="UNISOC T606 Octa-core Processor"/>
    <x v="1"/>
    <n v="5000"/>
    <n v="4.0999999999999996"/>
    <n v="13"/>
    <n v="5"/>
  </r>
  <r>
    <s v="MOBGY5799YPGJEDA"/>
    <s v="Lava Yuva 3 With Dual Sim|5000 Mah Battery|13Mp Rear Camera |Expandable Upto 512 Gb (Eclipse Black, 128 Gb)"/>
    <x v="14"/>
    <x v="2"/>
    <n v="7999"/>
    <n v="7464"/>
    <x v="1"/>
    <s v="https://rukminim2.flixcart.com/image/1160/1160/xif0q/mobile/m/o/w/yuva-3-yuva-3-lava-original-imagy3x8gwh22agz.jpeg?q=90"/>
    <x v="87"/>
    <n v="6.5"/>
    <s v="HD+"/>
    <x v="0"/>
    <n v="512"/>
    <s v="Eclipse Black"/>
    <s v="UNISOC T606 Octa-core Processor"/>
    <x v="1"/>
    <n v="5000"/>
    <n v="4.0999999999999996"/>
    <n v="13"/>
    <n v="5"/>
  </r>
  <r>
    <s v="MOBGY9EXSCVBJ9DR"/>
    <s v="Honor X9B (Midnight Black, 256 Gb)"/>
    <x v="15"/>
    <x v="2"/>
    <n v="30999"/>
    <n v="21998"/>
    <x v="2"/>
    <s v="https://rukminim2.flixcart.com/image/1160/1160/xif0q/mobile/p/o/8/x9b-ali-nx1-honor-original-imah29tgs9rgh7ep.jpeg?q=90"/>
    <x v="88"/>
    <n v="6.78"/>
    <s v="Full HD+"/>
    <x v="1"/>
    <n v="256"/>
    <s v="Midnight Black"/>
    <s v="Qualcomm Snapdragon 6 Gen 1 Processor"/>
    <x v="2"/>
    <n v="5800"/>
    <n v="4.2"/>
    <n v="108"/>
    <n v="16"/>
  </r>
  <r>
    <s v="MOBGYA22EXQHSZFN"/>
    <s v="Infinix Smart 8 Plus (Shiny Gold, 128 Gb)"/>
    <x v="10"/>
    <x v="2"/>
    <n v="9999"/>
    <n v="7799"/>
    <x v="1"/>
    <s v="https://rukminim2.flixcart.com/image/1160/1160/xif0q/mobile/d/5/0/-original-imagykbkmcc4fgkh.jpeg?q=90"/>
    <x v="89"/>
    <n v="6.6"/>
    <s v="HD+"/>
    <x v="0"/>
    <n v="128"/>
    <s v="Shiny Gold"/>
    <s v="Mediatek Helio G36 Processor"/>
    <x v="0"/>
    <n v="6000"/>
    <n v="4.3"/>
    <n v="50"/>
    <n v="8"/>
  </r>
  <r>
    <s v="MOBGYA22FYTZKRW4"/>
    <s v="Infinix Smart 8 Plus (Galaxy White, 128 Gb)"/>
    <x v="10"/>
    <x v="2"/>
    <n v="9999"/>
    <n v="7799"/>
    <x v="1"/>
    <s v="https://rukminim2.flixcart.com/image/1160/1160/xif0q/mobile/7/d/g/smart-8-plus-x6526-infinix-original-imagyjm9mbwfhsyq.jpeg?q=90"/>
    <x v="89"/>
    <n v="6.6"/>
    <s v="HD+"/>
    <x v="0"/>
    <n v="128"/>
    <s v="Galaxy White"/>
    <s v="Mediatek Helio G36 Processor"/>
    <x v="0"/>
    <n v="6000"/>
    <n v="4.3"/>
    <n v="50"/>
    <n v="8"/>
  </r>
  <r>
    <s v="MOBGYA22HRYX9BHC"/>
    <s v="Infinix Smart 8 Plus (Timber Black, 128 Gb)"/>
    <x v="10"/>
    <x v="2"/>
    <n v="9999"/>
    <n v="7799"/>
    <x v="1"/>
    <s v="https://rukminim2.flixcart.com/image/1160/1160/xif0q/mobile/7/a/z/-original-imagykbj2yarenyw.jpeg?q=90"/>
    <x v="89"/>
    <n v="6.6"/>
    <s v="HD+"/>
    <x v="0"/>
    <n v="128"/>
    <s v="Timber Black"/>
    <s v="Mediatek Helio G36 Processor"/>
    <x v="0"/>
    <n v="6000"/>
    <n v="4.3"/>
    <n v="50"/>
    <n v="8"/>
  </r>
  <r>
    <s v="MOBGYAFK2SGFMCFE"/>
    <s v="Realme 12+ 5G (Pioneer Green, 256 Gb)"/>
    <x v="6"/>
    <x v="2"/>
    <n v="25999"/>
    <n v="21999"/>
    <x v="2"/>
    <s v="https://rukminim2.flixcart.com/image/1160/1160/xif0q/mobile/e/w/x/-original-imagyzwyyzavhgfe.jpeg?q=90"/>
    <x v="90"/>
    <n v="6.67"/>
    <s v="Full HD+"/>
    <x v="1"/>
    <n v="256"/>
    <s v="Pioneer Green"/>
    <s v="Dimensity 7050 Processor"/>
    <x v="0"/>
    <n v="5000"/>
    <n v="4.3"/>
    <n v="50"/>
    <n v="16"/>
  </r>
  <r>
    <s v="MOBGYAFKAQ6KB9RV"/>
    <s v="Realme 12+ 5G (Navigator Beige, 256 Gb)"/>
    <x v="6"/>
    <x v="2"/>
    <n v="25999"/>
    <n v="21999"/>
    <x v="2"/>
    <s v="https://rukminim2.flixcart.com/image/1160/1160/xif0q/mobile/t/y/l/-original-imagyzwy3wk78ywr.jpeg?q=90"/>
    <x v="90"/>
    <n v="6.67"/>
    <s v="Full HD+"/>
    <x v="1"/>
    <n v="256"/>
    <s v="Navigator Beige"/>
    <s v="Dimensity 7050 Processor"/>
    <x v="0"/>
    <n v="5000"/>
    <n v="4.3"/>
    <n v="50"/>
    <n v="16"/>
  </r>
  <r>
    <s v="MOBGYAFKBG4SPHXJ"/>
    <s v="Realme 12 5G (Twilight Purple, 128 Gb)"/>
    <x v="6"/>
    <x v="2"/>
    <n v="20999"/>
    <n v="17999"/>
    <x v="0"/>
    <s v="https://rukminim2.flixcart.com/image/1160/1160/xif0q/mobile/d/z/j/-original-imagyzwyyprfyzg3.jpeg?q=90"/>
    <x v="91"/>
    <n v="6.72"/>
    <s v="Full HD+"/>
    <x v="1"/>
    <n v="128"/>
    <s v="Twilight Purple"/>
    <s v="Dimensity 6100+ Processor"/>
    <x v="0"/>
    <n v="5000"/>
    <n v="4.3"/>
    <n v="108"/>
    <n v="8"/>
  </r>
  <r>
    <s v="MOBGYAFKR424BCHQ"/>
    <s v="Realme 12 5G (Twilight Purple, 128 Gb)"/>
    <x v="6"/>
    <x v="2"/>
    <n v="19999"/>
    <n v="16999"/>
    <x v="0"/>
    <s v="https://rukminim2.flixcart.com/image/1160/1160/xif0q/mobile/d/z/j/-original-imagyzwyyprfyzg3.jpeg?q=90"/>
    <x v="91"/>
    <n v="6.72"/>
    <s v="Full HD+"/>
    <x v="2"/>
    <n v="128"/>
    <s v="Twilight Purple"/>
    <s v="Dimensity 6100+ Processor"/>
    <x v="0"/>
    <n v="5000"/>
    <n v="4.4000000000000004"/>
    <n v="108"/>
    <n v="8"/>
  </r>
  <r>
    <s v="MOBGYAFKS5P3GAHY"/>
    <s v="Realme 12+ 5G (Navigator Beige, 128 Gb)"/>
    <x v="6"/>
    <x v="2"/>
    <n v="23999"/>
    <n v="20999"/>
    <x v="2"/>
    <s v="https://rukminim2.flixcart.com/image/1160/1160/xif0q/mobile/t/y/l/-original-imagyzwy3wk78ywr.jpeg?q=90"/>
    <x v="90"/>
    <n v="6.67"/>
    <s v="Full HD+"/>
    <x v="1"/>
    <n v="128"/>
    <s v="Navigator Beige"/>
    <s v="Dimensity 7050 Processor"/>
    <x v="0"/>
    <n v="5000"/>
    <n v="4.3"/>
    <n v="50"/>
    <n v="16"/>
  </r>
  <r>
    <s v="MOBGYAFKSS6ZMTG7"/>
    <s v="Realme 12+ 5G (Pioneer Green, 128 Gb)"/>
    <x v="6"/>
    <x v="2"/>
    <n v="23999"/>
    <n v="20999"/>
    <x v="2"/>
    <s v="https://rukminim2.flixcart.com/image/1160/1160/xif0q/mobile/e/w/x/-original-imagyzwyyzavhgfe.jpeg?q=90"/>
    <x v="90"/>
    <n v="6.67"/>
    <s v="Full HD+"/>
    <x v="1"/>
    <n v="128"/>
    <s v="Pioneer Green"/>
    <s v="Dimensity 7050 Processor"/>
    <x v="0"/>
    <n v="5000"/>
    <n v="4.3"/>
    <n v="50"/>
    <n v="16"/>
  </r>
  <r>
    <s v="MOBGYAFKW3YMGCC6"/>
    <s v="Realme 12 5G (Woodland Green, 128 Gb)"/>
    <x v="6"/>
    <x v="2"/>
    <n v="19999"/>
    <n v="16999"/>
    <x v="0"/>
    <s v="https://rukminim2.flixcart.com/image/1160/1160/xif0q/mobile/f/k/s/-original-imagyzwynj6yu6xu.jpeg?q=90"/>
    <x v="91"/>
    <n v="6.72"/>
    <s v="Full HD+"/>
    <x v="2"/>
    <n v="128"/>
    <s v="Woodland Green"/>
    <s v="Dimensity 6100+ Processor"/>
    <x v="0"/>
    <n v="5000"/>
    <n v="4.4000000000000004"/>
    <n v="108"/>
    <n v="8"/>
  </r>
  <r>
    <s v="MOBGYAFKZJPYABMH"/>
    <s v="Realme 12 5G (Woodland Green, 128 Gb)"/>
    <x v="6"/>
    <x v="2"/>
    <n v="20999"/>
    <n v="17999"/>
    <x v="0"/>
    <s v="https://rukminim2.flixcart.com/image/1160/1160/xif0q/mobile/f/k/s/-original-imagyzwynj6yu6xu.jpeg?q=90"/>
    <x v="91"/>
    <n v="6.72"/>
    <s v="Full HD+"/>
    <x v="1"/>
    <n v="128"/>
    <s v="Woodland Green"/>
    <s v="Dimensity 6100+ Processor"/>
    <x v="0"/>
    <n v="5000"/>
    <n v="4.3"/>
    <n v="108"/>
    <n v="8"/>
  </r>
  <r>
    <s v="MOBGYBAVBQ86QKJT"/>
    <s v="Samsung Galaxy F15 5G (Ash Black, 128 Gb)"/>
    <x v="2"/>
    <x v="2"/>
    <n v="16999"/>
    <n v="14499"/>
    <x v="0"/>
    <s v="https://rukminim2.flixcart.com/image/1160/1160/xif0q/mobile/m/u/d/-original-imah3agqugmgpwty.jpeg?q=90"/>
    <x v="92"/>
    <n v="6.5"/>
    <s v="Full HD+"/>
    <x v="2"/>
    <n v="128"/>
    <s v="Ash Black"/>
    <s v="MediaTek Dimensity 6100+ Processor"/>
    <x v="0"/>
    <n v="6000"/>
    <n v="4.2"/>
    <n v="50"/>
    <n v="13"/>
  </r>
  <r>
    <s v="MOBGYBAVFGJGMQGY"/>
    <s v="Samsung Galaxy F15 5G (Ash Black, 128 Gb)"/>
    <x v="2"/>
    <x v="2"/>
    <n v="15999"/>
    <n v="12999"/>
    <x v="0"/>
    <s v="https://rukminim2.flixcart.com/image/1160/1160/xif0q/mobile/m/u/d/-original-imah3agqugmgpwty.jpeg?q=90"/>
    <x v="92"/>
    <n v="6.5"/>
    <s v="Full HD+"/>
    <x v="0"/>
    <n v="128"/>
    <s v="Ash Black"/>
    <s v="MediaTek Dimensity 6100+ Processor"/>
    <x v="0"/>
    <n v="6000"/>
    <n v="4.2"/>
    <n v="50"/>
    <n v="13"/>
  </r>
  <r>
    <s v="MOBGYBAVKWJWSNNQ"/>
    <s v="Samsung Galaxy F15 5G (Jazzy Green, 128 Gb)"/>
    <x v="2"/>
    <x v="2"/>
    <n v="16999"/>
    <n v="14499"/>
    <x v="0"/>
    <s v="https://rukminim2.flixcart.com/image/1160/1160/xif0q/mobile/q/e/l/-original-imah3agqmmzap5gx.jpeg?q=90"/>
    <x v="92"/>
    <n v="6.5"/>
    <s v="Full HD+"/>
    <x v="2"/>
    <n v="128"/>
    <s v="Jazzy Green"/>
    <s v="MediaTek Dimensity 6100+ Processor"/>
    <x v="0"/>
    <n v="6000"/>
    <n v="4.2"/>
    <n v="50"/>
    <n v="13"/>
  </r>
  <r>
    <s v="MOBGYBAVSDFYZFNY"/>
    <s v="Samsung Galaxy F15 5G (Groovy Violet, 128 Gb)"/>
    <x v="2"/>
    <x v="2"/>
    <n v="15999"/>
    <n v="12999"/>
    <x v="0"/>
    <s v="https://rukminim2.flixcart.com/image/1160/1160/xif0q/mobile/r/b/j/-original-imah3agqepywexex.jpeg?q=90"/>
    <x v="92"/>
    <n v="6.5"/>
    <s v="Full HD+"/>
    <x v="0"/>
    <n v="128"/>
    <s v="Groovy Violet"/>
    <s v="MediaTek Dimensity 6100+ Processor"/>
    <x v="0"/>
    <n v="6000"/>
    <n v="4.2"/>
    <n v="50"/>
    <n v="13"/>
  </r>
  <r>
    <s v="MOBGYBAVT967G37V"/>
    <s v="Samsung Galaxy F15 5G (Jazzy Green, 128 Gb)"/>
    <x v="2"/>
    <x v="2"/>
    <n v="15999"/>
    <n v="12999"/>
    <x v="0"/>
    <s v="https://rukminim2.flixcart.com/image/1160/1160/xif0q/mobile/q/e/l/-original-imah3agqmmzap5gx.jpeg?q=90"/>
    <x v="92"/>
    <n v="6.5"/>
    <s v="Full HD+"/>
    <x v="0"/>
    <n v="128"/>
    <s v="Jazzy Green"/>
    <s v="MediaTek Dimensity 6100+ Processor"/>
    <x v="0"/>
    <n v="6000"/>
    <n v="4.2"/>
    <n v="50"/>
    <n v="13"/>
  </r>
  <r>
    <s v="MOBGYBAVW8HTJH4X"/>
    <s v="Samsung Galaxy F15 5G (Groovy Violet, 128 Gb)"/>
    <x v="2"/>
    <x v="2"/>
    <n v="16999"/>
    <n v="14499"/>
    <x v="0"/>
    <s v="https://rukminim2.flixcart.com/image/1160/1160/xif0q/mobile/r/b/j/-original-imah3agqepywexex.jpeg?q=90"/>
    <x v="92"/>
    <n v="6.5"/>
    <s v="Full HD+"/>
    <x v="2"/>
    <n v="128"/>
    <s v="Groovy Violet"/>
    <s v="MediaTek Dimensity 6100+ Processor"/>
    <x v="0"/>
    <n v="6000"/>
    <n v="4.2"/>
    <n v="50"/>
    <n v="13"/>
  </r>
  <r>
    <s v="MOBGYFZMHDQERRRU"/>
    <s v="Redmi A3 (Lake Blue, 64 Gb)"/>
    <x v="8"/>
    <x v="2"/>
    <n v="9999"/>
    <n v="6999"/>
    <x v="1"/>
    <s v="https://rukminim2.flixcart.com/image/1160/1160/xif0q/mobile/r/z/1/a3-mzb0gnyin-redmi-original-imagy2wsmxhzdmbq.jpeg?q=90"/>
    <x v="93"/>
    <n v="6.71"/>
    <s v="HD+"/>
    <x v="5"/>
    <n v="64"/>
    <s v="Lake Blue"/>
    <s v="Mediatek Helio G36 Processor"/>
    <x v="0"/>
    <n v="5000"/>
    <n v="4.0999999999999996"/>
    <n v="8"/>
    <n v="5"/>
  </r>
  <r>
    <s v="MOBGYFZMUQQREQ5Y"/>
    <s v="Redmi A3 (Midnight Black, 64 Gb)"/>
    <x v="8"/>
    <x v="2"/>
    <n v="9999"/>
    <n v="6999"/>
    <x v="1"/>
    <s v="https://rukminim2.flixcart.com/image/1160/1160/xif0q/mobile/i/h/z/a3-mzb0h0lin-redmi-original-imagy2wsmpetm6s2.jpeg?q=90"/>
    <x v="93"/>
    <n v="6.71"/>
    <s v="HD+"/>
    <x v="5"/>
    <n v="64"/>
    <s v="Midnight Black"/>
    <s v="Mediatek Helio G36 Processor"/>
    <x v="0"/>
    <n v="5000"/>
    <n v="4.0999999999999996"/>
    <n v="8"/>
    <n v="5"/>
  </r>
  <r>
    <s v="MOBGYGCB3UAYSU3Z"/>
    <s v="Vivo V30 5G (Classic Black, 128 Gb)"/>
    <x v="11"/>
    <x v="2"/>
    <n v="38999"/>
    <n v="29840"/>
    <x v="2"/>
    <s v="https://rukminim2.flixcart.com/image/1160/1160/xif0q/mobile/n/k/a/-original-imagyzw9nzhtpmup.jpeg?q=90"/>
    <x v="94"/>
    <n v="6.78"/>
    <s v="Full HD+"/>
    <x v="1"/>
    <n v="128"/>
    <s v="Classic Black"/>
    <s v="7 Gen 3 Processor"/>
    <x v="2"/>
    <n v="5000"/>
    <n v="4.5"/>
    <n v="50"/>
    <n v="50"/>
  </r>
  <r>
    <s v="MOBGYGCBAHJ9BPJB"/>
    <s v="Vivo V30 5G (Andaman Blue, 128 Gb)"/>
    <x v="11"/>
    <x v="2"/>
    <n v="38999"/>
    <n v="31999"/>
    <x v="2"/>
    <s v="https://rukminim2.flixcart.com/image/1160/1160/xif0q/mobile/l/m/m/-original-imagyzw9ghf32enc.jpeg?q=90"/>
    <x v="94"/>
    <n v="6.78"/>
    <s v="Full HD+"/>
    <x v="1"/>
    <n v="128"/>
    <s v="Andaman Blue"/>
    <s v="7 Gen 3 Processor"/>
    <x v="2"/>
    <n v="5000"/>
    <n v="4.5"/>
    <n v="50"/>
    <n v="50"/>
  </r>
  <r>
    <s v="MOBGYGCBEM4PVYYM"/>
    <s v="Vivo V30 Pro 5G (Classic Black, 256 Gb)"/>
    <x v="11"/>
    <x v="2"/>
    <n v="46999"/>
    <n v="41999"/>
    <x v="2"/>
    <s v="https://rukminim2.flixcart.com/image/1160/1160/xif0q/mobile/w/l/l/-original-imagyzwbzst7eemd.jpeg?q=90"/>
    <x v="95"/>
    <n v="6.78"/>
    <s v="Full HD+"/>
    <x v="1"/>
    <n v="256"/>
    <s v="Classic Black"/>
    <s v="Dimensity 8200 5G Processor"/>
    <x v="0"/>
    <n v="5000"/>
    <n v="4.5"/>
    <n v="50"/>
    <n v="50"/>
  </r>
  <r>
    <s v="MOBGYGCBETPD4FQY"/>
    <s v="Vivo V30 Pro 5G (Andaman Blue, 256 Gb)"/>
    <x v="11"/>
    <x v="2"/>
    <n v="46999"/>
    <n v="41999"/>
    <x v="2"/>
    <s v="https://rukminim2.flixcart.com/image/1160/1160/xif0q/mobile/8/t/d/v30-pro-5g-v2319-vivo-original-imagyzhhdeezbbfb.jpeg?q=90"/>
    <x v="95"/>
    <n v="6.78"/>
    <s v="Full HD+"/>
    <x v="1"/>
    <n v="256"/>
    <s v="Andaman Blue"/>
    <s v="Dimensity 8200 5G Processor"/>
    <x v="0"/>
    <n v="5000"/>
    <n v="4.5"/>
    <n v="50"/>
    <n v="50"/>
  </r>
  <r>
    <s v="MOBGYGCBFZ25GARG"/>
    <s v="Vivo V30 5G (Peacock Green, 256 Gb)"/>
    <x v="11"/>
    <x v="2"/>
    <n v="42999"/>
    <n v="35999"/>
    <x v="2"/>
    <s v="https://rukminim2.flixcart.com/image/1160/1160/xif0q/mobile/o/g/3/v30-5g-v2318-vivo-original-imagyzhhxumayhzw.jpeg?q=90"/>
    <x v="94"/>
    <n v="6.78"/>
    <s v="Full HD+"/>
    <x v="3"/>
    <n v="256"/>
    <s v="Peacock Green"/>
    <s v="7 Gen 3 Processor"/>
    <x v="2"/>
    <n v="5000"/>
    <n v="4.5"/>
    <n v="50"/>
    <n v="50"/>
  </r>
  <r>
    <s v="MOBGYGCBGVSY2N4W"/>
    <s v="Vivo V30 5G (Andaman Blue, 256 Gb)"/>
    <x v="11"/>
    <x v="2"/>
    <n v="40999"/>
    <n v="33999"/>
    <x v="2"/>
    <s v="https://rukminim2.flixcart.com/image/1160/1160/xif0q/mobile/l/m/m/-original-imagyzw9ghf32enc.jpeg?q=90"/>
    <x v="94"/>
    <n v="6.78"/>
    <s v="Full HD+"/>
    <x v="1"/>
    <n v="256"/>
    <s v="Andaman Blue"/>
    <s v="7 Gen 3 Processor"/>
    <x v="2"/>
    <n v="5000"/>
    <n v="4.5"/>
    <n v="50"/>
    <n v="50"/>
  </r>
  <r>
    <s v="MOBGYGCBHGAK8WGS"/>
    <s v="Vivo V30 5G (Classic Black, 256 Gb)"/>
    <x v="11"/>
    <x v="2"/>
    <n v="42999"/>
    <n v="35999"/>
    <x v="2"/>
    <s v="https://rukminim2.flixcart.com/image/1160/1160/xif0q/mobile/n/k/a/-original-imagyzw9nzhtpmup.jpeg?q=90"/>
    <x v="94"/>
    <n v="6.78"/>
    <s v="Full HD+"/>
    <x v="3"/>
    <n v="256"/>
    <s v="Classic Black"/>
    <s v="7 Gen 3 Processor"/>
    <x v="2"/>
    <n v="5000"/>
    <n v="4.5"/>
    <n v="50"/>
    <n v="50"/>
  </r>
  <r>
    <s v="MOBGYGCBMNGAQPEX"/>
    <s v="Vivo V30 5G (Peacock Green, 256 Gb)"/>
    <x v="11"/>
    <x v="2"/>
    <n v="40999"/>
    <n v="32889"/>
    <x v="2"/>
    <s v="https://rukminim2.flixcart.com/image/1160/1160/xif0q/mobile/o/g/3/v30-5g-v2318-vivo-original-imagyzhhxumayhzw.jpeg?q=90"/>
    <x v="94"/>
    <n v="6.78"/>
    <s v="Full HD+"/>
    <x v="1"/>
    <n v="256"/>
    <s v="Peacock Green"/>
    <s v="7 Gen 3 Processor"/>
    <x v="2"/>
    <n v="5000"/>
    <n v="4.5"/>
    <n v="50"/>
    <n v="50"/>
  </r>
  <r>
    <s v="MOBGYGCBNRTAHBBV"/>
    <s v="Vivo V30 Pro 5G (Andaman Blue, 512 Gb)"/>
    <x v="11"/>
    <x v="2"/>
    <n v="51999"/>
    <n v="46999"/>
    <x v="2"/>
    <s v="https://rukminim2.flixcart.com/image/1160/1160/xif0q/mobile/8/t/d/v30-pro-5g-v2319-vivo-original-imagyzhhdeezbbfb.jpeg?q=90"/>
    <x v="95"/>
    <n v="6.78"/>
    <s v="Full HD+"/>
    <x v="3"/>
    <n v="512"/>
    <s v="Andaman Blue"/>
    <s v="Dimensity 8200 5G Processor"/>
    <x v="0"/>
    <n v="5000"/>
    <n v="4.5"/>
    <n v="50"/>
    <n v="50"/>
  </r>
  <r>
    <s v="MOBGYGCBRYFPGYGS"/>
    <s v="Vivo V30 Pro 5G (Classic Black, 512 Gb)"/>
    <x v="11"/>
    <x v="2"/>
    <n v="51999"/>
    <n v="46999"/>
    <x v="2"/>
    <s v="https://rukminim2.flixcart.com/image/1160/1160/xif0q/mobile/w/l/l/-original-imagyzwbzst7eemd.jpeg?q=90"/>
    <x v="95"/>
    <n v="6.78"/>
    <s v="Full HD+"/>
    <x v="3"/>
    <n v="512"/>
    <s v="Classic Black"/>
    <s v="Dimensity 8200 5G Processor"/>
    <x v="0"/>
    <n v="5000"/>
    <n v="4.5"/>
    <n v="50"/>
    <n v="50"/>
  </r>
  <r>
    <s v="MOBGYGCBRZXRFZDK"/>
    <s v="Vivo V30 5G (Classic Black, 256 Gb)"/>
    <x v="11"/>
    <x v="2"/>
    <n v="40999"/>
    <n v="33999"/>
    <x v="2"/>
    <s v="https://rukminim2.flixcart.com/image/1160/1160/xif0q/mobile/n/k/a/-original-imagyzw9nzhtpmup.jpeg?q=90"/>
    <x v="94"/>
    <n v="6.78"/>
    <s v="Full HD+"/>
    <x v="1"/>
    <n v="256"/>
    <s v="Classic Black"/>
    <s v="7 Gen 3 Processor"/>
    <x v="2"/>
    <n v="5000"/>
    <n v="4.5"/>
    <n v="50"/>
    <n v="50"/>
  </r>
  <r>
    <s v="MOBGYGCBTNFP2UYD"/>
    <s v="Vivo V30 5G (Peacock Green, 128 Gb)"/>
    <x v="11"/>
    <x v="2"/>
    <n v="38999"/>
    <n v="31999"/>
    <x v="2"/>
    <s v="https://rukminim2.flixcart.com/image/1160/1160/xif0q/mobile/o/g/3/v30-5g-v2318-vivo-original-imagyzhhxumayhzw.jpeg?q=90"/>
    <x v="94"/>
    <n v="6.78"/>
    <s v="Full HD+"/>
    <x v="1"/>
    <n v="128"/>
    <s v="Peacock Green"/>
    <s v="7 Gen 3 Processor"/>
    <x v="2"/>
    <n v="5000"/>
    <n v="4.5"/>
    <n v="50"/>
    <n v="50"/>
  </r>
  <r>
    <s v="MOBGYHSD7EA8H4AV"/>
    <s v="Poco M6 5G - Locked With Airtel Prepaid (Galactic Black, 128 Gb)"/>
    <x v="3"/>
    <x v="2"/>
    <n v="12999"/>
    <n v="8249"/>
    <x v="1"/>
    <s v="https://rukminim2.flixcart.com/image/1160/1160/xif0q/mobile/l/z/u/-original-imagys8ju6qzdhfw.jpeg?q=90"/>
    <x v="96"/>
    <n v="6.74"/>
    <s v="HD+"/>
    <x v="0"/>
    <n v="128"/>
    <s v="Galactic Black"/>
    <s v="Mediatek Dimensity 6100+ Processor"/>
    <x v="0"/>
    <n v="5000"/>
    <n v="4.0999999999999996"/>
    <n v="50"/>
    <n v="5"/>
  </r>
  <r>
    <s v="MOBGYHSDBXEZDV3Z"/>
    <s v="Poco M6 5G - Locked With Airtel Prepaid (Orion Blue, 128 Gb)"/>
    <x v="3"/>
    <x v="2"/>
    <n v="12999"/>
    <n v="8249"/>
    <x v="1"/>
    <s v="https://rukminim2.flixcart.com/image/1160/1160/xif0q/mobile/d/i/7/-original-imagys8jfmstgyug.jpeg?q=90"/>
    <x v="96"/>
    <n v="6.74"/>
    <s v="HD+"/>
    <x v="0"/>
    <n v="128"/>
    <s v="Orion Blue"/>
    <s v="Mediatek Dimensity 6100+ Processor"/>
    <x v="0"/>
    <n v="5000"/>
    <n v="4.0999999999999996"/>
    <n v="50"/>
    <n v="5"/>
  </r>
  <r>
    <s v="MOBGYHSDVYXGWQHB"/>
    <s v="Poco M6 5G - Locked With Airtel Prepaid (Polaris Green, 128 Gb)"/>
    <x v="3"/>
    <x v="2"/>
    <n v="12999"/>
    <n v="8249"/>
    <x v="1"/>
    <s v="https://rukminim2.flixcart.com/image/1160/1160/xif0q/mobile/1/t/z/-original-imagys8jdrs47dhc.jpeg?q=90"/>
    <x v="96"/>
    <n v="6.74"/>
    <s v="HD+"/>
    <x v="0"/>
    <n v="128"/>
    <s v="Polaris Green"/>
    <s v="Mediatek Dimensity 6100+ Processor"/>
    <x v="0"/>
    <n v="5000"/>
    <n v="4.0999999999999996"/>
    <n v="50"/>
    <n v="5"/>
  </r>
  <r>
    <s v="MOBGYQ2MKT3SVFCS"/>
    <s v="Google Pixel 8A (Aloe, 128 Gb)"/>
    <x v="5"/>
    <x v="2"/>
    <n v="52999"/>
    <n v="52999"/>
    <x v="2"/>
    <s v="https://rukminim2.flixcart.com/image/1160/1160/xif0q/mobile/w/p/t/-original-imahyzygjdzrjgfh.jpeg?q=90"/>
    <x v="97"/>
    <n v="6.1"/>
    <s v="Full HD+"/>
    <x v="1"/>
    <n v="128"/>
    <s v="Aloe"/>
    <s v="Tensor G3 Processor"/>
    <x v="4"/>
    <n v="4404"/>
    <n v="4.0999999999999996"/>
    <n v="64"/>
    <n v="13"/>
  </r>
  <r>
    <s v="MOBGYQ2MYWFSA3XU"/>
    <s v="Google Pixel 8A (Porcelain, 128 Gb)"/>
    <x v="5"/>
    <x v="2"/>
    <n v="52999"/>
    <n v="52999"/>
    <x v="2"/>
    <s v="https://rukminim2.flixcart.com/image/1160/1160/xif0q/mobile/s/8/d/pixel-8a-ga04988-in-google-original-imahyn3mskjbwphw.jpeg?q=90"/>
    <x v="97"/>
    <n v="6.1"/>
    <s v="Full HD+"/>
    <x v="1"/>
    <n v="128"/>
    <s v="Porcelain"/>
    <s v="Tensor G3 Processor"/>
    <x v="4"/>
    <n v="4404"/>
    <n v="4.0999999999999996"/>
    <n v="64"/>
    <n v="13"/>
  </r>
  <r>
    <s v="MOBGYQ6B7WKC4SVZ"/>
    <s v="Realme 12X 5G (Woodland Green, 128 Gb)"/>
    <x v="6"/>
    <x v="2"/>
    <n v="18999"/>
    <n v="14999"/>
    <x v="0"/>
    <s v="https://rukminim2.flixcart.com/image/1160/1160/xif0q/mobile/6/t/4/-original-imah3chxfkqxyzm3.jpeg?q=90"/>
    <x v="98"/>
    <n v="6.72"/>
    <s v="Full HD+"/>
    <x v="1"/>
    <n v="128"/>
    <s v="Woodland Green"/>
    <s v="Dimensity 6100+ Processor"/>
    <x v="0"/>
    <n v="5000"/>
    <n v="4.3"/>
    <n v="50"/>
    <n v="8"/>
  </r>
  <r>
    <s v="MOBGYQ6BAHX7GWPD"/>
    <s v="Realme 12X 5G (Woodland Green, 128 Gb)"/>
    <x v="6"/>
    <x v="2"/>
    <n v="16999"/>
    <n v="11999"/>
    <x v="0"/>
    <s v="https://rukminim2.flixcart.com/image/1160/1160/xif0q/mobile/6/t/4/-original-imah3chxfkqxyzm3.jpeg?q=90"/>
    <x v="98"/>
    <n v="6.72"/>
    <s v="Full HD+"/>
    <x v="0"/>
    <n v="128"/>
    <s v="Woodland Green"/>
    <s v="Dimensity 6100+ Processor"/>
    <x v="0"/>
    <n v="5000"/>
    <n v="4.0999999999999996"/>
    <n v="50"/>
    <n v="8"/>
  </r>
  <r>
    <s v="MOBGYQ6BAZHQGXKZ"/>
    <s v="Poco X6 Neo 5G (Astral Black, 256 Gb)"/>
    <x v="3"/>
    <x v="2"/>
    <n v="21999"/>
    <n v="15999"/>
    <x v="0"/>
    <s v="https://rukminim2.flixcart.com/image/1160/1160/xif0q/mobile/q/l/0/x6-neo-5g-mzb0ggwin-poco-original-imagyxngbqmdcupq.jpeg?q=90"/>
    <x v="99"/>
    <n v="6.67"/>
    <s v="Full HD+"/>
    <x v="3"/>
    <n v="256"/>
    <s v="Astral Black"/>
    <s v="Dimensity 6080 Processor"/>
    <x v="0"/>
    <n v="5000"/>
    <n v="4.0999999999999996"/>
    <n v="108"/>
    <n v="16"/>
  </r>
  <r>
    <s v="MOBGYQ6BCRKRFYUB"/>
    <s v="Realme 12 Pro 5G (Submarine Blue, 256 Gb)"/>
    <x v="6"/>
    <x v="2"/>
    <n v="33999"/>
    <n v="24999"/>
    <x v="2"/>
    <s v="https://rukminim2.flixcart.com/image/1160/1160/xif0q/mobile/l/x/c/-original-imagx6rdpmhuq5ba.jpeg?q=90"/>
    <x v="75"/>
    <n v="6.7"/>
    <s v="Full HD+"/>
    <x v="3"/>
    <n v="256"/>
    <s v="Submarine Blue"/>
    <s v="Snapdragon 6 Gen 1 Processor"/>
    <x v="2"/>
    <n v="5000"/>
    <n v="4.4000000000000004"/>
    <n v="50"/>
    <n v="16"/>
  </r>
  <r>
    <s v="MOBGYQ6BEE35HBQK"/>
    <s v="Poco X6 Neo 5G (Horizon Blue, 128 Gb)"/>
    <x v="3"/>
    <x v="2"/>
    <n v="19999"/>
    <n v="13999"/>
    <x v="0"/>
    <s v="https://rukminim2.flixcart.com/image/1160/1160/xif0q/mobile/p/r/q/x6-neo-5g-mzb0ggrin-poco-original-imagyxngnrhzx96z.jpeg?q=90"/>
    <x v="99"/>
    <n v="6.67"/>
    <s v="Full HD+"/>
    <x v="1"/>
    <n v="128"/>
    <s v="Horizon Blue"/>
    <s v="Dimensity 6080 Processor"/>
    <x v="0"/>
    <n v="5000"/>
    <n v="4.2"/>
    <n v="108"/>
    <n v="16"/>
  </r>
  <r>
    <s v="MOBGYQ6BEHHQ9H7X"/>
    <s v="Realme P1 5G (Peacock Green, 128 Gb)"/>
    <x v="6"/>
    <x v="2"/>
    <n v="20999"/>
    <n v="15999"/>
    <x v="0"/>
    <s v="https://rukminim2.flixcart.com/image/1160/1160/xif0q/mobile/j/b/n/-original-imahyuhfzvybhaat.jpeg?q=90"/>
    <x v="100"/>
    <n v="6.67"/>
    <s v="Full HD+"/>
    <x v="2"/>
    <n v="128"/>
    <s v="Peacock Green"/>
    <s v="Dimensity 7050 Processor"/>
    <x v="0"/>
    <n v="5000"/>
    <n v="4.3"/>
    <n v="50"/>
    <n v="16"/>
  </r>
  <r>
    <s v="MOBGYQ6BETBWFTDH"/>
    <s v="Realme 12X 5G (Woodland Green, 128 Gb)"/>
    <x v="6"/>
    <x v="2"/>
    <n v="17999"/>
    <n v="13499"/>
    <x v="0"/>
    <s v="https://rukminim2.flixcart.com/image/1160/1160/xif0q/mobile/6/t/4/-original-imah3chxfkqxyzm3.jpeg?q=90"/>
    <x v="98"/>
    <n v="6.72"/>
    <s v="Full HD+"/>
    <x v="2"/>
    <n v="128"/>
    <s v="Woodland Green"/>
    <s v="Dimensity 6100+ Processor"/>
    <x v="0"/>
    <n v="5000"/>
    <n v="4.4000000000000004"/>
    <n v="50"/>
    <n v="8"/>
  </r>
  <r>
    <s v="MOBGYQ6BEZEUPFN6"/>
    <s v="Poco C61 (Diamond Dust Black, 64 Gb)"/>
    <x v="3"/>
    <x v="2"/>
    <n v="8999"/>
    <n v="6499"/>
    <x v="1"/>
    <s v="https://rukminim2.flixcart.com/image/1160/1160/xif0q/mobile/e/o/w/-original-imagzcfjjbheykct.jpeg?q=90"/>
    <x v="101"/>
    <n v="6.71"/>
    <s v="HD+"/>
    <x v="0"/>
    <n v="64"/>
    <s v="Diamond Dust Black"/>
    <s v="Helio G36 Processor"/>
    <x v="0"/>
    <n v="5000"/>
    <n v="4.2"/>
    <n v="8"/>
    <n v="5"/>
  </r>
  <r>
    <s v="MOBGYQ6BFZJ9RHDD"/>
    <s v="Poco X6 Neo 5G (Martian Orange, 128 Gb)"/>
    <x v="3"/>
    <x v="2"/>
    <n v="19999"/>
    <n v="13999"/>
    <x v="0"/>
    <s v="https://rukminim2.flixcart.com/image/1160/1160/xif0q/mobile/n/z/4/-original-imagz5g9gyhmgusp.jpeg?q=90"/>
    <x v="99"/>
    <n v="6.67"/>
    <s v="Full HD+"/>
    <x v="1"/>
    <n v="128"/>
    <s v="Martian Orange"/>
    <s v="Dimensity 6080 Processor"/>
    <x v="0"/>
    <n v="5000"/>
    <n v="4.2"/>
    <n v="108"/>
    <n v="16"/>
  </r>
  <r>
    <s v="MOBGYQ6BJU89XKHH"/>
    <s v="Poco X6 Neo 5G (Horizon Blue, 256 Gb)"/>
    <x v="3"/>
    <x v="2"/>
    <n v="21999"/>
    <n v="15999"/>
    <x v="0"/>
    <s v="https://rukminim2.flixcart.com/image/1160/1160/xif0q/mobile/p/r/q/x6-neo-5g-mzb0ggrin-poco-original-imagyxngnrhzx96z.jpeg?q=90"/>
    <x v="99"/>
    <n v="6.67"/>
    <s v="Full HD+"/>
    <x v="3"/>
    <n v="256"/>
    <s v="Horizon Blue"/>
    <s v="Dimensity 6080 Processor"/>
    <x v="0"/>
    <n v="5000"/>
    <n v="4.0999999999999996"/>
    <n v="108"/>
    <n v="16"/>
  </r>
  <r>
    <s v="MOBGYQ6BK9WHKQFS"/>
    <s v="Realme 12X 5G (Twilight Purple, 128 Gb)"/>
    <x v="6"/>
    <x v="2"/>
    <n v="16999"/>
    <n v="11999"/>
    <x v="0"/>
    <s v="https://rukminim2.flixcart.com/image/1160/1160/xif0q/mobile/w/c/3/-original-imah3chxfqnezjjb.jpeg?q=90"/>
    <x v="98"/>
    <n v="6.72"/>
    <s v="Full HD+"/>
    <x v="0"/>
    <n v="128"/>
    <s v="Twilight Purple"/>
    <s v="Dimensity 6100+ Processor"/>
    <x v="0"/>
    <n v="5000"/>
    <n v="4.0999999999999996"/>
    <n v="50"/>
    <n v="8"/>
  </r>
  <r>
    <s v="MOBGYQ6BMZHJBQSN"/>
    <s v="Realme P1 5G (Peacock Green, 256 Gb)"/>
    <x v="6"/>
    <x v="2"/>
    <n v="22999"/>
    <n v="18999"/>
    <x v="0"/>
    <s v="https://rukminim2.flixcart.com/image/1160/1160/xif0q/mobile/j/b/n/-original-imahyuhfzvybhaat.jpeg?q=90"/>
    <x v="100"/>
    <n v="6.67"/>
    <s v="Full HD+"/>
    <x v="1"/>
    <n v="256"/>
    <s v="Peacock Green"/>
    <s v="Dimensity 7050 Processor"/>
    <x v="0"/>
    <n v="5000"/>
    <n v="4.3"/>
    <n v="50"/>
    <n v="16"/>
  </r>
  <r>
    <s v="MOBGYQ6BRR2CNWZB"/>
    <s v="Poco C61 (Mystical Green, 64 Gb)"/>
    <x v="3"/>
    <x v="2"/>
    <n v="8999"/>
    <n v="6499"/>
    <x v="1"/>
    <s v="https://rukminim2.flixcart.com/image/1160/1160/xif0q/mobile/k/g/r/-original-imagzcfjsdxtrnnz.jpeg?q=90"/>
    <x v="101"/>
    <n v="6.71"/>
    <s v="HD+"/>
    <x v="0"/>
    <n v="64"/>
    <s v="Mystical Green"/>
    <s v="Helio G36 Processor"/>
    <x v="0"/>
    <n v="5000"/>
    <n v="4.2"/>
    <n v="8"/>
    <n v="5"/>
  </r>
  <r>
    <s v="MOBGYQ6BTTCWZYYD"/>
    <s v="Realme P1 5G (Phoenix Red, 256 Gb)"/>
    <x v="6"/>
    <x v="2"/>
    <n v="22999"/>
    <n v="18999"/>
    <x v="0"/>
    <s v="https://rukminim2.flixcart.com/image/1160/1160/xif0q/mobile/y/9/0/-original-imahyuhfg2z4fvyh.jpeg?q=90"/>
    <x v="100"/>
    <n v="6.67"/>
    <s v="Full HD+"/>
    <x v="1"/>
    <n v="256"/>
    <s v="Phoenix Red"/>
    <s v="Dimensity 7050 Processor"/>
    <x v="0"/>
    <n v="5000"/>
    <n v="4.3"/>
    <n v="50"/>
    <n v="16"/>
  </r>
  <r>
    <s v="MOBGYQ6BVDHRJRSG"/>
    <s v="Realme 12 Pro 5G (Navigator Beige, 256 Gb)"/>
    <x v="6"/>
    <x v="2"/>
    <n v="33999"/>
    <n v="24999"/>
    <x v="2"/>
    <s v="https://rukminim2.flixcart.com/image/1160/1160/xif0q/mobile/m/p/y/12-pro-5g-rmx3842-realme-original-imagxgnhafyjz8rb.jpeg?q=90"/>
    <x v="75"/>
    <n v="6.7"/>
    <s v="Full HD+"/>
    <x v="3"/>
    <n v="256"/>
    <s v="Navigator Beige"/>
    <s v="Snapdragon 6 Gen 1 Processor"/>
    <x v="2"/>
    <n v="5000"/>
    <n v="4.4000000000000004"/>
    <n v="50"/>
    <n v="16"/>
  </r>
  <r>
    <s v="MOBGYQ6BVK8HYMAG"/>
    <s v="Realme 12X 5G (Twilight Purple, 128 Gb)"/>
    <x v="6"/>
    <x v="2"/>
    <n v="18999"/>
    <n v="14999"/>
    <x v="0"/>
    <s v="https://rukminim2.flixcart.com/image/1160/1160/xif0q/mobile/w/c/3/-original-imah3chxfqnezjjb.jpeg?q=90"/>
    <x v="98"/>
    <n v="6.72"/>
    <s v="Full HD+"/>
    <x v="1"/>
    <n v="128"/>
    <s v="Twilight Purple"/>
    <s v="Dimensity 6100+ Processor"/>
    <x v="0"/>
    <n v="5000"/>
    <n v="4.3"/>
    <n v="50"/>
    <n v="8"/>
  </r>
  <r>
    <s v="MOBGYQ6BXH69VAJY"/>
    <s v="Poco C61 (Ethereal Blue, 64 Gb)"/>
    <x v="3"/>
    <x v="2"/>
    <n v="8999"/>
    <n v="6499"/>
    <x v="1"/>
    <s v="https://rukminim2.flixcart.com/image/1160/1160/xif0q/mobile/v/f/l/-original-imagzcfj9vhf5dyq.jpeg?q=90"/>
    <x v="101"/>
    <n v="6.71"/>
    <s v="HD+"/>
    <x v="0"/>
    <n v="64"/>
    <s v="Ethereal Blue"/>
    <s v="Helio G36 Processor"/>
    <x v="0"/>
    <n v="5000"/>
    <n v="4.2"/>
    <n v="8"/>
    <n v="5"/>
  </r>
  <r>
    <s v="MOBGYQ6BXSENZRV3"/>
    <s v="Realme P1 5G (Phoenix Red, 128 Gb)"/>
    <x v="6"/>
    <x v="2"/>
    <n v="20999"/>
    <n v="15999"/>
    <x v="0"/>
    <s v="https://rukminim2.flixcart.com/image/1160/1160/xif0q/mobile/y/9/0/-original-imahyuhfg2z4fvyh.jpeg?q=90"/>
    <x v="100"/>
    <n v="6.67"/>
    <s v="Full HD+"/>
    <x v="2"/>
    <n v="128"/>
    <s v="Phoenix Red"/>
    <s v="Dimensity 7050 Processor"/>
    <x v="0"/>
    <n v="5000"/>
    <n v="4.3"/>
    <n v="50"/>
    <n v="16"/>
  </r>
  <r>
    <s v="MOBGYQ6BZDTVUEBZ"/>
    <s v="Poco X6 Neo 5G (Martian Orange, 256 Gb)"/>
    <x v="3"/>
    <x v="2"/>
    <n v="21999"/>
    <n v="15999"/>
    <x v="0"/>
    <s v="https://rukminim2.flixcart.com/image/1160/1160/xif0q/mobile/n/z/4/-original-imagz5g9gyhmgusp.jpeg?q=90"/>
    <x v="99"/>
    <n v="6.67"/>
    <s v="Full HD+"/>
    <x v="3"/>
    <n v="256"/>
    <s v="Martian Orange"/>
    <s v="Dimensity 6080 Processor"/>
    <x v="0"/>
    <n v="5000"/>
    <n v="4.0999999999999996"/>
    <n v="108"/>
    <n v="16"/>
  </r>
  <r>
    <s v="MOBGYT2H76JPBMXB"/>
    <s v="Samsung Galaxy A55 5G (Awesome Iceblue, 256 Gb)"/>
    <x v="2"/>
    <x v="2"/>
    <n v="48999"/>
    <n v="48999"/>
    <x v="2"/>
    <s v="https://rukminim2.flixcart.com/image/1160/1160/xif0q/mobile/a/c/a/-original-imahyukdvys8thac.jpeg?q=90"/>
    <x v="102"/>
    <n v="6.6"/>
    <s v="Full HD+"/>
    <x v="3"/>
    <n v="256"/>
    <s v="Awesome Iceblue"/>
    <s v="Samsung Exynos 1480 Processor"/>
    <x v="3"/>
    <n v="5000"/>
    <n v="4.3"/>
    <n v="50"/>
    <n v="32"/>
  </r>
  <r>
    <s v="MOBGYT2HAUQNPZYV"/>
    <s v="Samsung Galaxy A55 5G (Awesome Navy, 256 Gb)"/>
    <x v="2"/>
    <x v="2"/>
    <n v="45999"/>
    <n v="39999"/>
    <x v="2"/>
    <s v="https://rukminim2.flixcart.com/image/1160/1160/xif0q/mobile/g/2/p/galaxy-a55-5g-sm-a556ezkgins-samsung-original-imahyz4ttzexmh2z.jpeg?q=90"/>
    <x v="102"/>
    <n v="6.6"/>
    <s v="Full HD+"/>
    <x v="1"/>
    <n v="256"/>
    <s v="Awesome Navy"/>
    <s v="Samsung Exynos 1480 Processor"/>
    <x v="3"/>
    <n v="5000"/>
    <n v="4.5"/>
    <n v="50"/>
    <n v="32"/>
  </r>
  <r>
    <s v="MOBGYT2HDZYASSZG"/>
    <s v="Samsung Galaxy A35 5G (Awesome Lilac, 128 Gb)"/>
    <x v="2"/>
    <x v="2"/>
    <n v="33999"/>
    <n v="30999"/>
    <x v="2"/>
    <s v="https://rukminim2.flixcart.com/image/1160/1160/xif0q/mobile/o/c/e/-original-imahyukdgr6fgp7r.jpeg?q=90"/>
    <x v="103"/>
    <n v="6.6"/>
    <s v="Full HD+"/>
    <x v="1"/>
    <n v="128"/>
    <s v="Awesome Lilac"/>
    <s v="Samsung Exynos 1380 Processor"/>
    <x v="3"/>
    <n v="5000"/>
    <n v="4.3"/>
    <n v="50"/>
    <n v="13"/>
  </r>
  <r>
    <s v="MOBGYT2HEYWFCG8Q"/>
    <s v="Samsung Galaxy A35 5G (Awesome Iceblue, 128 Gb)"/>
    <x v="2"/>
    <x v="2"/>
    <n v="33999"/>
    <n v="30999"/>
    <x v="2"/>
    <s v="https://rukminim2.flixcart.com/image/1160/1160/xif0q/mobile/o/h/j/-original-imahyukdwperbhnh.jpeg?q=90"/>
    <x v="103"/>
    <n v="6.6"/>
    <s v="Full HD+"/>
    <x v="1"/>
    <n v="128"/>
    <s v="Awesome Iceblue"/>
    <s v="Samsung Exynos 1380 Processor"/>
    <x v="3"/>
    <n v="5000"/>
    <n v="4.3"/>
    <n v="50"/>
    <n v="13"/>
  </r>
  <r>
    <s v="MOBGYT2HGFKNMSZQ"/>
    <s v="Samsung Galaxy A35 5G (Awesome Navy, 128 Gb)"/>
    <x v="2"/>
    <x v="2"/>
    <n v="33999"/>
    <n v="30999"/>
    <x v="2"/>
    <s v="https://rukminim2.flixcart.com/image/1160/1160/xif0q/mobile/9/m/9/-original-imahyukd9nrfyygw.jpeg?q=90"/>
    <x v="103"/>
    <n v="6.6"/>
    <s v="Full HD+"/>
    <x v="1"/>
    <n v="128"/>
    <s v="Awesome Navy"/>
    <s v="Samsung Exynos 1380 Processor"/>
    <x v="3"/>
    <n v="5000"/>
    <n v="4.3"/>
    <n v="50"/>
    <n v="13"/>
  </r>
  <r>
    <s v="MOBGYT2HGMHT5GFZ"/>
    <s v="Samsung Galaxy A55 5G (Awesome Iceblue, 256 Gb)"/>
    <x v="2"/>
    <x v="2"/>
    <n v="45999"/>
    <n v="45999"/>
    <x v="2"/>
    <s v="https://rukminim2.flixcart.com/image/1160/1160/xif0q/mobile/a/c/a/-original-imahyukdvys8thac.jpeg?q=90"/>
    <x v="102"/>
    <n v="6.6"/>
    <s v="Full HD+"/>
    <x v="1"/>
    <n v="256"/>
    <s v="Awesome Iceblue"/>
    <s v="Samsung Exynos 1480 Processor"/>
    <x v="3"/>
    <n v="5000"/>
    <n v="4.5"/>
    <n v="50"/>
    <n v="32"/>
  </r>
  <r>
    <s v="MOBGYT2HRXWTHACK"/>
    <s v="Samsung Galaxy A35 5G (Awesome Lilac, 256 Gb)"/>
    <x v="2"/>
    <x v="2"/>
    <n v="36999"/>
    <n v="33999"/>
    <x v="2"/>
    <s v="https://rukminim2.flixcart.com/image/1160/1160/xif0q/mobile/o/c/e/-original-imahyukdgr6fgp7r.jpeg?q=90"/>
    <x v="103"/>
    <n v="6.6"/>
    <s v="Full HD+"/>
    <x v="1"/>
    <n v="256"/>
    <s v="Awesome Lilac"/>
    <s v="Samsung Exynos 1380 Processor"/>
    <x v="3"/>
    <n v="5000"/>
    <n v="4.3"/>
    <n v="50"/>
    <n v="13"/>
  </r>
  <r>
    <s v="MOBGYT2HX4A4QAWW"/>
    <s v="Samsung Galaxy A55 5G (Awesome Iceblue, 128 Gb)"/>
    <x v="2"/>
    <x v="2"/>
    <n v="42999"/>
    <n v="42695"/>
    <x v="2"/>
    <s v="https://rukminim2.flixcart.com/image/1160/1160/xif0q/mobile/a/c/a/-original-imahyukdvys8thac.jpeg?q=90"/>
    <x v="102"/>
    <n v="6.6"/>
    <s v="Full HD+"/>
    <x v="1"/>
    <n v="128"/>
    <s v="Awesome Iceblue"/>
    <s v="Samsung Exynos 1480 Processor"/>
    <x v="3"/>
    <n v="5000"/>
    <n v="4.5"/>
    <n v="50"/>
    <n v="32"/>
  </r>
  <r>
    <s v="MOBGYT2HY8JZCSPW"/>
    <s v="Samsung Galaxy A55 5G (Awesome Navy, 256 Gb)"/>
    <x v="2"/>
    <x v="2"/>
    <n v="48999"/>
    <n v="48999"/>
    <x v="2"/>
    <s v="https://rukminim2.flixcart.com/image/1160/1160/xif0q/mobile/w/2/e/-original-imahyukdsyez5mnf.jpeg?q=90"/>
    <x v="102"/>
    <n v="6.6"/>
    <s v="Full HD+"/>
    <x v="3"/>
    <n v="256"/>
    <s v="Awesome Navy"/>
    <s v="Samsung Exynos 1480 Processor"/>
    <x v="3"/>
    <n v="5000"/>
    <n v="4.3"/>
    <n v="50"/>
    <n v="32"/>
  </r>
  <r>
    <s v="MOBGYT2HYAAHS3ZR"/>
    <s v="Samsung Galaxy A35 5G (Awesome Iceblue, 256 Gb)"/>
    <x v="2"/>
    <x v="2"/>
    <n v="36999"/>
    <n v="33999"/>
    <x v="2"/>
    <s v="https://rukminim2.flixcart.com/image/1160/1160/xif0q/mobile/o/h/j/-original-imahyukdwperbhnh.jpeg?q=90"/>
    <x v="103"/>
    <n v="6.6"/>
    <s v="Full HD+"/>
    <x v="1"/>
    <n v="256"/>
    <s v="Awesome Iceblue"/>
    <s v="Samsung Exynos 1380 Processor"/>
    <x v="3"/>
    <n v="5000"/>
    <n v="4.3"/>
    <n v="50"/>
    <n v="13"/>
  </r>
  <r>
    <s v="MOBGYT3VJDYMMFTZ"/>
    <s v="Vivo T3 5G (Cosmic Blue, 256 Gb)"/>
    <x v="11"/>
    <x v="2"/>
    <n v="24999"/>
    <n v="21999"/>
    <x v="2"/>
    <s v="https://rukminim2.flixcart.com/image/1160/1160/xif0q/mobile/g/d/1/-original-imagz6tzjgggzygu.jpeg?q=90"/>
    <x v="104"/>
    <n v="6.67"/>
    <s v="Full HD+"/>
    <x v="1"/>
    <n v="256"/>
    <s v="Cosmic Blue"/>
    <s v="Dimensity 7200 Processor"/>
    <x v="0"/>
    <n v="5000"/>
    <n v="4.4000000000000004"/>
    <n v="50"/>
    <n v="16"/>
  </r>
  <r>
    <s v="MOBGYT3VN2J3GM45"/>
    <s v="Vivo T3 5G (Crystal Flake, 128 Gb)"/>
    <x v="11"/>
    <x v="2"/>
    <n v="22999"/>
    <n v="19999"/>
    <x v="0"/>
    <s v="https://rukminim2.flixcart.com/image/1160/1160/xif0q/mobile/6/x/2/-original-imagz6tzewyqpgtz.jpeg?q=90"/>
    <x v="104"/>
    <n v="6.67"/>
    <s v="Full HD+"/>
    <x v="1"/>
    <n v="128"/>
    <s v="Crystal Flake"/>
    <s v="Dimensity 7200 Processor"/>
    <x v="0"/>
    <n v="5000"/>
    <n v="4.4000000000000004"/>
    <n v="50"/>
    <n v="16"/>
  </r>
  <r>
    <s v="MOBGYT3VT78XZHKS"/>
    <s v="Vivo T3 5G (Crystal Flake, 256 Gb)"/>
    <x v="11"/>
    <x v="2"/>
    <n v="24999"/>
    <n v="21999"/>
    <x v="2"/>
    <s v="https://rukminim2.flixcart.com/image/1160/1160/xif0q/mobile/6/x/2/-original-imagz6tzewyqpgtz.jpeg?q=90"/>
    <x v="104"/>
    <n v="6.67"/>
    <s v="Full HD+"/>
    <x v="1"/>
    <n v="256"/>
    <s v="Crystal Flake"/>
    <s v="Dimensity 7200 Processor"/>
    <x v="0"/>
    <n v="5000"/>
    <n v="4.4000000000000004"/>
    <n v="50"/>
    <n v="16"/>
  </r>
  <r>
    <s v="MOBGYT3VZAAFCC8S"/>
    <s v="Vivo T3 5G (Cosmic Blue, 128 Gb)"/>
    <x v="11"/>
    <x v="2"/>
    <n v="22999"/>
    <n v="19999"/>
    <x v="0"/>
    <s v="https://rukminim2.flixcart.com/image/1160/1160/xif0q/mobile/g/d/1/-original-imagz6tzjgggzygu.jpeg?q=90"/>
    <x v="104"/>
    <n v="6.67"/>
    <s v="Full HD+"/>
    <x v="1"/>
    <n v="128"/>
    <s v="Cosmic Blue"/>
    <s v="Dimensity 7200 Processor"/>
    <x v="0"/>
    <n v="5000"/>
    <n v="4.4000000000000004"/>
    <n v="50"/>
    <n v="16"/>
  </r>
  <r>
    <s v="MOBGZ8P7BAHYFYSG"/>
    <s v="Poco C61 (Diamond Dust Black, 128 Gb)"/>
    <x v="3"/>
    <x v="2"/>
    <n v="9999"/>
    <n v="8499"/>
    <x v="1"/>
    <s v="https://rukminim2.flixcart.com/image/1160/1160/xif0q/mobile/e/o/w/-original-imagzcfjjbheykct.jpeg?q=90"/>
    <x v="101"/>
    <n v="6.71"/>
    <s v="HD+"/>
    <x v="2"/>
    <n v="128"/>
    <s v="Diamond Dust Black"/>
    <s v="Helio G36 Processor"/>
    <x v="0"/>
    <n v="5000"/>
    <n v="4.2"/>
    <n v="8"/>
    <n v="5"/>
  </r>
  <r>
    <s v="MOBGZ8R6MGNCGZV7"/>
    <s v="Realme P1 Pro 5G (Phoenix Red, 256 Gb)"/>
    <x v="6"/>
    <x v="2"/>
    <n v="25999"/>
    <n v="20499"/>
    <x v="2"/>
    <s v="https://rukminim2.flixcart.com/image/1160/1160/xif0q/mobile/m/r/p/-original-imahyzygqydqtyvj.jpeg?q=90"/>
    <x v="105"/>
    <n v="6.7"/>
    <s v="Full HD+"/>
    <x v="1"/>
    <n v="256"/>
    <s v="Phoenix Red"/>
    <s v="6 Gen 1 Processor"/>
    <x v="2"/>
    <n v="5000"/>
    <n v="4.4000000000000004"/>
    <n v="50"/>
    <n v="16"/>
  </r>
  <r>
    <s v="MOBGZ8R6Y4FFFHQX"/>
    <s v="Realme P1 Pro 5G (Phoenix Red, 128 Gb)"/>
    <x v="6"/>
    <x v="2"/>
    <n v="24999"/>
    <n v="19499"/>
    <x v="0"/>
    <s v="https://rukminim2.flixcart.com/image/1160/1160/xif0q/mobile/m/r/p/-original-imahyzygqydqtyvj.jpeg?q=90"/>
    <x v="105"/>
    <n v="6.7"/>
    <s v="Full HD+"/>
    <x v="1"/>
    <n v="128"/>
    <s v="Phoenix Red"/>
    <s v="6 Gen 1 Processor"/>
    <x v="2"/>
    <n v="5000"/>
    <n v="4.4000000000000004"/>
    <n v="50"/>
    <n v="16"/>
  </r>
  <r>
    <s v="MOBGZ8R6YYU9YHFG"/>
    <s v="Realme P1 Pro 5G (Parrot Blue, 256 Gb)"/>
    <x v="6"/>
    <x v="2"/>
    <n v="25999"/>
    <n v="20499"/>
    <x v="2"/>
    <s v="https://rukminim2.flixcart.com/image/1160/1160/xif0q/mobile/4/y/b/-original-imahyzygycuyg3mq.jpeg?q=90"/>
    <x v="105"/>
    <n v="6.7"/>
    <s v="Full HD+"/>
    <x v="1"/>
    <n v="256"/>
    <s v="Parrot Blue"/>
    <s v="6 Gen 1 Processor"/>
    <x v="2"/>
    <n v="5000"/>
    <n v="4.4000000000000004"/>
    <n v="50"/>
    <n v="16"/>
  </r>
  <r>
    <s v="MOBGZ8R6ZNVGYU3W"/>
    <s v="Realme P1 Pro 5G (Parrot Blue, 128 Gb)"/>
    <x v="6"/>
    <x v="2"/>
    <n v="24999"/>
    <n v="19499"/>
    <x v="0"/>
    <s v="https://rukminim2.flixcart.com/image/1160/1160/xif0q/mobile/4/y/b/-original-imahyzygycuyg3mq.jpeg?q=90"/>
    <x v="105"/>
    <n v="6.7"/>
    <s v="Full HD+"/>
    <x v="1"/>
    <n v="128"/>
    <s v="Parrot Blue"/>
    <s v="6 Gen 1 Processor"/>
    <x v="2"/>
    <n v="5000"/>
    <n v="4.4000000000000004"/>
    <n v="50"/>
    <n v="16"/>
  </r>
  <r>
    <s v="MOBGZBFU4HBKKFSN"/>
    <s v="Vivo T2X 5G (Marine Blue, 128 Gb)"/>
    <x v="11"/>
    <x v="2"/>
    <n v="18999"/>
    <n v="12999"/>
    <x v="0"/>
    <s v="https://rukminim2.flixcart.com/image/1160/1160/xif0q/mobile/k/u/n/-original-imagzjhwtfthcmzz.jpeg?q=90"/>
    <x v="84"/>
    <n v="6.58"/>
    <s v="Full HD+"/>
    <x v="2"/>
    <n v="128"/>
    <s v="Marine Blue"/>
    <s v="Mediatek Dimensity 6020 Processor"/>
    <x v="0"/>
    <n v="5000"/>
    <n v="4.4000000000000004"/>
    <n v="50"/>
    <n v="8"/>
  </r>
  <r>
    <s v="MOBGZBFUF389GDMP"/>
    <s v="Vivo T2X 5G (Glimmer Black, 128 Gb)"/>
    <x v="11"/>
    <x v="2"/>
    <n v="18999"/>
    <n v="12999"/>
    <x v="0"/>
    <s v="https://rukminim2.flixcart.com/image/1160/1160/xif0q/mobile/4/h/e/-original-imagzjhwmsamexfk.jpeg?q=90"/>
    <x v="84"/>
    <n v="6.58"/>
    <s v="Full HD+"/>
    <x v="2"/>
    <n v="128"/>
    <s v="Glimmer Black"/>
    <s v="Mediatek Dimensity 6020 Processor"/>
    <x v="0"/>
    <n v="5000"/>
    <n v="4.4000000000000004"/>
    <n v="50"/>
    <n v="8"/>
  </r>
  <r>
    <s v="MOBGZBFUFNDXSGHS"/>
    <s v="Vivo T2X 5G (Aurora Gold, 128 Gb)"/>
    <x v="11"/>
    <x v="2"/>
    <n v="18999"/>
    <n v="12999"/>
    <x v="0"/>
    <s v="https://rukminim2.flixcart.com/image/1160/1160/xif0q/mobile/c/s/x/-original-imagzjhwaaewgj8r.jpeg?q=90"/>
    <x v="84"/>
    <n v="6.58"/>
    <s v="Full HD+"/>
    <x v="2"/>
    <n v="128"/>
    <s v="Aurora Gold"/>
    <s v="Mediatek Dimensity 6020 Processor"/>
    <x v="0"/>
    <n v="5000"/>
    <n v="4.4000000000000004"/>
    <n v="50"/>
    <n v="8"/>
  </r>
  <r>
    <s v="MOBGZBFUPTU7DNCA"/>
    <s v="Vivo T2X 5G (Marine Blue, 128 Gb)"/>
    <x v="11"/>
    <x v="1"/>
    <n v="17999"/>
    <n v="11999"/>
    <x v="0"/>
    <s v="https://rukminim2.flixcart.com/image/1160/1160/xif0q/mobile/k/u/n/-original-imagzjhwtfthcmzz.jpeg?q=90"/>
    <x v="84"/>
    <n v="6.58"/>
    <s v="Full HD+"/>
    <x v="0"/>
    <n v="128"/>
    <s v="Marine Blue"/>
    <s v="Mediatek Dimensity 6020 Processor"/>
    <x v="0"/>
    <n v="5000"/>
    <n v="4.4000000000000004"/>
    <n v="50"/>
    <n v="8"/>
  </r>
  <r>
    <s v="MOBGZBFUQMTHYHSH"/>
    <s v="Vivo T2X 5G (Aurora Gold, 128 Gb)"/>
    <x v="11"/>
    <x v="1"/>
    <n v="17999"/>
    <n v="11999"/>
    <x v="0"/>
    <s v="https://rukminim2.flixcart.com/image/1160/1160/xif0q/mobile/c/s/x/-original-imagzjhwaaewgj8r.jpeg?q=90"/>
    <x v="84"/>
    <n v="6.58"/>
    <s v="Full HD+"/>
    <x v="0"/>
    <n v="128"/>
    <s v="Aurora Gold"/>
    <s v="Mediatek Dimensity 6020 Processor"/>
    <x v="0"/>
    <n v="5000"/>
    <n v="4.4000000000000004"/>
    <n v="50"/>
    <n v="8"/>
  </r>
  <r>
    <s v="MOBGZBFUSEFSWASX"/>
    <s v="Vivo T2X 5G (Aurora Gold, 128 Gb)"/>
    <x v="11"/>
    <x v="2"/>
    <n v="20999"/>
    <n v="14999"/>
    <x v="0"/>
    <s v="https://rukminim2.flixcart.com/image/1160/1160/xif0q/mobile/c/s/x/-original-imagzjhwaaewgj8r.jpeg?q=90"/>
    <x v="84"/>
    <n v="6.58"/>
    <s v="Full HD+"/>
    <x v="1"/>
    <n v="128"/>
    <s v="Aurora Gold"/>
    <s v="Mediatek Dimensity 6020 Processor"/>
    <x v="0"/>
    <n v="5000"/>
    <n v="4.3"/>
    <n v="50"/>
    <n v="8"/>
  </r>
  <r>
    <s v="MOBGZBFUZEMCKRGE"/>
    <s v="Vivo T2X 5G (Glimmer Black, 128 Gb)"/>
    <x v="11"/>
    <x v="2"/>
    <n v="20999"/>
    <n v="14999"/>
    <x v="0"/>
    <s v="https://rukminim2.flixcart.com/image/1160/1160/xif0q/mobile/4/h/e/-original-imagzjhwmsamexfk.jpeg?q=90"/>
    <x v="84"/>
    <n v="6.58"/>
    <s v="Full HD+"/>
    <x v="1"/>
    <n v="128"/>
    <s v="Glimmer Black"/>
    <s v="Mediatek Dimensity 6020 Processor"/>
    <x v="0"/>
    <n v="5000"/>
    <n v="4.3"/>
    <n v="50"/>
    <n v="8"/>
  </r>
  <r>
    <s v="MOBGZCBW35ZRYRQJ"/>
    <s v="Infinix Note 40 Pro 5G (Obsidian Black, 256 Gb)"/>
    <x v="10"/>
    <x v="2"/>
    <n v="27999"/>
    <n v="21999"/>
    <x v="2"/>
    <s v="https://rukminim2.flixcart.com/image/1160/1160/xif0q/mobile/q/l/t/-original-imah2z7sa7rcmsw6.jpeg?q=90"/>
    <x v="106"/>
    <n v="6.78"/>
    <s v="Full HD+"/>
    <x v="1"/>
    <n v="256"/>
    <s v="Obsidian Black"/>
    <s v="Mediatek Dimensity 7020 Processor"/>
    <x v="0"/>
    <n v="5000"/>
    <n v="4"/>
    <n v="108"/>
    <n v="32"/>
  </r>
  <r>
    <s v="MOBGZCBWEWMYGYRJ"/>
    <s v="Infinix Note 40 Pro+ 5G (Vintage Green, 256 Gb)"/>
    <x v="10"/>
    <x v="2"/>
    <n v="32999"/>
    <n v="24999"/>
    <x v="2"/>
    <s v="https://rukminim2.flixcart.com/image/1160/1160/xif0q/mobile/p/r/b/-original-imahfsy4pxhju98w.jpeg?q=90"/>
    <x v="107"/>
    <n v="6.78"/>
    <s v="Full HD+"/>
    <x v="3"/>
    <n v="256"/>
    <s v="Vintage Green"/>
    <s v="Mediatek Dimensity 7020 Processor"/>
    <x v="0"/>
    <n v="4600"/>
    <n v="4.0999999999999996"/>
    <n v="108"/>
    <n v="32"/>
  </r>
  <r>
    <s v="MOBGZCBWHB826QSC"/>
    <s v="Infinix Note 40 Pro+ 5G (Obsidian Black, 256 Gb)"/>
    <x v="10"/>
    <x v="2"/>
    <n v="32999"/>
    <n v="24999"/>
    <x v="2"/>
    <s v="https://rukminim2.flixcart.com/image/1160/1160/xif0q/mobile/f/3/k/-original-imahfsy5qcgvyyyt.jpeg?q=90"/>
    <x v="107"/>
    <n v="6.78"/>
    <s v="Full HD+"/>
    <x v="3"/>
    <n v="256"/>
    <s v="Obsidian Black"/>
    <s v="Mediatek Dimensity 7020 Processor"/>
    <x v="0"/>
    <n v="4600"/>
    <n v="4.0999999999999996"/>
    <n v="108"/>
    <n v="32"/>
  </r>
  <r>
    <s v="MOBGZCBWJ36YUPPF"/>
    <s v="Infinix Note 40 Pro 5G (Titan Gold, 256 Gb)"/>
    <x v="10"/>
    <x v="1"/>
    <n v="27999"/>
    <n v="21999"/>
    <x v="2"/>
    <s v="https://rukminim2.flixcart.com/image/1160/1160/xif0q/mobile/v/c/2/-original-imahfsy9xyk5fujz.jpeg?q=90"/>
    <x v="106"/>
    <n v="6.78"/>
    <s v="Full HD+"/>
    <x v="1"/>
    <n v="256"/>
    <s v="Titan Gold"/>
    <s v="Mediatek Dimensity 7020 Processor"/>
    <x v="0"/>
    <n v="5000"/>
    <n v="4"/>
    <n v="108"/>
    <n v="32"/>
  </r>
  <r>
    <s v="MOBGZCBWUBBPE6PG"/>
    <s v="Infinix Note 40 Pro 5G (Vintage Green, 256 Gb)"/>
    <x v="10"/>
    <x v="2"/>
    <n v="27999"/>
    <n v="21999"/>
    <x v="2"/>
    <s v="https://rukminim2.flixcart.com/image/1160/1160/xif0q/mobile/b/p/0/-original-imahfsy3hwrqavwf.jpeg?q=90"/>
    <x v="106"/>
    <n v="6.78"/>
    <s v="Full HD+"/>
    <x v="1"/>
    <n v="256"/>
    <s v="Vintage Green"/>
    <s v="Mediatek Dimensity 7020 Processor"/>
    <x v="0"/>
    <n v="5000"/>
    <n v="4"/>
    <n v="108"/>
    <n v="32"/>
  </r>
  <r>
    <s v="MOBGZCQM8PZEGRWU"/>
    <s v="Google Pixel 7A (Sea, 128 Gb)"/>
    <x v="5"/>
    <x v="2"/>
    <n v="43999"/>
    <n v="37999"/>
    <x v="2"/>
    <s v="https://rukminim2.flixcart.com/image/1160/1160/xif0q/mobile/q/b/o/pixel-7a-ghl1x-google-original-imah3j74pte7amu9.jpeg?q=90"/>
    <x v="108"/>
    <n v="6.1"/>
    <s v="Full HD+"/>
    <x v="1"/>
    <n v="128"/>
    <s v="Sea"/>
    <s v="Tensor G2 Processor"/>
    <x v="4"/>
    <n v="4300"/>
    <n v="4.0999999999999996"/>
    <n v="64"/>
    <n v="13"/>
  </r>
  <r>
    <s v="MOBGZCQMHGWDYZQ7"/>
    <s v="Google Pixel 7A (Charcoal, 128 Gb)"/>
    <x v="5"/>
    <x v="2"/>
    <n v="43999"/>
    <n v="37999"/>
    <x v="2"/>
    <s v="https://rukminim2.flixcart.com/image/1160/1160/xif0q/mobile/n/i/d/-original-imagpgx4erjqnpzx.jpeg?q=90"/>
    <x v="108"/>
    <n v="6.1"/>
    <s v="Full HD+"/>
    <x v="1"/>
    <n v="128"/>
    <s v="Charcoal"/>
    <s v="Tensor G2 Processor"/>
    <x v="4"/>
    <n v="4300"/>
    <n v="4.0999999999999996"/>
    <n v="64"/>
    <n v="13"/>
  </r>
  <r>
    <s v="MOBGZCQMZXYXCZCH"/>
    <s v="Google Pixel 7A (Snow, 128 Gb)"/>
    <x v="5"/>
    <x v="2"/>
    <n v="43999"/>
    <n v="37999"/>
    <x v="2"/>
    <s v="https://rukminim2.flixcart.com/image/1160/1160/xif0q/mobile/v/f/d/-original-imagpgx4g2m63gfh.jpeg?q=90"/>
    <x v="108"/>
    <n v="6.1"/>
    <s v="Full HD+"/>
    <x v="1"/>
    <n v="128"/>
    <s v="Snow"/>
    <s v="Tensor G2 Processor"/>
    <x v="4"/>
    <n v="4300"/>
    <n v="4.0999999999999996"/>
    <n v="64"/>
    <n v="13"/>
  </r>
  <r>
    <s v="MOBGZDPUWHGY5QGU"/>
    <s v="Redmi Note 13 5G (Arctic White, 256 Gb)"/>
    <x v="8"/>
    <x v="2"/>
    <n v="22999"/>
    <n v="18999"/>
    <x v="0"/>
    <s v="https://rukminim2.flixcart.com/image/1160/1160/xif0q/mobile/g/l/j/-original-imagzrfwkeu2zazh.jpeg?q=90"/>
    <x v="109"/>
    <n v="6.67"/>
    <s v="Full HD+"/>
    <x v="1"/>
    <n v="256"/>
    <s v="Arctic White"/>
    <s v="Dimensity 6080 Processor"/>
    <x v="0"/>
    <n v="5000"/>
    <n v="4.2"/>
    <n v="108"/>
    <n v="16"/>
  </r>
  <r>
    <s v="MOBGZF9P2MQJVZV5"/>
    <s v="Redmi A3 (Midnight Black, 64 Gb)"/>
    <x v="8"/>
    <x v="1"/>
    <n v="9999"/>
    <n v="7134"/>
    <x v="1"/>
    <s v="https://rukminim2.flixcart.com/image/1160/1160/xif0q/mobile/i/h/z/a3-mzb0h0lin-redmi-original-imagy2wsmpetm6s2.jpeg?q=90"/>
    <x v="93"/>
    <n v="6.71"/>
    <s v="HD+"/>
    <x v="5"/>
    <n v="64"/>
    <s v="Midnight Black"/>
    <s v="Mediatek Helio G36 Processor"/>
    <x v="0"/>
    <n v="5000"/>
    <n v="4.0999999999999996"/>
    <n v="8"/>
    <n v="5"/>
  </r>
  <r>
    <s v="MOBGZF9P4DYENNGM"/>
    <s v="Redmi A3 (Olive Green, 128 Gb)"/>
    <x v="8"/>
    <x v="1"/>
    <n v="11999"/>
    <n v="8799"/>
    <x v="1"/>
    <s v="https://rukminim2.flixcart.com/image/1160/1160/xif0q/mobile/9/z/9/a3-mzb0h0min-redmi-original-imagy2wssjzud2sn.jpeg?q=90"/>
    <x v="93"/>
    <n v="6.71"/>
    <s v="HD+"/>
    <x v="2"/>
    <n v="128"/>
    <s v="Olive Green"/>
    <s v="Mediatek Helio G36 Processor"/>
    <x v="0"/>
    <n v="5000"/>
    <n v="4"/>
    <n v="8"/>
    <n v="5"/>
  </r>
  <r>
    <s v="MOBGZF9P5SUM5DKS"/>
    <s v="Redmi 12 (Pastel Blue, 128 Gb)"/>
    <x v="8"/>
    <x v="2"/>
    <n v="15999"/>
    <n v="8895"/>
    <x v="1"/>
    <s v="https://rukminim2.flixcart.com/image/1160/1160/xif0q/mobile/e/a/g/-original-imags37h4prxjazz.jpeg?q=90"/>
    <x v="39"/>
    <n v="6.79"/>
    <s v="Full HD+"/>
    <x v="2"/>
    <n v="128"/>
    <s v="Pastel Blue"/>
    <s v="Helio G88 Processor"/>
    <x v="0"/>
    <n v="5000"/>
    <n v="4.2"/>
    <n v="50"/>
    <n v="8"/>
  </r>
  <r>
    <s v="MOBGZF9P8WUYGJVV"/>
    <s v="Redmi 13C (Stardust Black, 128 Gb)"/>
    <x v="8"/>
    <x v="1"/>
    <n v="11999"/>
    <n v="9230"/>
    <x v="1"/>
    <s v="https://rukminim2.flixcart.com/image/1160/1160/xif0q/mobile/e/h/j/-original-imagxg47qr5wzvyh.jpeg?q=90"/>
    <x v="70"/>
    <n v="6.74"/>
    <s v="HD+"/>
    <x v="2"/>
    <n v="128"/>
    <s v="Stardust Black"/>
    <s v="Helio G85 Processor"/>
    <x v="0"/>
    <n v="5000"/>
    <n v="4.2"/>
    <n v="50"/>
    <n v="8"/>
  </r>
  <r>
    <s v="MOBGZF9PDX26QCFH"/>
    <s v="Redmi 12 5G (Jade Black, 128 Gb)"/>
    <x v="8"/>
    <x v="2"/>
    <n v="17999"/>
    <n v="12669"/>
    <x v="0"/>
    <s v="https://rukminim2.flixcart.com/image/1160/1160/xif0q/mobile/b/m/g/-original-imagxaqtqng2hpxn.jpeg?q=90"/>
    <x v="43"/>
    <n v="6.79"/>
    <s v="Full HD+"/>
    <x v="2"/>
    <n v="128"/>
    <s v="Jade Black"/>
    <s v="Snapdragon 4 Gen 2 Processor"/>
    <x v="2"/>
    <n v="5000"/>
    <n v="4.2"/>
    <n v="50"/>
    <n v="8"/>
  </r>
  <r>
    <s v="MOBGZF9PEZ3ZJTBH"/>
    <s v="Redmi A2 (Sea Green, 64 Gb)"/>
    <x v="8"/>
    <x v="2"/>
    <n v="9999"/>
    <n v="7457"/>
    <x v="1"/>
    <s v="https://rukminim2.flixcart.com/image/1160/1160/xif0q/mobile/l/r/k/-original-imagwds6svytn9g2.jpeg?q=90"/>
    <x v="29"/>
    <n v="6.52"/>
    <s v="HD+"/>
    <x v="4"/>
    <n v="64"/>
    <s v="Sea Green"/>
    <s v="Helio G36 Processor"/>
    <x v="0"/>
    <n v="5000"/>
    <n v="4.0999999999999996"/>
    <n v="8"/>
    <n v="5"/>
  </r>
  <r>
    <s v="MOBGZF9PFDEVAXEF"/>
    <s v="Redmi 13C (Starfrost White, 128 Gb)"/>
    <x v="8"/>
    <x v="2"/>
    <n v="11999"/>
    <n v="9380"/>
    <x v="1"/>
    <s v="https://rukminim2.flixcart.com/image/1160/1160/xif0q/mobile/o/k/z/-original-imagxg47dwvzqew3.jpeg?q=90"/>
    <x v="70"/>
    <n v="6.74"/>
    <s v="HD+"/>
    <x v="0"/>
    <n v="128"/>
    <s v="Starfrost White"/>
    <s v="Helio G85 Processor"/>
    <x v="0"/>
    <n v="5000"/>
    <n v="4.3"/>
    <n v="50"/>
    <n v="8"/>
  </r>
  <r>
    <s v="MOBGZF9PFZMY6YCH"/>
    <s v="Redmi 12 5G (Pastel Blue, 128 Gb)"/>
    <x v="8"/>
    <x v="2"/>
    <n v="17999"/>
    <n v="15999"/>
    <x v="0"/>
    <s v="https://rukminim2.flixcart.com/image/1160/1160/xif0q/mobile/x/0/4/-original-imagxaqu3samghjd.jpeg?q=90"/>
    <x v="43"/>
    <n v="6.79"/>
    <s v="Full HD+"/>
    <x v="2"/>
    <n v="128"/>
    <s v="Pastel Blue"/>
    <s v="Snapdragon 4 Gen 2 Processor"/>
    <x v="2"/>
    <n v="5000"/>
    <n v="4.2"/>
    <n v="50"/>
    <n v="8"/>
  </r>
  <r>
    <s v="MOBGZF9PGSCTKJTA"/>
    <s v="Redmi A3 (Olive Green, 64 Gb)"/>
    <x v="8"/>
    <x v="2"/>
    <n v="9999"/>
    <n v="7150"/>
    <x v="1"/>
    <s v="https://rukminim2.flixcart.com/image/1160/1160/xif0q/mobile/9/z/9/a3-mzb0h0min-redmi-original-imagy2wssjzud2sn.jpeg?q=90"/>
    <x v="93"/>
    <n v="6.71"/>
    <s v="HD+"/>
    <x v="5"/>
    <n v="64"/>
    <s v="Olive Green"/>
    <s v="Mediatek Helio G36 Processor"/>
    <x v="0"/>
    <n v="5000"/>
    <n v="4.0999999999999996"/>
    <n v="8"/>
    <n v="5"/>
  </r>
  <r>
    <s v="MOBGZF9PHKFQP9E8"/>
    <s v="Redmi A3 (Olive Green, 128 Gb)"/>
    <x v="8"/>
    <x v="2"/>
    <n v="10999"/>
    <n v="7579"/>
    <x v="1"/>
    <s v="https://rukminim2.flixcart.com/image/1160/1160/xif0q/mobile/9/z/9/a3-mzb0h0min-redmi-original-imagy2wssjzud2sn.jpeg?q=90"/>
    <x v="93"/>
    <n v="6.71"/>
    <s v="HD+"/>
    <x v="0"/>
    <n v="128"/>
    <s v="Olive Green"/>
    <s v="Mediatek Helio G36 Processor"/>
    <x v="0"/>
    <n v="5000"/>
    <n v="4.0999999999999996"/>
    <n v="8"/>
    <n v="5"/>
  </r>
  <r>
    <s v="MOBGZF9PKZUSSM3Q"/>
    <s v="Redmi A3 (Lake Blue, 128 Gb)"/>
    <x v="8"/>
    <x v="2"/>
    <n v="11999"/>
    <n v="8475"/>
    <x v="1"/>
    <s v="https://rukminim2.flixcart.com/image/1160/1160/xif0q/mobile/r/z/1/a3-mzb0gnyin-redmi-original-imagy2wsmxhzdmbq.jpeg?q=90"/>
    <x v="93"/>
    <n v="6.71"/>
    <s v="HD+"/>
    <x v="2"/>
    <n v="128"/>
    <s v="Lake Blue"/>
    <s v="Mediatek Helio G36 Processor"/>
    <x v="0"/>
    <n v="5000"/>
    <n v="4"/>
    <n v="8"/>
    <n v="5"/>
  </r>
  <r>
    <s v="MOBGZF9PRGKFFFZ4"/>
    <s v="Redmi 12 (Moonstone Silver, 128 Gb)"/>
    <x v="8"/>
    <x v="1"/>
    <n v="15999"/>
    <n v="8985"/>
    <x v="1"/>
    <s v="https://rukminim2.flixcart.com/image/1160/1160/xif0q/mobile/k/j/n/-original-imags37gyajqxkgp.jpeg?q=90"/>
    <x v="39"/>
    <n v="6.79"/>
    <s v="Full HD+"/>
    <x v="2"/>
    <n v="128"/>
    <s v="Moonstone Silver"/>
    <s v="Helio G88 Processor"/>
    <x v="0"/>
    <n v="5000"/>
    <n v="4.2"/>
    <n v="50"/>
    <n v="8"/>
  </r>
  <r>
    <s v="MOBGZF9PT2THRGUH"/>
    <s v="Redmi A3 (Midnight Black, 128 Gb)"/>
    <x v="8"/>
    <x v="2"/>
    <n v="11999"/>
    <n v="8399"/>
    <x v="1"/>
    <s v="https://rukminim2.flixcart.com/image/1160/1160/xif0q/mobile/i/h/z/a3-mzb0h0lin-redmi-original-imagy2wsmpetm6s2.jpeg?q=90"/>
    <x v="93"/>
    <n v="6.71"/>
    <s v="HD+"/>
    <x v="2"/>
    <n v="128"/>
    <s v="Midnight Black"/>
    <s v="Mediatek Helio G36 Processor"/>
    <x v="0"/>
    <n v="5000"/>
    <n v="4"/>
    <n v="8"/>
    <n v="5"/>
  </r>
  <r>
    <s v="MOBGZF9PTEGX5JXZ"/>
    <s v="Redmi 12 5G (Pastel Blue, 256 Gb)"/>
    <x v="8"/>
    <x v="1"/>
    <n v="19999"/>
    <n v="13985"/>
    <x v="0"/>
    <s v="https://rukminim2.flixcart.com/image/1160/1160/xif0q/mobile/x/0/4/-original-imagxaqu3samghjd.jpeg?q=90"/>
    <x v="43"/>
    <n v="6.79"/>
    <s v="Full HD+"/>
    <x v="1"/>
    <n v="256"/>
    <s v="Pastel Blue"/>
    <s v="Snapdragon 4 Gen 2 Processor"/>
    <x v="2"/>
    <n v="5000"/>
    <n v="4.2"/>
    <n v="50"/>
    <n v="8"/>
  </r>
  <r>
    <s v="MOBGZF9PUGMC2MST"/>
    <s v="Redmi A3 (Lake Blue, 64 Gb)"/>
    <x v="8"/>
    <x v="1"/>
    <n v="9999"/>
    <n v="7189"/>
    <x v="1"/>
    <s v="https://rukminim2.flixcart.com/image/1160/1160/xif0q/mobile/r/z/1/a3-mzb0gnyin-redmi-original-imagy2wsmxhzdmbq.jpeg?q=90"/>
    <x v="93"/>
    <n v="6.71"/>
    <s v="HD+"/>
    <x v="5"/>
    <n v="64"/>
    <s v="Lake Blue"/>
    <s v="Mediatek Helio G36 Processor"/>
    <x v="0"/>
    <n v="5000"/>
    <n v="4.0999999999999996"/>
    <n v="8"/>
    <n v="5"/>
  </r>
  <r>
    <s v="MOBGZF9PUR4WPTVM"/>
    <s v="Redmi A3 (Midnight Black, 128 Gb)"/>
    <x v="8"/>
    <x v="2"/>
    <n v="10999"/>
    <n v="7599"/>
    <x v="1"/>
    <s v="https://rukminim2.flixcart.com/image/1160/1160/xif0q/mobile/i/h/z/a3-mzb0h0lin-redmi-original-imagy2wsmpetm6s2.jpeg?q=90"/>
    <x v="93"/>
    <n v="6.71"/>
    <s v="HD+"/>
    <x v="0"/>
    <n v="128"/>
    <s v="Midnight Black"/>
    <s v="Mediatek Helio G36 Processor"/>
    <x v="0"/>
    <n v="5000"/>
    <n v="4.0999999999999996"/>
    <n v="8"/>
    <n v="5"/>
  </r>
  <r>
    <s v="MOBGZF9PUUFNFFFT"/>
    <s v="Redmi A3 (Lake Blue, 128 Gb)"/>
    <x v="8"/>
    <x v="1"/>
    <n v="10999"/>
    <n v="7800"/>
    <x v="1"/>
    <s v="https://rukminim2.flixcart.com/image/1160/1160/xif0q/mobile/r/z/1/a3-mzb0gnyin-redmi-original-imagy2wsmxhzdmbq.jpeg?q=90"/>
    <x v="93"/>
    <n v="6.71"/>
    <s v="HD+"/>
    <x v="0"/>
    <n v="128"/>
    <s v="Lake Blue"/>
    <s v="Mediatek Helio G36 Processor"/>
    <x v="0"/>
    <n v="5000"/>
    <n v="4.0999999999999996"/>
    <n v="8"/>
    <n v="5"/>
  </r>
  <r>
    <s v="MOBGZF9PZHSZZSEA"/>
    <s v="Redmi 12 (Jade Black, 128 Gb)"/>
    <x v="8"/>
    <x v="2"/>
    <n v="15999"/>
    <n v="8910"/>
    <x v="1"/>
    <s v="https://rukminim2.flixcart.com/image/1160/1160/xif0q/mobile/h/f/w/-original-imags37hy7uz2usv.jpeg?q=90"/>
    <x v="39"/>
    <n v="6.79"/>
    <s v="Full HD+"/>
    <x v="2"/>
    <n v="128"/>
    <s v="Jade Black"/>
    <s v="Helio G88 Processor"/>
    <x v="0"/>
    <n v="5000"/>
    <n v="4.2"/>
    <n v="50"/>
    <n v="8"/>
  </r>
  <r>
    <s v="MOBGZFDW74SSYHH2"/>
    <s v="Oppo F25 Pro 5G (Coral Purple, 256 Gb)"/>
    <x v="4"/>
    <x v="1"/>
    <n v="30999"/>
    <n v="25999"/>
    <x v="2"/>
    <s v="https://rukminim2.flixcart.com/image/1160/1160/xif0q/mobile/0/n/9/-original-imagzfeavnt7gp5x.jpeg?q=90"/>
    <x v="83"/>
    <n v="6.7"/>
    <s v="Full HD+"/>
    <x v="1"/>
    <n v="256"/>
    <s v="Coral Purple"/>
    <s v="Dimensity 7050 Processor"/>
    <x v="0"/>
    <n v="5000"/>
    <n v="4.3"/>
    <n v="64"/>
    <n v="32"/>
  </r>
  <r>
    <s v="MOBGZFDWBNU6AM4U"/>
    <s v="Oppo F25 Pro 5G (Coral Purple, 128 Gb)"/>
    <x v="4"/>
    <x v="2"/>
    <n v="28999"/>
    <n v="23999"/>
    <x v="2"/>
    <s v="https://rukminim2.flixcart.com/image/1160/1160/xif0q/mobile/0/n/9/-original-imagzfeavnt7gp5x.jpeg?q=90"/>
    <x v="83"/>
    <n v="6.7"/>
    <s v="Full HD+"/>
    <x v="1"/>
    <n v="128"/>
    <s v="Coral Purple"/>
    <s v="Dimensity 7050 Processor"/>
    <x v="0"/>
    <n v="5000"/>
    <n v="4.3"/>
    <n v="64"/>
    <n v="32"/>
  </r>
  <r>
    <s v="MOBGZH87QEDZJB9Y"/>
    <s v="Redmi 12C (Royal Blue, 64 Gb)"/>
    <x v="8"/>
    <x v="1"/>
    <n v="11999"/>
    <n v="8499"/>
    <x v="1"/>
    <s v="https://rukminim2.flixcart.com/image/1160/1160/xif0q/mobile/b/a/6/-original-imagvypzzekyhnke.jpeg?q=90"/>
    <x v="110"/>
    <n v="6.71"/>
    <s v="HD+"/>
    <x v="0"/>
    <n v="64"/>
    <s v="Royal Blue"/>
    <s v="Helio G85 Processor"/>
    <x v="0"/>
    <n v="5000"/>
    <n v="4.2"/>
    <n v="50"/>
    <n v="5"/>
  </r>
  <r>
    <s v="MOBGZH88HCKTJHYH"/>
    <s v="Redmi 12C (Mint Green, 64 Gb)"/>
    <x v="8"/>
    <x v="2"/>
    <n v="11580"/>
    <n v="8399"/>
    <x v="1"/>
    <s v="https://rukminim2.flixcart.com/image/1160/1160/xif0q/mobile/c/n/l/-original-imagvfghsh7chtgh.jpeg?q=90"/>
    <x v="110"/>
    <n v="6.71"/>
    <s v="HD+"/>
    <x v="0"/>
    <n v="64"/>
    <s v="Mint Green"/>
    <s v="Helio G85 Processor"/>
    <x v="0"/>
    <n v="5000"/>
    <n v="4.2"/>
    <n v="50"/>
    <n v="5"/>
  </r>
  <r>
    <s v="MOBGZHFGRXY7H6XH"/>
    <s v="Redmi 11 Prime (Playful Green, 64 Gb)"/>
    <x v="8"/>
    <x v="2"/>
    <n v="13999"/>
    <n v="8699"/>
    <x v="1"/>
    <s v="https://rukminim2.flixcart.com/image/1160/1160/xif0q/mobile/m/p/m/11-prime-mzb0cepin-redmi-original-imagzqvrhmzjeedx.jpeg?q=90"/>
    <x v="111"/>
    <n v="6.58"/>
    <s v="Full HD+"/>
    <x v="0"/>
    <n v="64"/>
    <s v="Playful Green"/>
    <s v="Helio G99 Processor"/>
    <x v="0"/>
    <n v="5000"/>
    <n v="4.2"/>
    <n v="50"/>
    <n v="8"/>
  </r>
  <r>
    <s v="MOBGZRNEHZHTGNJ5"/>
    <s v="Vivo T3X 5G (Celestial Green, 128 Gb)"/>
    <x v="11"/>
    <x v="2"/>
    <n v="17499"/>
    <n v="13499"/>
    <x v="0"/>
    <s v="https://rukminim2.flixcart.com/image/1160/1160/xif0q/mobile/k/g/j/t3x-5g-v2338-vivo-original-imahyyzaqhgwzfup.jpeg?q=90"/>
    <x v="112"/>
    <n v="6.72"/>
    <s v="Full HD+"/>
    <x v="0"/>
    <n v="128"/>
    <s v="Celestial Green"/>
    <s v="6 Gen 1 Processor"/>
    <x v="2"/>
    <n v="6000"/>
    <n v="4.5"/>
    <n v="50"/>
    <n v="8"/>
  </r>
  <r>
    <s v="MOBGZRNEPA4FFHCV"/>
    <s v="Vivo T3X 5G (Crimson Bliss, 128 Gb)"/>
    <x v="11"/>
    <x v="2"/>
    <n v="18999"/>
    <n v="14999"/>
    <x v="0"/>
    <s v="https://rukminim2.flixcart.com/image/1160/1160/xif0q/mobile/w/3/4/-original-imahyytukhkky5ew.jpeg?q=90"/>
    <x v="112"/>
    <n v="6.72"/>
    <s v="Full HD+"/>
    <x v="2"/>
    <n v="128"/>
    <s v="Crimson Bliss"/>
    <s v="6 Gen 1 Processor"/>
    <x v="2"/>
    <n v="6000"/>
    <n v="4.5"/>
    <n v="50"/>
    <n v="8"/>
  </r>
  <r>
    <s v="MOBGZRNEQGWCCN4D"/>
    <s v="Vivo T3X 5G (Crimson Bliss, 128 Gb)"/>
    <x v="11"/>
    <x v="2"/>
    <n v="17499"/>
    <n v="13499"/>
    <x v="0"/>
    <s v="https://rukminim2.flixcart.com/image/1160/1160/xif0q/mobile/w/3/4/-original-imahyytukhkky5ew.jpeg?q=90"/>
    <x v="112"/>
    <n v="6.72"/>
    <s v="Full HD+"/>
    <x v="0"/>
    <n v="128"/>
    <s v="Crimson Bliss"/>
    <s v="6 Gen 1 Processor"/>
    <x v="2"/>
    <n v="6000"/>
    <n v="4.5"/>
    <n v="50"/>
    <n v="8"/>
  </r>
  <r>
    <s v="MOBGZRNERKDV5ECF"/>
    <s v="Vivo T3X 5G (Celestial Green, 128 Gb)"/>
    <x v="11"/>
    <x v="2"/>
    <n v="18999"/>
    <n v="14999"/>
    <x v="0"/>
    <s v="https://rukminim2.flixcart.com/image/1160/1160/xif0q/mobile/k/g/j/t3x-5g-v2338-vivo-original-imahyyzaqhgwzfup.jpeg?q=90"/>
    <x v="112"/>
    <n v="6.72"/>
    <s v="Full HD+"/>
    <x v="2"/>
    <n v="128"/>
    <s v="Celestial Green"/>
    <s v="6 Gen 1 Processor"/>
    <x v="2"/>
    <n v="6000"/>
    <n v="4.5"/>
    <n v="50"/>
    <n v="8"/>
  </r>
  <r>
    <s v="MOBGZSDKHBHNYPSH"/>
    <s v="Nothing Phone (2) (White, 256 Gb)"/>
    <x v="13"/>
    <x v="2"/>
    <n v="54999"/>
    <n v="34999"/>
    <x v="2"/>
    <s v="https://rukminim2.flixcart.com/image/1160/1160/xif0q/mobile/i/s/b/-original-imagrdefh2xgenzz.jpeg?q=90"/>
    <x v="53"/>
    <n v="6.7"/>
    <s v="Full HD+"/>
    <x v="3"/>
    <n v="256"/>
    <s v="White"/>
    <s v="Qualcomm Snapdragon 8+ Gen 1 Processor"/>
    <x v="2"/>
    <n v="4700"/>
    <n v="4.4000000000000004"/>
    <n v="50"/>
    <n v="32"/>
  </r>
  <r>
    <s v="MOBGZSDKU5CGE8FX"/>
    <s v="Nothing Phone (2) (Dark Grey, 256 Gb)"/>
    <x v="13"/>
    <x v="2"/>
    <n v="54999"/>
    <n v="36999"/>
    <x v="2"/>
    <s v="https://rukminim2.flixcart.com/image/1160/1160/xif0q/mobile/u/m/b/-original-imagrdefbw6bhbjr.jpeg?q=90"/>
    <x v="53"/>
    <n v="6.7"/>
    <s v="Full HD+"/>
    <x v="3"/>
    <n v="256"/>
    <s v="Dark Grey"/>
    <s v="Qualcomm Snapdragon 8+ Gen 1 Processor"/>
    <x v="2"/>
    <n v="4700"/>
    <n v="4.4000000000000004"/>
    <n v="50"/>
    <n v="32"/>
  </r>
  <r>
    <s v="MOBGZSU4BBYYMSEV"/>
    <s v="Realme P1 5G (Phoenix Red, 128 Gb)"/>
    <x v="6"/>
    <x v="2"/>
    <n v="21999"/>
    <n v="16999"/>
    <x v="0"/>
    <s v="https://rukminim2.flixcart.com/image/1160/1160/xif0q/mobile/y/9/0/-original-imahyuhfg2z4fvyh.jpeg?q=90"/>
    <x v="100"/>
    <n v="6.67"/>
    <s v="Full HD+"/>
    <x v="1"/>
    <n v="128"/>
    <s v="Phoenix Red"/>
    <s v="Dimensity 7050 Processor"/>
    <x v="0"/>
    <n v="5000"/>
    <n v="4.3"/>
    <n v="50"/>
    <n v="16"/>
  </r>
  <r>
    <s v="MOBGZSU4HH7YZW6D"/>
    <s v="Realme P1 5G (Peacock Green, 128 Gb)"/>
    <x v="6"/>
    <x v="2"/>
    <n v="21999"/>
    <n v="16999"/>
    <x v="0"/>
    <s v="https://rukminim2.flixcart.com/image/1160/1160/xif0q/mobile/j/b/n/-original-imahyuhfzvybhaat.jpeg?q=90"/>
    <x v="100"/>
    <n v="6.67"/>
    <s v="Full HD+"/>
    <x v="1"/>
    <n v="128"/>
    <s v="Peacock Green"/>
    <s v="Dimensity 7050 Processor"/>
    <x v="0"/>
    <n v="5000"/>
    <n v="4.3"/>
    <n v="50"/>
    <n v="16"/>
  </r>
  <r>
    <s v="MOBGZZCDPBFWUMWG"/>
    <s v="Vivo T3X 5G (Celestial Green, 128 Gb)"/>
    <x v="11"/>
    <x v="2"/>
    <n v="20499"/>
    <n v="16499"/>
    <x v="0"/>
    <s v="https://rukminim2.flixcart.com/image/1160/1160/xif0q/mobile/k/g/j/t3x-5g-v2338-vivo-original-imahyyzaqhgwzfup.jpeg?q=90"/>
    <x v="112"/>
    <n v="6.72"/>
    <s v="Full HD+"/>
    <x v="1"/>
    <n v="128"/>
    <s v="Celestial Green"/>
    <s v="6 Gen 1 Processor"/>
    <x v="2"/>
    <n v="6000"/>
    <n v="4.4000000000000004"/>
    <n v="50"/>
    <n v="8"/>
  </r>
  <r>
    <s v="MOBGZZCDVNWUZSPJ"/>
    <s v="Vivo T3X 5G (Crimson Bliss, 128 Gb)"/>
    <x v="11"/>
    <x v="2"/>
    <n v="20499"/>
    <n v="16499"/>
    <x v="0"/>
    <s v="https://rukminim2.flixcart.com/image/1160/1160/xif0q/mobile/w/3/4/-original-imahyytukhkky5ew.jpeg?q=90"/>
    <x v="112"/>
    <n v="6.72"/>
    <s v="Full HD+"/>
    <x v="1"/>
    <n v="128"/>
    <s v="Crimson Bliss"/>
    <s v="6 Gen 1 Processor"/>
    <x v="2"/>
    <n v="6000"/>
    <n v="4.4000000000000004"/>
    <n v="50"/>
    <n v="8"/>
  </r>
  <r>
    <s v="MOBH2AG44YUNHUKZ"/>
    <s v="Vivo Y28S 5G (Vintage Red, 128 Gb)"/>
    <x v="11"/>
    <x v="2"/>
    <n v="19999"/>
    <n v="15499"/>
    <x v="0"/>
    <s v="https://rukminim2.flixcart.com/image/1160/1160/xif0q/mobile/n/c/s/-original-imah2ygvq2jtyagc.jpeg?q=90"/>
    <x v="113"/>
    <n v="6.56"/>
    <s v="Full HD+"/>
    <x v="2"/>
    <n v="128"/>
    <s v="Vintage Red"/>
    <s v="Dimensity 6300 Processor"/>
    <x v="0"/>
    <n v="5000"/>
    <n v="4"/>
    <n v="8"/>
    <n v="8"/>
  </r>
  <r>
    <s v="MOBH2AG4CB2X2YHV"/>
    <s v="Vivo Y28E 5G (Breeze Green, 128 Gb)"/>
    <x v="11"/>
    <x v="2"/>
    <n v="15999"/>
    <n v="11999"/>
    <x v="0"/>
    <s v="https://rukminim2.flixcart.com/image/1160/1160/xif0q/mobile/t/4/g/-original-imah2ygv4ytkeu7p.jpeg?q=90"/>
    <x v="114"/>
    <n v="6.56"/>
    <s v="Full HD+"/>
    <x v="0"/>
    <n v="128"/>
    <s v="Breeze Green"/>
    <s v="Dimensity 6300 Processor"/>
    <x v="0"/>
    <n v="5000"/>
    <n v="4.5"/>
    <n v="8"/>
    <n v="5"/>
  </r>
  <r>
    <s v="MOBH2AHZGJBSPDGA"/>
    <s v="Oppo Reno 12 5G (Matte Brown, 256 Gb)"/>
    <x v="4"/>
    <x v="2"/>
    <n v="43999"/>
    <n v="32999"/>
    <x v="2"/>
    <s v="https://rukminim2.flixcart.com/image/1160/1160/xif0q/mobile/h/o/n/-original-imah3cmbywjrzud3.jpeg?q=90"/>
    <x v="115"/>
    <n v="6.7"/>
    <s v="Full HD+"/>
    <x v="1"/>
    <n v="256"/>
    <s v="Matte Brown"/>
    <s v="Dimensity 7300 Energy Processor"/>
    <x v="0"/>
    <n v="5000"/>
    <n v="4.5"/>
    <n v="50"/>
    <n v="32"/>
  </r>
  <r>
    <s v="MOBH2AHZH779MGYF"/>
    <s v="Oppo Reno 12 Pro 5G (Space Brown, 512 Gb)"/>
    <x v="4"/>
    <x v="2"/>
    <n v="55999"/>
    <n v="40999"/>
    <x v="2"/>
    <s v="https://rukminim2.flixcart.com/image/1160/1160/xif0q/mobile/r/n/5/-original-imah3cmcs6gzqn78.jpeg?q=90"/>
    <x v="116"/>
    <n v="6.7"/>
    <s v="Full HD+"/>
    <x v="3"/>
    <n v="512"/>
    <s v="Space Brown"/>
    <s v="Dimensity 7300 Energy Processor"/>
    <x v="0"/>
    <n v="5000"/>
    <n v="4.4000000000000004"/>
    <n v="50"/>
    <n v="50"/>
  </r>
  <r>
    <s v="MOBH2AHZSYDG7VF8"/>
    <s v="Oppo Reno 12 5G (Sunset Peach, 256 Gb)"/>
    <x v="4"/>
    <x v="2"/>
    <n v="43999"/>
    <n v="32999"/>
    <x v="2"/>
    <s v="https://rukminim2.flixcart.com/image/1160/1160/xif0q/mobile/z/i/n/-original-imah3cmbp39chuhr.jpeg?q=90"/>
    <x v="115"/>
    <n v="6.7"/>
    <s v="Full HD+"/>
    <x v="1"/>
    <n v="256"/>
    <s v="Sunset Peach"/>
    <s v="Dimensity 7300 Energy Processor"/>
    <x v="0"/>
    <n v="5000"/>
    <n v="4.5"/>
    <n v="50"/>
    <n v="32"/>
  </r>
  <r>
    <s v="MOBH2AHZUEWJYZTZ"/>
    <s v="Oppo Reno 12 Pro 5G (Space Brown, 256 Gb)"/>
    <x v="4"/>
    <x v="2"/>
    <n v="53999"/>
    <n v="36999"/>
    <x v="2"/>
    <s v="https://rukminim2.flixcart.com/image/1160/1160/xif0q/mobile/r/n/5/-original-imah3cmcs6gzqn78.jpeg?q=90"/>
    <x v="116"/>
    <n v="6.7"/>
    <s v="Full HD+"/>
    <x v="3"/>
    <n v="256"/>
    <s v="Space Brown"/>
    <s v="Dimensity 7300 Energy Processor"/>
    <x v="0"/>
    <n v="5000"/>
    <n v="4.4000000000000004"/>
    <n v="50"/>
    <n v="50"/>
  </r>
  <r>
    <s v="MOBH2AHZVW2YGJFZ"/>
    <s v="Oppo Reno 12 5G (Astro Silver, 256 Gb)"/>
    <x v="4"/>
    <x v="2"/>
    <n v="43999"/>
    <n v="32999"/>
    <x v="2"/>
    <s v="https://rukminim2.flixcart.com/image/1160/1160/xif0q/mobile/i/g/m/-original-imah3cmccjhfuzqa.jpeg?q=90"/>
    <x v="115"/>
    <n v="6.7"/>
    <s v="Full HD+"/>
    <x v="1"/>
    <n v="256"/>
    <s v="Astro Silver"/>
    <s v="Dimensity 7300 Energy Processor"/>
    <x v="0"/>
    <n v="5000"/>
    <n v="4.5"/>
    <n v="50"/>
    <n v="32"/>
  </r>
  <r>
    <s v="MOBH2AHZWGRHRJYD"/>
    <s v="Oppo Reno 12 Pro 5G (Sunset Gold, 256 Gb)"/>
    <x v="4"/>
    <x v="2"/>
    <n v="53999"/>
    <n v="36999"/>
    <x v="2"/>
    <s v="https://rukminim2.flixcart.com/image/1160/1160/xif0q/mobile/p/v/p/-original-imah3cmbhgfymupr.jpeg?q=90"/>
    <x v="116"/>
    <n v="6.7"/>
    <s v="Full HD+"/>
    <x v="3"/>
    <n v="256"/>
    <s v="Sunset Gold"/>
    <s v="Dimensity 7300 Energy Processor"/>
    <x v="0"/>
    <n v="5000"/>
    <n v="4.4000000000000004"/>
    <n v="50"/>
    <n v="50"/>
  </r>
  <r>
    <s v="MOBH2HG9XQKRXHN7"/>
    <s v="Samsung Galaxy Z Flip6 5G (Silver Shadow, 256 Gb)"/>
    <x v="2"/>
    <x v="2"/>
    <n v="109999"/>
    <n v="109999"/>
    <x v="2"/>
    <s v="https://rukminim2.flixcart.com/image/1160/1160/xif0q/mobile/i/i/g/-original-imah2nd6bfczvh4p.jpeg?q=90"/>
    <x v="117"/>
    <n v="6.7"/>
    <s v="Full HD+"/>
    <x v="3"/>
    <n v="256"/>
    <s v="Silver Shadow"/>
    <s v="Snapdragon 8 Gen 3 Processor"/>
    <x v="2"/>
    <n v="4000"/>
    <n v="4.5"/>
    <n v="50"/>
    <n v="10"/>
  </r>
  <r>
    <s v="MOBH2M2DHHW3SGGP"/>
    <s v="Poco M6 Plus 5G (Misty Lavender, 128 Gb)"/>
    <x v="3"/>
    <x v="2"/>
    <n v="17999"/>
    <n v="13499"/>
    <x v="0"/>
    <s v="https://rukminim2.flixcart.com/image/1160/1160/xif0q/mobile/9/b/n/-original-imah3afnqj84usyy.jpeg?q=90"/>
    <x v="118"/>
    <n v="6.79"/>
    <s v="Full HD+"/>
    <x v="1"/>
    <n v="128"/>
    <s v="Misty Lavender"/>
    <s v="Snapdragon 4 Gen2 AE Processor"/>
    <x v="2"/>
    <n v="5030"/>
    <n v="4.0999999999999996"/>
    <n v="108"/>
    <n v="13"/>
  </r>
  <r>
    <s v="MOBH2M2DHZWDKYFE"/>
    <s v="Poco M6 Plus 5G (Ice Silver, 128 Gb)"/>
    <x v="3"/>
    <x v="2"/>
    <n v="17999"/>
    <n v="13499"/>
    <x v="0"/>
    <s v="https://rukminim2.flixcart.com/image/1160/1160/xif0q/mobile/c/u/c/-original-imah3afneszgnrt6.jpeg?q=90"/>
    <x v="118"/>
    <n v="6.79"/>
    <s v="Full HD+"/>
    <x v="1"/>
    <n v="128"/>
    <s v="Ice Silver"/>
    <s v="Snapdragon 4 Gen2 AE Processor"/>
    <x v="2"/>
    <n v="5030"/>
    <n v="4.0999999999999996"/>
    <n v="108"/>
    <n v="13"/>
  </r>
  <r>
    <s v="MOBH2MFGRGQWVTVG"/>
    <s v="Poco M6 5G (Orion Blue, 64 Gb)"/>
    <x v="3"/>
    <x v="2"/>
    <n v="11999"/>
    <n v="8499"/>
    <x v="1"/>
    <s v="https://rukminim2.flixcart.com/image/1160/1160/xif0q/mobile/l/v/b/-original-imagytcpqznwrvse.jpeg?q=90"/>
    <x v="72"/>
    <n v="6.74"/>
    <s v="HD+"/>
    <x v="0"/>
    <n v="64"/>
    <s v="Orion Blue"/>
    <s v="Mediatek Dimensity 6100+ Processor"/>
    <x v="0"/>
    <n v="5000"/>
    <n v="4.0999999999999996"/>
    <n v="50"/>
    <n v="5"/>
  </r>
  <r>
    <s v="MOBH2MFGSGNCBZHB"/>
    <s v="Poco M6 5G (Polaris Green, 64 Gb)"/>
    <x v="3"/>
    <x v="2"/>
    <n v="11999"/>
    <n v="8499"/>
    <x v="1"/>
    <s v="https://rukminim2.flixcart.com/image/1160/1160/xif0q/mobile/d/3/g/-original-imagy2v5ggthbvfe.jpeg?q=90"/>
    <x v="72"/>
    <n v="6.74"/>
    <s v="HD+"/>
    <x v="0"/>
    <n v="64"/>
    <s v="Polaris Green"/>
    <s v="Mediatek Dimensity 6100+ Processor"/>
    <x v="0"/>
    <n v="5000"/>
    <n v="4.0999999999999996"/>
    <n v="50"/>
    <n v="5"/>
  </r>
  <r>
    <s v="MOBH2MFGXY7CCHFK"/>
    <s v="Poco M6 5G (Galactic Black, 64 Gb)"/>
    <x v="3"/>
    <x v="2"/>
    <n v="11999"/>
    <n v="8499"/>
    <x v="1"/>
    <s v="https://rukminim2.flixcart.com/image/1160/1160/xif0q/mobile/h/b/r/-original-imagytcpcnjbduwh.jpeg?q=90"/>
    <x v="72"/>
    <n v="6.74"/>
    <s v="HD+"/>
    <x v="0"/>
    <n v="64"/>
    <s v="Galactic Black"/>
    <s v="Mediatek Dimensity 6100+ Processor"/>
    <x v="0"/>
    <n v="5000"/>
    <n v="4.0999999999999996"/>
    <n v="50"/>
    <n v="5"/>
  </r>
  <r>
    <s v="MOBH2N3FTQQVDVFW"/>
    <s v="Poco C61  - Locked With Airtel Prepaid (Diamond Dust Black, 64 Gb)"/>
    <x v="3"/>
    <x v="2"/>
    <n v="8999"/>
    <n v="5999"/>
    <x v="1"/>
    <s v="https://rukminim2.flixcart.com/image/1160/1160/xif0q/mobile/d/h/s/-original-imah2qyrmtgtzztg.jpeg?q=90"/>
    <x v="119"/>
    <n v="6.71"/>
    <s v="HD+"/>
    <x v="0"/>
    <n v="64"/>
    <s v="Diamond Dust Black"/>
    <s v="Helio G36 Processor"/>
    <x v="0"/>
    <n v="5000"/>
    <n v="4.2"/>
    <n v="8"/>
    <n v="5"/>
  </r>
  <r>
    <s v="MOBH2Q4PGAVECMVA"/>
    <s v="Oppo K12X 5G With 45W Supervooc Charger In-The-Box (Midnight Voilet, 256 Gb)"/>
    <x v="4"/>
    <x v="2"/>
    <n v="18999"/>
    <n v="15999"/>
    <x v="0"/>
    <s v="https://rukminim2.flixcart.com/image/1160/1160/xif0q/mobile/s/m/0/-original-imah37gw2wv2ayrf.jpeg?q=90"/>
    <x v="120"/>
    <n v="6.67"/>
    <s v="HD"/>
    <x v="1"/>
    <n v="256"/>
    <s v="Midnight Voilet"/>
    <s v="Dimensity 6300 Processor"/>
    <x v="0"/>
    <n v="5100"/>
    <n v="4.5"/>
    <n v="32"/>
    <n v="8"/>
  </r>
  <r>
    <s v="MOBH2Q4PGJCZZGT5"/>
    <s v="Oppo K12X 5G With 45W Supervooc Charger In-The-Box (Breeze Blue, 256 Gb)"/>
    <x v="4"/>
    <x v="2"/>
    <n v="18999"/>
    <n v="15999"/>
    <x v="0"/>
    <s v="https://rukminim2.flixcart.com/image/1160/1160/xif0q/mobile/m/e/3/-original-imah37gwn2xbvzhy.jpeg?q=90"/>
    <x v="120"/>
    <n v="6.67"/>
    <s v="HD"/>
    <x v="1"/>
    <n v="256"/>
    <s v="Breeze Blue"/>
    <s v="Dimensity 6300 Processor"/>
    <x v="0"/>
    <n v="5100"/>
    <n v="4.5"/>
    <n v="32"/>
    <n v="8"/>
  </r>
  <r>
    <s v="MOBH2Q4PGYYZDSRR"/>
    <s v="Oppo K12X 5G With 45W Supervooc Charger In-The-Box (Midnight Voilet, 128 Gb)"/>
    <x v="4"/>
    <x v="2"/>
    <n v="16999"/>
    <n v="12999"/>
    <x v="0"/>
    <s v="https://rukminim2.flixcart.com/image/1160/1160/xif0q/mobile/s/m/0/-original-imah37gw2wv2ayrf.jpeg?q=90"/>
    <x v="120"/>
    <n v="6.67"/>
    <s v="HD"/>
    <x v="2"/>
    <n v="128"/>
    <s v="Midnight Voilet"/>
    <s v="Dimensity 6300 Processor"/>
    <x v="0"/>
    <n v="5100"/>
    <n v="4.5"/>
    <n v="32"/>
    <n v="8"/>
  </r>
  <r>
    <s v="MOBH2Q4PN6FWZCGV"/>
    <s v="Oppo K12X 5G With 45W Supervooc Charger In-The-Box (Breeze Blue, 128 Gb)"/>
    <x v="4"/>
    <x v="2"/>
    <n v="16999"/>
    <n v="12999"/>
    <x v="0"/>
    <s v="https://rukminim2.flixcart.com/image/1160/1160/xif0q/mobile/m/e/3/-original-imah37gwn2xbvzhy.jpeg?q=90"/>
    <x v="120"/>
    <n v="6.67"/>
    <s v="HD"/>
    <x v="2"/>
    <n v="128"/>
    <s v="Breeze Blue"/>
    <s v="Dimensity 6300 Processor"/>
    <x v="0"/>
    <n v="5100"/>
    <n v="4.5"/>
    <n v="32"/>
    <n v="8"/>
  </r>
  <r>
    <s v="MOBH2YYD5ERFMSZU"/>
    <s v="Realme 13 Pro 5G (Monet Purple, 512 Gb)"/>
    <x v="6"/>
    <x v="2"/>
    <n v="34999"/>
    <n v="31999"/>
    <x v="2"/>
    <s v="https://rukminim2.flixcart.com/image/1160/1160/xif0q/mobile/o/k/d/-original-imah38dbstbwqv2a.jpeg?q=90"/>
    <x v="121"/>
    <n v="6.7"/>
    <s v="Full HD+"/>
    <x v="3"/>
    <n v="512"/>
    <s v="Monet Purple"/>
    <s v="Snapdragon 7s Gen2 Processor"/>
    <x v="2"/>
    <n v="5200"/>
    <n v="4.2"/>
    <n v="50"/>
    <n v="32"/>
  </r>
  <r>
    <s v="MOBH2YYDGKH33GNP"/>
    <s v="Realme 13 Pro+ 5G (Monet Gold, 256 Gb)"/>
    <x v="6"/>
    <x v="2"/>
    <n v="38999"/>
    <n v="34999"/>
    <x v="2"/>
    <s v="https://rukminim2.flixcart.com/image/1160/1160/xif0q/mobile/r/u/k/-original-imah38dbzpraunnj.jpeg?q=90"/>
    <x v="122"/>
    <n v="6.7"/>
    <s v="Full HD+"/>
    <x v="3"/>
    <n v="256"/>
    <s v="Monet Gold"/>
    <s v="Snapdragon 7s Gen2 Processor"/>
    <x v="2"/>
    <n v="5200"/>
    <n v="4.5"/>
    <n v="50"/>
    <n v="32"/>
  </r>
  <r>
    <s v="MOBH2YYDGMVXZDHK"/>
    <s v="Realme 13 Pro+ 5G (Emerald Green, 256 Gb)"/>
    <x v="6"/>
    <x v="2"/>
    <n v="36999"/>
    <n v="32999"/>
    <x v="2"/>
    <s v="https://rukminim2.flixcart.com/image/1160/1160/xif0q/mobile/2/s/y/-original-imah38dbntayzhpk.jpeg?q=90"/>
    <x v="122"/>
    <n v="6.7"/>
    <s v="Full HD+"/>
    <x v="1"/>
    <n v="256"/>
    <s v="Emerald Green"/>
    <s v="Snapdragon 7s Gen2 Processor"/>
    <x v="2"/>
    <n v="5200"/>
    <n v="4.5"/>
    <n v="50"/>
    <n v="32"/>
  </r>
  <r>
    <s v="MOBH2YYDGZP9ASP3"/>
    <s v="Realme 13 Pro 5G (Monet Purple, 128 Gb)"/>
    <x v="6"/>
    <x v="2"/>
    <n v="28999"/>
    <n v="26999"/>
    <x v="2"/>
    <s v="https://rukminim2.flixcart.com/image/1160/1160/xif0q/mobile/o/k/d/-original-imah38dbstbwqv2a.jpeg?q=90"/>
    <x v="121"/>
    <n v="6.7"/>
    <s v="Full HD+"/>
    <x v="1"/>
    <n v="128"/>
    <s v="Monet Purple"/>
    <s v="Snapdragon 7s Gen2 Processor"/>
    <x v="2"/>
    <n v="5200"/>
    <n v="4.3"/>
    <n v="50"/>
    <n v="32"/>
  </r>
  <r>
    <s v="MOBH2YYDHHUSGGVX"/>
    <s v="Realme 13 Pro+ 5G (Monet Gold, 512 Gb)"/>
    <x v="6"/>
    <x v="2"/>
    <n v="40999"/>
    <n v="36999"/>
    <x v="2"/>
    <s v="https://rukminim2.flixcart.com/image/1160/1160/xif0q/mobile/r/u/k/-original-imah38dbzpraunnj.jpeg?q=90"/>
    <x v="122"/>
    <n v="6.7"/>
    <s v="Full HD+"/>
    <x v="3"/>
    <n v="512"/>
    <s v="Monet Gold"/>
    <s v="Snapdragon 7s Gen2 Processor"/>
    <x v="2"/>
    <n v="5200"/>
    <n v="4.5"/>
    <n v="50"/>
    <n v="32"/>
  </r>
  <r>
    <s v="MOBH2YYDHZS2KAYA"/>
    <s v="Realme 13 Pro 5G (Monet Gold, 256 Gb)"/>
    <x v="6"/>
    <x v="2"/>
    <n v="30999"/>
    <n v="28999"/>
    <x v="2"/>
    <s v="https://rukminim2.flixcart.com/image/1160/1160/xif0q/mobile/q/d/x/-original-imah38dbgt2t8jez.jpeg?q=90"/>
    <x v="121"/>
    <n v="6.7"/>
    <s v="Full HD+"/>
    <x v="1"/>
    <n v="256"/>
    <s v="Monet Gold"/>
    <s v="Snapdragon 7s Gen2 Processor"/>
    <x v="2"/>
    <n v="5200"/>
    <n v="4.3"/>
    <n v="50"/>
    <n v="32"/>
  </r>
  <r>
    <s v="MOBH2YYDKPR78SNJ"/>
    <s v="Realme 13 Pro+ 5G (Monet Gold, 256 Gb)"/>
    <x v="6"/>
    <x v="2"/>
    <n v="36999"/>
    <n v="32999"/>
    <x v="2"/>
    <s v="https://rukminim2.flixcart.com/image/1160/1160/xif0q/mobile/r/u/k/-original-imah38dbzpraunnj.jpeg?q=90"/>
    <x v="122"/>
    <n v="6.7"/>
    <s v="Full HD+"/>
    <x v="1"/>
    <n v="256"/>
    <s v="Monet Gold"/>
    <s v="Snapdragon 7s Gen2 Processor"/>
    <x v="2"/>
    <n v="5200"/>
    <n v="4.5"/>
    <n v="50"/>
    <n v="32"/>
  </r>
  <r>
    <s v="MOBH2YYDPDGZC4TP"/>
    <s v="Realme 13 Pro 5G (Monet Purple, 256 Gb)"/>
    <x v="6"/>
    <x v="2"/>
    <n v="30999"/>
    <n v="28999"/>
    <x v="2"/>
    <s v="https://rukminim2.flixcart.com/image/1160/1160/xif0q/mobile/o/k/d/-original-imah38dbstbwqv2a.jpeg?q=90"/>
    <x v="121"/>
    <n v="6.7"/>
    <s v="Full HD+"/>
    <x v="1"/>
    <n v="256"/>
    <s v="Monet Purple"/>
    <s v="Snapdragon 7s Gen2 Processor"/>
    <x v="2"/>
    <n v="5200"/>
    <n v="4.3"/>
    <n v="50"/>
    <n v="32"/>
  </r>
  <r>
    <s v="MOBH2YYDQFVHGBYR"/>
    <s v="Realme 13 Pro+ 5G (Emerald Green, 256 Gb)"/>
    <x v="6"/>
    <x v="2"/>
    <n v="38999"/>
    <n v="34999"/>
    <x v="2"/>
    <s v="https://rukminim2.flixcart.com/image/1160/1160/xif0q/mobile/2/s/y/-original-imah38dbntayzhpk.jpeg?q=90"/>
    <x v="122"/>
    <n v="6.7"/>
    <s v="Full HD+"/>
    <x v="3"/>
    <n v="256"/>
    <s v="Emerald Green"/>
    <s v="Snapdragon 7s Gen2 Processor"/>
    <x v="2"/>
    <n v="5200"/>
    <n v="4.5"/>
    <n v="50"/>
    <n v="32"/>
  </r>
  <r>
    <s v="MOBH2YYDRDPNEG7C"/>
    <s v="Realme 13 Pro 5G (Monet Gold, 512 Gb)"/>
    <x v="6"/>
    <x v="2"/>
    <n v="34999"/>
    <n v="31999"/>
    <x v="2"/>
    <s v="https://rukminim2.flixcart.com/image/1160/1160/xif0q/mobile/q/d/x/-original-imah38dbgt2t8jez.jpeg?q=90"/>
    <x v="121"/>
    <n v="6.7"/>
    <s v="Full HD+"/>
    <x v="3"/>
    <n v="512"/>
    <s v="Monet Gold"/>
    <s v="Snapdragon 7s Gen2 Processor"/>
    <x v="2"/>
    <n v="5200"/>
    <n v="4.2"/>
    <n v="50"/>
    <n v="32"/>
  </r>
  <r>
    <s v="MOBH2YYDUCJ48GGV"/>
    <s v="Realme 13 Pro 5G (Monet Purple, 256 Gb)"/>
    <x v="6"/>
    <x v="1"/>
    <n v="32999"/>
    <n v="32999"/>
    <x v="2"/>
    <s v="https://rukminim2.flixcart.com/image/1160/1160/xif0q/mobile/o/k/d/-original-imah38dbstbwqv2a.jpeg?q=90"/>
    <x v="121"/>
    <n v="6.7"/>
    <s v="Full HD+"/>
    <x v="3"/>
    <n v="256"/>
    <s v="Monet Purple"/>
    <s v="Snapdragon 7s Gen2 Processor"/>
    <x v="2"/>
    <n v="5200"/>
    <n v="4.2"/>
    <n v="50"/>
    <n v="32"/>
  </r>
  <r>
    <s v="MOBH2YYDVJUVCKBA"/>
    <s v="Realme 13 Pro 5G (Monet Gold, 256 Gb)"/>
    <x v="6"/>
    <x v="1"/>
    <n v="32999"/>
    <n v="32999"/>
    <x v="2"/>
    <s v="https://rukminim2.flixcart.com/image/1160/1160/xif0q/mobile/q/d/x/-original-imah38dbgt2t8jez.jpeg?q=90"/>
    <x v="121"/>
    <n v="6.7"/>
    <s v="Full HD+"/>
    <x v="3"/>
    <n v="256"/>
    <s v="Monet Gold"/>
    <s v="Snapdragon 7s Gen2 Processor"/>
    <x v="2"/>
    <n v="5200"/>
    <n v="4.2"/>
    <n v="50"/>
    <n v="32"/>
  </r>
  <r>
    <s v="MOBH2YYDXZKBWZ7J"/>
    <s v="Realme 13 Pro+ 5G (Emerald Green, 512 Gb)"/>
    <x v="6"/>
    <x v="2"/>
    <n v="40999"/>
    <n v="36999"/>
    <x v="2"/>
    <s v="https://rukminim2.flixcart.com/image/1160/1160/xif0q/mobile/2/s/y/-original-imah38dbntayzhpk.jpeg?q=90"/>
    <x v="122"/>
    <n v="6.7"/>
    <s v="Full HD+"/>
    <x v="3"/>
    <n v="512"/>
    <s v="Emerald Green"/>
    <s v="Snapdragon 7s Gen2 Processor"/>
    <x v="2"/>
    <n v="5200"/>
    <n v="4.5"/>
    <n v="50"/>
    <n v="32"/>
  </r>
  <r>
    <s v="MOBH2YYDZJZA3ZXH"/>
    <s v="Realme 13 Pro 5G (Monet Gold, 128 Gb)"/>
    <x v="6"/>
    <x v="2"/>
    <n v="28999"/>
    <n v="26999"/>
    <x v="2"/>
    <s v="https://rukminim2.flixcart.com/image/1160/1160/xif0q/mobile/q/d/x/-original-imah38dbgt2t8jez.jpeg?q=90"/>
    <x v="121"/>
    <n v="6.7"/>
    <s v="Full HD+"/>
    <x v="1"/>
    <n v="128"/>
    <s v="Monet Gold"/>
    <s v="Snapdragon 7s Gen2 Processor"/>
    <x v="2"/>
    <n v="5200"/>
    <n v="4.3"/>
    <n v="50"/>
    <n v="32"/>
  </r>
  <r>
    <s v="MOBH322WYZVQDCY9"/>
    <s v="Nothing Phone (2A) Plus (Grey, 256 Gb)"/>
    <x v="13"/>
    <x v="2"/>
    <n v="29999"/>
    <n v="27999"/>
    <x v="2"/>
    <s v="https://rukminim2.flixcart.com/image/1160/1160/xif0q/mobile/j/b/2/phone-2a-plus-a142p-nothing-original-imah39xqpuzgsgcj.jpeg?q=90"/>
    <x v="53"/>
    <n v="6.7"/>
    <s v="Full HD+"/>
    <x v="1"/>
    <n v="256"/>
    <s v="Grey"/>
    <s v="Dimensity 7350 Pro 5G Processor"/>
    <x v="0"/>
    <n v="5000"/>
    <n v="4.4000000000000004"/>
    <n v="50"/>
    <n v="50"/>
  </r>
  <r>
    <s v="MOBH32GA54AHG82H"/>
    <s v="Realme 13 Pro 5G (Emerald Green, 256 Gb)"/>
    <x v="6"/>
    <x v="2"/>
    <n v="30999"/>
    <n v="28999"/>
    <x v="2"/>
    <s v="https://rukminim2.flixcart.com/image/1160/1160/xif0q/mobile/y/i/o/-original-imah38pygcppb7tz.jpeg?q=90"/>
    <x v="121"/>
    <n v="6.7"/>
    <s v="Full HD+"/>
    <x v="1"/>
    <n v="256"/>
    <s v="Emerald Green"/>
    <s v="Snapdragon 7s Gen2 Processor"/>
    <x v="2"/>
    <n v="5200"/>
    <n v="4.3"/>
    <n v="50"/>
    <n v="32"/>
  </r>
  <r>
    <s v="MOBH32GA7AFVEE93"/>
    <s v="Realme 13 Pro 5G (Emerald Green, 512 Gb)"/>
    <x v="6"/>
    <x v="2"/>
    <n v="34999"/>
    <n v="31999"/>
    <x v="2"/>
    <s v="https://rukminim2.flixcart.com/image/1160/1160/xif0q/mobile/y/i/o/-original-imah38pygcppb7tz.jpeg?q=90"/>
    <x v="121"/>
    <n v="6.7"/>
    <s v="Full HD+"/>
    <x v="3"/>
    <n v="512"/>
    <s v="Emerald Green"/>
    <s v="Snapdragon 7s Gen2 Processor"/>
    <x v="2"/>
    <n v="5200"/>
    <n v="4.2"/>
    <n v="50"/>
    <n v="32"/>
  </r>
  <r>
    <s v="MOBH32GAGWVMUFQV"/>
    <s v="Realme 13 Pro 5G (Emerald Green, 128 Gb)"/>
    <x v="6"/>
    <x v="2"/>
    <n v="28999"/>
    <n v="26999"/>
    <x v="2"/>
    <s v="https://rukminim2.flixcart.com/image/1160/1160/xif0q/mobile/y/i/o/-original-imah38pygcppb7tz.jpeg?q=90"/>
    <x v="121"/>
    <n v="6.7"/>
    <s v="Full HD+"/>
    <x v="1"/>
    <n v="128"/>
    <s v="Emerald Green"/>
    <s v="Snapdragon 7s Gen2 Processor"/>
    <x v="2"/>
    <n v="5200"/>
    <n v="4.3"/>
    <n v="50"/>
    <n v="32"/>
  </r>
  <r>
    <s v="MOBH33ZXCZ4W4ZKT"/>
    <s v="Vivo V40 5G (Lotus Purple, 512 Gb)"/>
    <x v="11"/>
    <x v="1"/>
    <n v="48999"/>
    <n v="41999"/>
    <x v="2"/>
    <s v="https://rukminim2.flixcart.com/image/1160/1160/xif0q/mobile/f/m/m/-original-imah3hvk9kgfsads.jpeg?q=90"/>
    <x v="123"/>
    <n v="6.78"/>
    <s v="Full HD+"/>
    <x v="3"/>
    <n v="512"/>
    <s v="Lotus Purple"/>
    <s v="Snapdragon 7 Gen 3 Processor"/>
    <x v="2"/>
    <n v="5500"/>
    <n v="3.9"/>
    <n v="50"/>
    <n v="50"/>
  </r>
  <r>
    <s v="MOBH33ZXGSMDPUES"/>
    <s v="Vivo V40 Pro 5G (Titanium Grey, 512 Gb)"/>
    <x v="11"/>
    <x v="2"/>
    <n v="60999"/>
    <n v="55999"/>
    <x v="2"/>
    <s v="https://rukminim2.flixcart.com/image/1160/1160/xif0q/mobile/h/s/b/-original-imah3hvbysfwxydc.jpeg?q=90"/>
    <x v="124"/>
    <n v="6.78"/>
    <s v="Full HD+"/>
    <x v="3"/>
    <n v="512"/>
    <s v="Titanium Grey"/>
    <s v="Dimensity 9200+ Processor"/>
    <x v="0"/>
    <n v="5500"/>
    <n v="4.5999999999999996"/>
    <n v="50"/>
    <n v="50"/>
  </r>
  <r>
    <s v="MOBH33ZXJPGWHYNH"/>
    <s v="Vivo V40 5G (Ganges Blue, 128 Gb)"/>
    <x v="11"/>
    <x v="2"/>
    <n v="39999"/>
    <n v="34999"/>
    <x v="2"/>
    <s v="https://rukminim2.flixcart.com/image/1160/1160/xif0q/mobile/b/c/y/-original-imah3hvkuw8k7hcw.jpeg?q=90"/>
    <x v="123"/>
    <n v="6.78"/>
    <s v="Full HD+"/>
    <x v="1"/>
    <n v="128"/>
    <s v="Ganges Blue"/>
    <s v="Snapdragon 7 Gen 3 Processor"/>
    <x v="2"/>
    <n v="5500"/>
    <n v="4.4000000000000004"/>
    <n v="50"/>
    <n v="50"/>
  </r>
  <r>
    <s v="MOBH33ZXNTFBZGQB"/>
    <s v="Vivo V40 5G (Lotus Purple, 128 Gb)"/>
    <x v="11"/>
    <x v="2"/>
    <n v="39999"/>
    <n v="34999"/>
    <x v="2"/>
    <s v="https://rukminim2.flixcart.com/image/1160/1160/xif0q/mobile/f/m/m/-original-imah3hvk9kgfsads.jpeg?q=90"/>
    <x v="123"/>
    <n v="6.78"/>
    <s v="Full HD+"/>
    <x v="1"/>
    <n v="128"/>
    <s v="Lotus Purple"/>
    <s v="Snapdragon 7 Gen 3 Processor"/>
    <x v="2"/>
    <n v="5500"/>
    <n v="4.4000000000000004"/>
    <n v="50"/>
    <n v="50"/>
  </r>
  <r>
    <s v="MOBH33ZXPGUYQXRT"/>
    <s v="Vivo V40 Pro 5G (Titanium Grey, 256 Gb)"/>
    <x v="11"/>
    <x v="2"/>
    <n v="54999"/>
    <n v="49999"/>
    <x v="2"/>
    <s v="https://rukminim2.flixcart.com/image/1160/1160/xif0q/mobile/h/s/b/-original-imah3hvbysfwxydc.jpeg?q=90"/>
    <x v="124"/>
    <n v="6.78"/>
    <s v="Full HD+"/>
    <x v="1"/>
    <n v="256"/>
    <s v="Titanium Grey"/>
    <s v="Dimensity 9200+ Processor"/>
    <x v="0"/>
    <n v="5500"/>
    <n v="4.5999999999999996"/>
    <n v="50"/>
    <n v="50"/>
  </r>
  <r>
    <s v="MOBH33ZXUGH8SA84"/>
    <s v="Vivo V40 Pro 5G (Ganges Blue, 256 Gb)"/>
    <x v="11"/>
    <x v="2"/>
    <n v="54999"/>
    <n v="49999"/>
    <x v="2"/>
    <s v="https://rukminim2.flixcart.com/image/1160/1160/xif0q/mobile/p/h/a/-original-imah3hvby9rhhh4w.jpeg?q=90"/>
    <x v="124"/>
    <n v="6.78"/>
    <s v="Full HD+"/>
    <x v="1"/>
    <n v="256"/>
    <s v="Ganges Blue"/>
    <s v="Dimensity 9200+ Processor"/>
    <x v="0"/>
    <n v="5500"/>
    <n v="4.5999999999999996"/>
    <n v="50"/>
    <n v="50"/>
  </r>
  <r>
    <s v="MOBH33ZXYDHFCXKG"/>
    <s v="Vivo V40 5G (Titanium Grey, 128 Gb)"/>
    <x v="11"/>
    <x v="2"/>
    <n v="39999"/>
    <n v="34999"/>
    <x v="2"/>
    <s v="https://rukminim2.flixcart.com/image/1160/1160/xif0q/mobile/y/4/r/-original-imah3hvkfgeg3zky.jpeg?q=90"/>
    <x v="123"/>
    <n v="6.78"/>
    <s v="Full HD+"/>
    <x v="1"/>
    <n v="128"/>
    <s v="Titanium Grey"/>
    <s v="Snapdragon 7 Gen 3 Processor"/>
    <x v="2"/>
    <n v="5500"/>
    <n v="4.4000000000000004"/>
    <n v="50"/>
    <n v="50"/>
  </r>
  <r>
    <s v="MOBH34XGH9JGS3KM"/>
    <s v="Infinix Note 40X 5G (Palm Blue, 256 Gb)"/>
    <x v="10"/>
    <x v="2"/>
    <n v="21999"/>
    <n v="15999"/>
    <x v="0"/>
    <s v="https://rukminim2.flixcart.com/image/1160/1160/xif0q/mobile/g/g/c/-original-imah3g32gf2wkdes.jpeg?q=90"/>
    <x v="125"/>
    <n v="6.78"/>
    <s v="Full HD+"/>
    <x v="3"/>
    <n v="256"/>
    <s v="Palm Blue"/>
    <s v="Dimensity 6300 Processor"/>
    <x v="0"/>
    <n v="5000"/>
    <n v="4.0999999999999996"/>
    <n v="108"/>
    <n v="8"/>
  </r>
  <r>
    <s v="MOBH34XGJUTK8GJA"/>
    <s v="Infinix Note 40X 5G (Starlit Black, 256 Gb)"/>
    <x v="10"/>
    <x v="2"/>
    <n v="21999"/>
    <n v="15999"/>
    <x v="0"/>
    <s v="https://rukminim2.flixcart.com/image/1160/1160/xif0q/mobile/v/v/3/-original-imah3fbcx9y9pyqq.jpeg?q=90"/>
    <x v="125"/>
    <n v="6.78"/>
    <s v="Full HD+"/>
    <x v="3"/>
    <n v="256"/>
    <s v="Starlit Black"/>
    <s v="Dimensity 6300 Processor"/>
    <x v="0"/>
    <n v="5000"/>
    <n v="4.0999999999999996"/>
    <n v="108"/>
    <n v="8"/>
  </r>
  <r>
    <s v="MOBH34XGRHK9HZQF"/>
    <s v="Infinix Note 40X 5G (Lime Green, 256 Gb)"/>
    <x v="10"/>
    <x v="1"/>
    <n v="19999"/>
    <n v="14999"/>
    <x v="0"/>
    <s v="https://rukminim2.flixcart.com/image/1160/1160/xif0q/mobile/b/4/f/note-40x-5g-x6838-infinix-original-imah3fb6j7npkjtt.jpeg?q=90"/>
    <x v="125"/>
    <n v="6.78"/>
    <s v="Full HD+"/>
    <x v="1"/>
    <n v="256"/>
    <s v="Lime Green"/>
    <s v="Dimensity 6300 Processor"/>
    <x v="0"/>
    <n v="5000"/>
    <n v="4.2"/>
    <n v="108"/>
    <n v="8"/>
  </r>
  <r>
    <s v="MOBH34XGVBZFTQMU"/>
    <s v="Infinix Note 40X 5G (Lime Green, 256 Gb)"/>
    <x v="10"/>
    <x v="1"/>
    <n v="21999"/>
    <n v="15999"/>
    <x v="0"/>
    <s v="https://rukminim2.flixcart.com/image/1160/1160/xif0q/mobile/b/4/f/note-40x-5g-x6838-infinix-original-imah3fb6j7npkjtt.jpeg?q=90"/>
    <x v="125"/>
    <n v="6.78"/>
    <s v="Full HD+"/>
    <x v="3"/>
    <n v="256"/>
    <s v="Lime Green"/>
    <s v="Dimensity 6300 Processor"/>
    <x v="0"/>
    <n v="5000"/>
    <n v="4.0999999999999996"/>
    <n v="108"/>
    <n v="8"/>
  </r>
  <r>
    <s v="MOBH34XGVMTD5BQW"/>
    <s v="Infinix Note 40X 5G (Starlit Black, 256 Gb)"/>
    <x v="10"/>
    <x v="2"/>
    <n v="19999"/>
    <n v="14999"/>
    <x v="0"/>
    <s v="https://rukminim2.flixcart.com/image/1160/1160/xif0q/mobile/v/v/3/-original-imah3fbcx9y9pyqq.jpeg?q=90"/>
    <x v="125"/>
    <n v="6.78"/>
    <s v="Full HD+"/>
    <x v="1"/>
    <n v="256"/>
    <s v="Starlit Black"/>
    <s v="Dimensity 6300 Processor"/>
    <x v="0"/>
    <n v="5000"/>
    <n v="4.2"/>
    <n v="108"/>
    <n v="8"/>
  </r>
  <r>
    <s v="MOBH34XGXDFGYHZV"/>
    <s v="Infinix Note 40X 5G (Palm Blue, 256 Gb)"/>
    <x v="10"/>
    <x v="2"/>
    <n v="19999"/>
    <n v="14999"/>
    <x v="0"/>
    <s v="https://rukminim2.flixcart.com/image/1160/1160/xif0q/mobile/g/g/c/-original-imah3g32gf2wkdes.jpeg?q=90"/>
    <x v="125"/>
    <n v="6.78"/>
    <s v="Full HD+"/>
    <x v="1"/>
    <n v="256"/>
    <s v="Palm Blue"/>
    <s v="Dimensity 6300 Processor"/>
    <x v="0"/>
    <n v="5000"/>
    <n v="4.2"/>
    <n v="108"/>
    <n v="8"/>
  </r>
  <r>
    <s v="MOBH3YHWCHZEUA3F"/>
    <s v="Oppo A3X 5G (Starlight White, 128 Gb)"/>
    <x v="4"/>
    <x v="2"/>
    <n v="15999"/>
    <n v="13499"/>
    <x v="0"/>
    <s v="https://rukminim2.flixcart.com/image/1160/1160/xif0q/mobile/o/9/b/-original-imah3atgsxyzcbyz.jpeg?q=90"/>
    <x v="126"/>
    <n v="6.67"/>
    <s v="HD+"/>
    <x v="0"/>
    <n v="128"/>
    <s v="Starlight White"/>
    <s v="Dimensity 6300 Processor"/>
    <x v="0"/>
    <n v="5100"/>
    <n v="4.0999999999999996"/>
    <n v="8"/>
    <n v="5"/>
  </r>
  <r>
    <s v="MOBHF3DJ3JGU7T7P"/>
    <s v="Oppo F27 Pro+ (Dusk Pink, 128 Gb)"/>
    <x v="4"/>
    <x v="2"/>
    <n v="32999"/>
    <n v="27999"/>
    <x v="2"/>
    <s v="https://rukminim2.flixcart.com/image/1160/1160/xif0q/mobile/x/q/u/-original-imahfqwstzrcnhpb.jpeg?q=90"/>
    <x v="127"/>
    <n v="6.7"/>
    <s v="Full HD+"/>
    <x v="1"/>
    <n v="128"/>
    <s v="Dusk Pink"/>
    <s v="Dimensity 7050 Processor"/>
    <x v="0"/>
    <n v="5000"/>
    <n v="4.2"/>
    <n v="64"/>
    <n v="8"/>
  </r>
  <r>
    <s v="MOBHF3DJ8CREZW7M"/>
    <s v="Oppo F27 Pro+ (Dusk Pink, 256 Gb)"/>
    <x v="4"/>
    <x v="2"/>
    <n v="34999"/>
    <n v="29999"/>
    <x v="2"/>
    <s v="https://rukminim2.flixcart.com/image/1160/1160/xif0q/mobile/x/q/u/-original-imahfqwstzrcnhpb.jpeg?q=90"/>
    <x v="127"/>
    <n v="6.7"/>
    <s v="Full HD+"/>
    <x v="1"/>
    <n v="256"/>
    <s v="Dusk Pink"/>
    <s v="Dimensity 7050 Processor"/>
    <x v="0"/>
    <n v="5000"/>
    <n v="4.2"/>
    <n v="64"/>
    <n v="8"/>
  </r>
  <r>
    <s v="MOBHF3DJJHWN5VPP"/>
    <s v="Oppo F27 Pro+ (Midnight Navy, 256 Gb)"/>
    <x v="4"/>
    <x v="2"/>
    <n v="34999"/>
    <n v="29999"/>
    <x v="2"/>
    <s v="https://rukminim2.flixcart.com/image/1160/1160/xif0q/mobile/g/0/h/-original-imahfqws9yjuv4vv.jpeg?q=90"/>
    <x v="127"/>
    <n v="6.7"/>
    <s v="Full HD+"/>
    <x v="1"/>
    <n v="256"/>
    <s v="Midnight Navy"/>
    <s v="Dimensity 7050 Processor"/>
    <x v="0"/>
    <n v="5000"/>
    <n v="4.2"/>
    <n v="64"/>
    <n v="8"/>
  </r>
  <r>
    <s v="MOBHF3DJM6Y8N4BA"/>
    <s v="Oppo F27 Pro+ (Midnight Navy, 128 Gb)"/>
    <x v="4"/>
    <x v="2"/>
    <n v="32999"/>
    <n v="27999"/>
    <x v="2"/>
    <s v="https://rukminim2.flixcart.com/image/1160/1160/xif0q/mobile/g/0/h/-original-imahfqws9yjuv4vv.jpeg?q=90"/>
    <x v="127"/>
    <n v="6.7"/>
    <s v="Full HD+"/>
    <x v="1"/>
    <n v="128"/>
    <s v="Midnight Navy"/>
    <s v="Dimensity 7050 Processor"/>
    <x v="0"/>
    <n v="5000"/>
    <n v="4.2"/>
    <n v="64"/>
    <n v="8"/>
  </r>
  <r>
    <s v="MOBHF76CS9GHC4GP"/>
    <s v="Iqoo Z9X (Storm Grey, 128 Gb)"/>
    <x v="16"/>
    <x v="2"/>
    <n v="18999"/>
    <n v="14530"/>
    <x v="0"/>
    <s v="https://rukminim2.flixcart.com/image/1160/1160/xif0q/mobile/9/t/p/z9x-i2219-iqoo-original-imah3s4wjgwggkbf.jpeg?q=90"/>
    <x v="128"/>
    <n v="6.72"/>
    <s v="Full HD+"/>
    <x v="2"/>
    <n v="128"/>
    <s v="Storm Grey"/>
    <s v="Qualcomm SM6450 Snapdragon 6 Gen 1 Processor"/>
    <x v="2"/>
    <n v="6000"/>
    <n v="4.3"/>
    <n v="50"/>
    <n v="8"/>
  </r>
  <r>
    <s v="MOBHF76GH8XPQB3X"/>
    <s v="Iqoo Z9X (Tornado Green, 128 Gb)"/>
    <x v="16"/>
    <x v="2"/>
    <n v="18999"/>
    <n v="14519"/>
    <x v="0"/>
    <s v="https://rukminim2.flixcart.com/image/1160/1160/xif0q/mobile/h/z/l/z9x-i2219-iqoo-original-imahfa9hsrtkvgsd.jpeg?q=90"/>
    <x v="128"/>
    <n v="6.72"/>
    <s v="Full HD+"/>
    <x v="2"/>
    <n v="128"/>
    <s v="Tornado Green"/>
    <s v="Qualcomm SM6450 Snapdragon 6 Gen 1 Processor"/>
    <x v="2"/>
    <n v="6000"/>
    <n v="4.3"/>
    <n v="50"/>
    <n v="8"/>
  </r>
  <r>
    <s v="MOBHFGUHE2P2VDMM"/>
    <s v="Realme Gt 6 (Fluid Silver, 512 Gb)"/>
    <x v="6"/>
    <x v="2"/>
    <n v="51999"/>
    <n v="44999"/>
    <x v="2"/>
    <s v="https://rukminim2.flixcart.com/image/1160/1160/xif0q/mobile/l/i/a/-original-imah2y7hazjdbrzh.jpeg?q=90"/>
    <x v="129"/>
    <n v="6.78"/>
    <s v="Full HD+"/>
    <x v="6"/>
    <n v="512"/>
    <s v="Fluid Silver"/>
    <s v="8s Gen 3 Mobile Platform Processor"/>
    <x v="2"/>
    <n v="5500"/>
    <n v="4.5"/>
    <n v="50"/>
    <n v="32"/>
  </r>
  <r>
    <s v="MOBHFGUHGQGENBSK"/>
    <s v="Realme Gt 6 (Razor Green, 512 Gb)"/>
    <x v="6"/>
    <x v="2"/>
    <n v="51999"/>
    <n v="44999"/>
    <x v="2"/>
    <s v="https://rukminim2.flixcart.com/image/1160/1160/xif0q/mobile/m/1/7/gt-6-rmx3851-realme-original-imah2y7ewhzjpfhd.jpeg?q=90"/>
    <x v="129"/>
    <n v="6.78"/>
    <s v="Full HD+"/>
    <x v="6"/>
    <n v="512"/>
    <s v="Razor Green"/>
    <s v="8s Gen 3 Mobile Platform Processor"/>
    <x v="2"/>
    <n v="5500"/>
    <n v="4.5"/>
    <n v="50"/>
    <n v="32"/>
  </r>
  <r>
    <s v="MOBHFGUHK2HQYGTC"/>
    <s v="Realme Gt 6 (Razor Green, 256 Gb)"/>
    <x v="6"/>
    <x v="2"/>
    <n v="43999"/>
    <n v="40999"/>
    <x v="2"/>
    <s v="https://rukminim2.flixcart.com/image/1160/1160/xif0q/mobile/m/1/7/gt-6-rmx3851-realme-original-imah2y7ewhzjpfhd.jpeg?q=90"/>
    <x v="129"/>
    <n v="6.78"/>
    <s v="Full HD+"/>
    <x v="1"/>
    <n v="256"/>
    <s v="Razor Green"/>
    <s v="8s Gen 3 Mobile Platform Processor"/>
    <x v="2"/>
    <n v="5500"/>
    <n v="4.5"/>
    <n v="50"/>
    <n v="32"/>
  </r>
  <r>
    <s v="MOBHFGUHMB7VVGRM"/>
    <s v="Realme Gt 6 (Razor Green, 256 Gb)"/>
    <x v="6"/>
    <x v="2"/>
    <n v="46999"/>
    <n v="42999"/>
    <x v="2"/>
    <s v="https://rukminim2.flixcart.com/image/1160/1160/xif0q/mobile/m/1/7/gt-6-rmx3851-realme-original-imah2y7ewhzjpfhd.jpeg?q=90"/>
    <x v="129"/>
    <n v="6.78"/>
    <s v="Full HD+"/>
    <x v="3"/>
    <n v="256"/>
    <s v="Razor Green"/>
    <s v="8s Gen 3 Mobile Platform Processor"/>
    <x v="2"/>
    <n v="5500"/>
    <n v="4.4000000000000004"/>
    <n v="50"/>
    <n v="32"/>
  </r>
  <r>
    <s v="MOBHFGUHSF9EGJPR"/>
    <s v="Realme Gt 6 (Fluid Silver, 256 Gb)"/>
    <x v="6"/>
    <x v="2"/>
    <n v="46999"/>
    <n v="42999"/>
    <x v="2"/>
    <s v="https://rukminim2.flixcart.com/image/1160/1160/xif0q/mobile/l/i/a/-original-imah2y7hazjdbrzh.jpeg?q=90"/>
    <x v="129"/>
    <n v="6.78"/>
    <s v="Full HD+"/>
    <x v="3"/>
    <n v="256"/>
    <s v="Fluid Silver"/>
    <s v="8s Gen 3 Mobile Platform Processor"/>
    <x v="2"/>
    <n v="5500"/>
    <n v="4.4000000000000004"/>
    <n v="50"/>
    <n v="32"/>
  </r>
  <r>
    <s v="MOBHFGUHTRX6RD6H"/>
    <s v="Realme Gt 6 (Fluid Silver, 256 Gb)"/>
    <x v="6"/>
    <x v="2"/>
    <n v="43999"/>
    <n v="40999"/>
    <x v="2"/>
    <s v="https://rukminim2.flixcart.com/image/1160/1160/xif0q/mobile/l/i/a/-original-imah2y7hazjdbrzh.jpeg?q=90"/>
    <x v="129"/>
    <n v="6.78"/>
    <s v="Full HD+"/>
    <x v="1"/>
    <n v="256"/>
    <s v="Fluid Silver"/>
    <s v="8s Gen 3 Mobile Platform Processor"/>
    <x v="2"/>
    <n v="5500"/>
    <n v="4.5"/>
    <n v="50"/>
    <n v="32"/>
  </r>
  <r>
    <s v="MOBHFM37FTDRENMH"/>
    <s v="Redmi Note 13 5G (Chromatic Purple, 256 Gb)"/>
    <x v="8"/>
    <x v="2"/>
    <n v="22999"/>
    <n v="18999"/>
    <x v="0"/>
    <s v="https://rukminim2.flixcart.com/image/1160/1160/xif0q/mobile/k/h/t/-original-imah2582fsyrjnue.jpeg?q=90"/>
    <x v="109"/>
    <n v="6.67"/>
    <s v="Full HD+"/>
    <x v="1"/>
    <n v="256"/>
    <s v="Chromatic Purple"/>
    <s v="Dimensity 6080 Processor"/>
    <x v="0"/>
    <n v="5000"/>
    <n v="4.2"/>
    <n v="108"/>
    <n v="16"/>
  </r>
  <r>
    <s v="MOBHFM37TXRJF9GB"/>
    <s v="Redmi Note 13 5G (Chromatic Purple, 128 Gb)"/>
    <x v="8"/>
    <x v="2"/>
    <n v="20999"/>
    <n v="15286"/>
    <x v="0"/>
    <s v="https://rukminim2.flixcart.com/image/1160/1160/xif0q/mobile/k/h/t/-original-imah2582fsyrjnue.jpeg?q=90"/>
    <x v="109"/>
    <n v="6.67"/>
    <s v="Full HD+"/>
    <x v="2"/>
    <n v="128"/>
    <s v="Chromatic Purple"/>
    <s v="Dimensity 6080 Processor"/>
    <x v="0"/>
    <n v="5000"/>
    <n v="4.2"/>
    <n v="108"/>
    <n v="16"/>
  </r>
  <r>
    <s v="MOBHFRKR6GDPTHFW"/>
    <s v="Realme C63 (Jade Green, 128 Gb)"/>
    <x v="6"/>
    <x v="2"/>
    <n v="10999"/>
    <n v="8999"/>
    <x v="1"/>
    <s v="https://rukminim2.flixcart.com/image/1160/1160/xif0q/mobile/c/a/r/-original-imah2pgpfmeadck9.jpeg?q=90"/>
    <x v="130"/>
    <n v="6.7450000000000001"/>
    <s v="HD+"/>
    <x v="0"/>
    <n v="128"/>
    <s v="Jade Green"/>
    <s v="T612 Processor"/>
    <x v="1"/>
    <n v="5000"/>
    <n v="4.3"/>
    <n v="50"/>
    <n v="8"/>
  </r>
  <r>
    <s v="MOBHFRKRAVXUKDGX"/>
    <s v="Realme C61 (Safari Green, 128 Gb)"/>
    <x v="6"/>
    <x v="2"/>
    <n v="10999"/>
    <n v="8999"/>
    <x v="1"/>
    <s v="https://rukminim2.flixcart.com/image/1160/1160/xif0q/mobile/j/e/d/c61-rmx3933-realme-original-imah28xeqdygzshc.jpeg?q=90"/>
    <x v="131"/>
    <n v="6.7450000000000001"/>
    <s v="HD+"/>
    <x v="2"/>
    <n v="128"/>
    <s v="Safari Green"/>
    <s v="T612 Processor"/>
    <x v="1"/>
    <n v="5000"/>
    <n v="4.4000000000000004"/>
    <n v="32"/>
    <n v="5"/>
  </r>
  <r>
    <s v="MOBHFRKRF6ZHBFTW"/>
    <s v="Realme C61 (Safari Green, 64 Gb)"/>
    <x v="6"/>
    <x v="2"/>
    <n v="8999"/>
    <n v="7699"/>
    <x v="1"/>
    <s v="https://rukminim2.flixcart.com/image/1160/1160/xif0q/mobile/j/e/d/c61-rmx3933-realme-original-imah28xeqdygzshc.jpeg?q=90"/>
    <x v="131"/>
    <n v="6.7450000000000001"/>
    <s v="HD+"/>
    <x v="0"/>
    <n v="64"/>
    <s v="Safari Green"/>
    <s v="T612 Processor"/>
    <x v="1"/>
    <n v="5000"/>
    <n v="4.4000000000000004"/>
    <n v="32"/>
    <n v="5"/>
  </r>
  <r>
    <s v="MOBHFRKRNXGJFHFP"/>
    <s v="Realme C63 (Leather Blue, 128 Gb)"/>
    <x v="6"/>
    <x v="2"/>
    <n v="10999"/>
    <n v="8999"/>
    <x v="1"/>
    <s v="https://rukminim2.flixcart.com/image/1160/1160/xif0q/mobile/7/s/h/-original-imah2pgrrhz2nufs.jpeg?q=90"/>
    <x v="130"/>
    <n v="6.7450000000000001"/>
    <s v="HD+"/>
    <x v="0"/>
    <n v="128"/>
    <s v="Leather Blue"/>
    <s v="T612 Processor"/>
    <x v="1"/>
    <n v="5000"/>
    <n v="4.3"/>
    <n v="50"/>
    <n v="8"/>
  </r>
  <r>
    <s v="MOBHFRKRQMD36FZ5"/>
    <s v="Realme C61 (Marble Black, 128 Gb)"/>
    <x v="6"/>
    <x v="2"/>
    <n v="10999"/>
    <n v="8999"/>
    <x v="1"/>
    <s v="https://rukminim2.flixcart.com/image/1160/1160/xif0q/mobile/x/v/z/-original-imah28xpzzwz4fwg.jpeg?q=90"/>
    <x v="131"/>
    <n v="6.7450000000000001"/>
    <s v="HD+"/>
    <x v="2"/>
    <n v="128"/>
    <s v="Marble Black"/>
    <s v="T612 Processor"/>
    <x v="1"/>
    <n v="5000"/>
    <n v="4.4000000000000004"/>
    <n v="32"/>
    <n v="5"/>
  </r>
  <r>
    <s v="MOBHFZREUNJ3ZBER"/>
    <s v="Infinix Note 40 5G (Titan Gold, 256 Gb)"/>
    <x v="10"/>
    <x v="2"/>
    <n v="24999"/>
    <n v="17999"/>
    <x v="0"/>
    <s v="https://rukminim2.flixcart.com/image/1160/1160/xif0q/mobile/9/p/y/-original-imah2fzbykephwjc.jpeg?q=90"/>
    <x v="132"/>
    <n v="6.78"/>
    <s v="Full HD+"/>
    <x v="1"/>
    <n v="256"/>
    <s v="Titan Gold"/>
    <s v="Dimensity 7020 Processor"/>
    <x v="0"/>
    <n v="5000"/>
    <n v="4.0999999999999996"/>
    <n v="108"/>
    <n v="32"/>
  </r>
  <r>
    <s v="MOBHFZZKDBZHZHNV"/>
    <s v="Realme P1 Pro 5G (Parrot Blue, 256 Gb)"/>
    <x v="6"/>
    <x v="2"/>
    <n v="26999"/>
    <n v="20999"/>
    <x v="2"/>
    <s v="https://rukminim2.flixcart.com/image/1160/1160/xif0q/mobile/4/y/b/-original-imahyzygycuyg3mq.jpeg?q=90"/>
    <x v="105"/>
    <n v="6.7"/>
    <s v="Full HD+"/>
    <x v="3"/>
    <n v="256"/>
    <s v="Parrot Blue"/>
    <s v="6 Gen 1 Processor"/>
    <x v="2"/>
    <n v="5000"/>
    <n v="4.4000000000000004"/>
    <n v="50"/>
    <n v="16"/>
  </r>
  <r>
    <s v="MOBHFZZKVSG6MJDH"/>
    <s v="Realme P1 Pro 5G (Phoenix Red, 256 Gb)"/>
    <x v="6"/>
    <x v="2"/>
    <n v="26999"/>
    <n v="20999"/>
    <x v="2"/>
    <s v="https://rukminim2.flixcart.com/image/1160/1160/xif0q/mobile/m/r/p/-original-imahyzygqydqtyvj.jpeg?q=90"/>
    <x v="105"/>
    <n v="6.7"/>
    <s v="Full HD+"/>
    <x v="3"/>
    <n v="256"/>
    <s v="Phoenix Red"/>
    <s v="6 Gen 1 Processor"/>
    <x v="2"/>
    <n v="5000"/>
    <n v="4.4000000000000004"/>
    <n v="50"/>
    <n v="16"/>
  </r>
  <r>
    <s v="MOBHY3B27G3PBHVU"/>
    <s v="Redmi 13C 5G (Starlight Black, 128 Gb)"/>
    <x v="8"/>
    <x v="2"/>
    <n v="15999"/>
    <n v="11999"/>
    <x v="0"/>
    <s v="https://rukminim2.flixcart.com/image/1160/1160/xif0q/mobile/g/q/5/-original-imahfkf6jcuhhzyb.jpeg?q=90"/>
    <x v="133"/>
    <n v="6.74"/>
    <s v="HD+"/>
    <x v="2"/>
    <n v="128"/>
    <s v="Starlight Black"/>
    <s v="Mediatek Dimensity 6100+ Processor"/>
    <x v="0"/>
    <n v="5000"/>
    <n v="4.2"/>
    <n v="50"/>
    <n v="5"/>
  </r>
  <r>
    <s v="MOBHY3B2EE7WXNHJ"/>
    <s v="Redmi 13C 5G (Startrail Silver, 128 Gb)"/>
    <x v="8"/>
    <x v="2"/>
    <n v="13999"/>
    <n v="10499"/>
    <x v="0"/>
    <s v="https://rukminim2.flixcart.com/image/1160/1160/xif0q/mobile/d/f/0/-original-imahfkf6uyxnvmcy.jpeg?q=90"/>
    <x v="133"/>
    <n v="6.74"/>
    <s v="HD+"/>
    <x v="0"/>
    <n v="128"/>
    <s v="Startrail Silver"/>
    <s v="Mediatek Dimensity 6100+ Processor"/>
    <x v="0"/>
    <n v="5000"/>
    <n v="4.3"/>
    <n v="50"/>
    <n v="5"/>
  </r>
  <r>
    <s v="MOBHY3B2G2ZHXZHC"/>
    <s v="Redmi 13C 5G (Startrail Green, 128 Gb)"/>
    <x v="8"/>
    <x v="2"/>
    <n v="13999"/>
    <n v="10499"/>
    <x v="0"/>
    <s v="https://rukminim2.flixcart.com/image/1160/1160/xif0q/mobile/h/v/h/-original-imahfkf6brqzpg76.jpeg?q=90"/>
    <x v="133"/>
    <n v="6.74"/>
    <s v="HD+"/>
    <x v="0"/>
    <n v="128"/>
    <s v="Startrail Green"/>
    <s v="Mediatek Dimensity 6100+ Processor"/>
    <x v="0"/>
    <n v="5000"/>
    <n v="4.3"/>
    <n v="50"/>
    <n v="5"/>
  </r>
  <r>
    <s v="MOBHY3B2GBDH7V2F"/>
    <s v="Redmi 13C 5G (Startrail Green, 256 Gb)"/>
    <x v="8"/>
    <x v="2"/>
    <n v="17999"/>
    <n v="13999"/>
    <x v="0"/>
    <s v="https://rukminim2.flixcart.com/image/1160/1160/xif0q/mobile/h/v/h/-original-imahfkf6brqzpg76.jpeg?q=90"/>
    <x v="133"/>
    <n v="6.74"/>
    <s v="HD+"/>
    <x v="1"/>
    <n v="256"/>
    <s v="Startrail Green"/>
    <s v="Mediatek Dimensity 6100+ Processor"/>
    <x v="0"/>
    <n v="5000"/>
    <n v="4.2"/>
    <n v="50"/>
    <n v="5"/>
  </r>
  <r>
    <s v="MOBHY3B2HMHHZEGB"/>
    <s v="Redmi 13C 5G (Starlight Black, 128 Gb)"/>
    <x v="8"/>
    <x v="2"/>
    <n v="13999"/>
    <n v="10499"/>
    <x v="0"/>
    <s v="https://rukminim2.flixcart.com/image/1160/1160/xif0q/mobile/g/q/5/-original-imahfkf6jcuhhzyb.jpeg?q=90"/>
    <x v="133"/>
    <n v="6.74"/>
    <s v="HD+"/>
    <x v="0"/>
    <n v="128"/>
    <s v="Starlight Black"/>
    <s v="Mediatek Dimensity 6100+ Processor"/>
    <x v="0"/>
    <n v="5000"/>
    <n v="4.3"/>
    <n v="50"/>
    <n v="5"/>
  </r>
  <r>
    <s v="MOBHY3B2JWVU5NZT"/>
    <s v="Redmi 13C 5G (Starlight Black, 256 Gb)"/>
    <x v="8"/>
    <x v="2"/>
    <n v="17999"/>
    <n v="13999"/>
    <x v="0"/>
    <s v="https://rukminim2.flixcart.com/image/1160/1160/xif0q/mobile/g/q/5/-original-imahfkf6jcuhhzyb.jpeg?q=90"/>
    <x v="133"/>
    <n v="6.74"/>
    <s v="HD+"/>
    <x v="1"/>
    <n v="256"/>
    <s v="Starlight Black"/>
    <s v="Mediatek Dimensity 6100+ Processor"/>
    <x v="0"/>
    <n v="5000"/>
    <n v="4.2"/>
    <n v="50"/>
    <n v="5"/>
  </r>
  <r>
    <s v="MOBHY3B2KJUPVGMW"/>
    <s v="Redmi 13C 5G (Startrail Green, 128 Gb)"/>
    <x v="8"/>
    <x v="2"/>
    <n v="15999"/>
    <n v="11999"/>
    <x v="0"/>
    <s v="https://rukminim2.flixcart.com/image/1160/1160/xif0q/mobile/h/v/h/-original-imahfkf6brqzpg76.jpeg?q=90"/>
    <x v="133"/>
    <n v="6.74"/>
    <s v="HD+"/>
    <x v="2"/>
    <n v="128"/>
    <s v="Startrail Green"/>
    <s v="Mediatek Dimensity 6100+ Processor"/>
    <x v="0"/>
    <n v="5000"/>
    <n v="4.2"/>
    <n v="50"/>
    <n v="5"/>
  </r>
  <r>
    <s v="MOBHY3B2RTFZDHNK"/>
    <s v="Redmi 13C 5G (Startrail Silver, 128 Gb)"/>
    <x v="8"/>
    <x v="2"/>
    <n v="15999"/>
    <n v="11999"/>
    <x v="0"/>
    <s v="https://rukminim2.flixcart.com/image/1160/1160/xif0q/mobile/d/f/0/-original-imahfkf6uyxnvmcy.jpeg?q=90"/>
    <x v="133"/>
    <n v="6.74"/>
    <s v="HD+"/>
    <x v="2"/>
    <n v="128"/>
    <s v="Startrail Silver"/>
    <s v="Mediatek Dimensity 6100+ Processor"/>
    <x v="0"/>
    <n v="5000"/>
    <n v="4.2"/>
    <n v="50"/>
    <n v="5"/>
  </r>
  <r>
    <s v="MOBHY45GDUMBG9CB"/>
    <s v="Tecno Pova 6 Pro 5G (Meteorite Grey, 256 Gb)"/>
    <x v="7"/>
    <x v="2"/>
    <n v="22999"/>
    <n v="19999"/>
    <x v="0"/>
    <s v="https://rukminim2.flixcart.com/image/1160/1160/xif0q/mobile/s/5/s/pova-6-pro-li9-tecno-original-imahyfv7q6agzxwg.jpeg?q=90"/>
    <x v="134"/>
    <n v="6.78"/>
    <s v="HD"/>
    <x v="1"/>
    <n v="256"/>
    <s v="Meteorite Grey"/>
    <s v="Mediatek Dimensity 6080 Processor"/>
    <x v="0"/>
    <n v="6000"/>
    <n v="4.2"/>
    <n v="108"/>
    <n v="32"/>
  </r>
  <r>
    <s v="MOBHY5Y35WVKHFXK"/>
    <s v="Tecno Spark 20C (Magic Skin Green, 128 Gb)"/>
    <x v="7"/>
    <x v="2"/>
    <n v="10499"/>
    <n v="7999"/>
    <x v="1"/>
    <s v="https://rukminim2.flixcart.com/image/1160/1160/xif0q/mobile/x/u/u/spark-20c-bg7-tecno-original-imah2fdfznuyy4py.jpeg?q=90"/>
    <x v="135"/>
    <n v="6.6"/>
    <s v="HD"/>
    <x v="1"/>
    <n v="128"/>
    <s v="Magic Skin Green"/>
    <s v="Helio G36 Processor"/>
    <x v="0"/>
    <n v="5000"/>
    <n v="4.2"/>
    <n v="50"/>
    <n v="8"/>
  </r>
  <r>
    <s v="MOBHY5Y3K32FCUTP"/>
    <s v="Tecno Spark 20C (Gravity Black, 128 Gb)"/>
    <x v="7"/>
    <x v="2"/>
    <n v="10499"/>
    <n v="7999"/>
    <x v="1"/>
    <s v="https://rukminim2.flixcart.com/image/1160/1160/xif0q/mobile/g/g/w/spark-20c-bg7-tecno-original-imah2fdyqss8ynhq.jpeg?q=90"/>
    <x v="135"/>
    <n v="6.6"/>
    <s v="HD"/>
    <x v="1"/>
    <n v="128"/>
    <s v="Gravity Black"/>
    <s v="Helio G36 Processor"/>
    <x v="0"/>
    <n v="5000"/>
    <n v="4.2"/>
    <n v="50"/>
    <n v="8"/>
  </r>
  <r>
    <s v="MOBHY5Y3RWYFKS5Y"/>
    <s v="Tecno Spark 20C (Mystery White, 128 Gb)"/>
    <x v="7"/>
    <x v="1"/>
    <n v="10499"/>
    <n v="8299"/>
    <x v="1"/>
    <s v="https://rukminim2.flixcart.com/image/1160/1160/xif0q/mobile/u/b/x/spark-20c-bg7-tecno-original-imah2fdjjbqcjsaq.jpeg?q=90"/>
    <x v="135"/>
    <n v="6.6"/>
    <s v="HD"/>
    <x v="1"/>
    <n v="128"/>
    <s v="Mystery White"/>
    <s v="Helio G36 Processor"/>
    <x v="0"/>
    <n v="5000"/>
    <n v="4.2"/>
    <n v="50"/>
    <n v="8"/>
  </r>
  <r>
    <s v="MOBHY779WMYJN3QB"/>
    <s v="Vivo V30E (Silk Blue, 128 Gb)"/>
    <x v="11"/>
    <x v="2"/>
    <n v="32999"/>
    <n v="27999"/>
    <x v="2"/>
    <s v="https://rukminim2.flixcart.com/image/1160/1160/xif0q/mobile/w/h/d/v30e-v2339-vivo-original-imahyhhmudmxjrm2.jpeg?q=90"/>
    <x v="136"/>
    <n v="6.78"/>
    <s v="Full HD+"/>
    <x v="1"/>
    <n v="128"/>
    <s v="Silk Blue"/>
    <s v="6 Gen 1 Processor"/>
    <x v="2"/>
    <n v="5500"/>
    <n v="4.4000000000000004"/>
    <n v="50"/>
    <n v="50"/>
  </r>
  <r>
    <s v="MOBHY779ZXDEH7HG"/>
    <s v="Vivo V30E (Velvet Red, 256 Gb)"/>
    <x v="11"/>
    <x v="2"/>
    <n v="34999"/>
    <n v="29999"/>
    <x v="2"/>
    <s v="https://rukminim2.flixcart.com/image/1160/1160/xif0q/mobile/s/c/e/-original-imahyhmepafe4bkp.jpeg?q=90"/>
    <x v="136"/>
    <n v="6.78"/>
    <s v="Full HD+"/>
    <x v="1"/>
    <n v="256"/>
    <s v="Velvet Red"/>
    <s v="6 Gen 1 Processor"/>
    <x v="2"/>
    <n v="5500"/>
    <n v="4.4000000000000004"/>
    <n v="50"/>
    <n v="50"/>
  </r>
  <r>
    <s v="MOBHY8KMDGZNWH4G"/>
    <s v="Nothing Phone (2A) 5G (Blue, 128 Gb)"/>
    <x v="13"/>
    <x v="2"/>
    <n v="25999"/>
    <n v="23999"/>
    <x v="2"/>
    <s v="https://rukminim2.flixcart.com/image/1160/1160/xif0q/mobile/z/g/z/-original-imahfptqbnyebxjg.jpeg?q=90"/>
    <x v="53"/>
    <n v="6.7"/>
    <s v="Full HD+"/>
    <x v="1"/>
    <n v="128"/>
    <s v="Blue"/>
    <s v="Dimensity 7200 Pro Processor"/>
    <x v="0"/>
    <n v="5000"/>
    <n v="4.4000000000000004"/>
    <n v="50"/>
    <n v="32"/>
  </r>
  <r>
    <s v="MOBHY8KMQYHVZ6GE"/>
    <s v="Nothing Phone (2A) 5G (Blue, 256 Gb)"/>
    <x v="13"/>
    <x v="2"/>
    <n v="27999"/>
    <n v="25999"/>
    <x v="2"/>
    <s v="https://rukminim2.flixcart.com/image/1160/1160/xif0q/mobile/z/g/z/-original-imahfptqbnyebxjg.jpeg?q=90"/>
    <x v="53"/>
    <n v="6.7"/>
    <s v="Full HD+"/>
    <x v="1"/>
    <n v="256"/>
    <s v="Blue"/>
    <s v="Dimensity 7200 Pro Processor"/>
    <x v="0"/>
    <n v="5000"/>
    <n v="4.4000000000000004"/>
    <n v="50"/>
    <n v="32"/>
  </r>
  <r>
    <s v="MOBHY8KMR8FZBUZE"/>
    <s v="Nothing Phone (2A) 5G (Blue, 256 Gb)"/>
    <x v="13"/>
    <x v="2"/>
    <n v="29999"/>
    <n v="27999"/>
    <x v="2"/>
    <s v="https://rukminim2.flixcart.com/image/1160/1160/xif0q/mobile/z/g/z/-original-imahfptqbnyebxjg.jpeg?q=90"/>
    <x v="53"/>
    <n v="6.7"/>
    <s v="Full HD+"/>
    <x v="3"/>
    <n v="256"/>
    <s v="Blue"/>
    <s v="Dimensity 7200 Pro Processor"/>
    <x v="0"/>
    <n v="5000"/>
    <n v="4.4000000000000004"/>
    <n v="50"/>
    <n v="32"/>
  </r>
  <r>
    <s v="MOBHY9PQ7FGZKVDK"/>
    <s v="Motorola G85 5G (Cobalt Blue, 128 Gb)"/>
    <x v="1"/>
    <x v="2"/>
    <n v="20999"/>
    <n v="17999"/>
    <x v="0"/>
    <s v="https://rukminim2.flixcart.com/image/1160/1160/xif0q/mobile/i/p/l/-original-imah2fjcxjdjykpc.jpeg?q=90"/>
    <x v="137"/>
    <n v="6.67"/>
    <s v="Full HD+"/>
    <x v="1"/>
    <n v="128"/>
    <s v="Cobalt Blue"/>
    <s v="6s Gen 3 Processor"/>
    <x v="2"/>
    <n v="5000"/>
    <n v="4.4000000000000004"/>
    <n v="50"/>
    <n v="32"/>
  </r>
  <r>
    <s v="MOBHY9PQGQAW2B5Y"/>
    <s v="Motorola G04S (Concord Black, 64 Gb)"/>
    <x v="1"/>
    <x v="2"/>
    <n v="9999"/>
    <n v="6999"/>
    <x v="1"/>
    <s v="https://rukminim2.flixcart.com/image/1160/1160/xif0q/mobile/b/o/y/g04s-pb360000in-motorola-original-imahfc48vgh8yvgj.jpeg?q=90"/>
    <x v="138"/>
    <n v="6.6"/>
    <s v="HD+"/>
    <x v="0"/>
    <n v="64"/>
    <s v="Concord Black"/>
    <s v="T606 Processor"/>
    <x v="1"/>
    <n v="5000"/>
    <n v="4.2"/>
    <n v="50"/>
    <n v="5"/>
  </r>
  <r>
    <s v="MOBHY9PQHVCM54FH"/>
    <s v="Motorola G85 5G (Urban Grey, 128 Gb)"/>
    <x v="1"/>
    <x v="2"/>
    <n v="20999"/>
    <n v="17999"/>
    <x v="0"/>
    <s v="https://rukminim2.flixcart.com/image/1160/1160/xif0q/mobile/z/q/f/-original-imah2fjd75hkcynr.jpeg?q=90"/>
    <x v="137"/>
    <n v="6.67"/>
    <s v="Full HD+"/>
    <x v="1"/>
    <n v="128"/>
    <s v="Urban Grey"/>
    <s v="6s Gen 3 Processor"/>
    <x v="2"/>
    <n v="5000"/>
    <n v="4.4000000000000004"/>
    <n v="50"/>
    <n v="32"/>
  </r>
  <r>
    <s v="MOBHY9PQM9H8HMEN"/>
    <s v="Motorola G04S (Satin Blue, 64 Gb)"/>
    <x v="1"/>
    <x v="2"/>
    <n v="9999"/>
    <n v="6999"/>
    <x v="1"/>
    <s v="https://rukminim2.flixcart.com/image/1160/1160/xif0q/mobile/z/k/4/g04s-pb360002in-motorola-original-imahfc48wgbttfkk.jpeg?q=90"/>
    <x v="138"/>
    <n v="6.6"/>
    <s v="HD+"/>
    <x v="0"/>
    <n v="64"/>
    <s v="Satin Blue"/>
    <s v="T606 Processor"/>
    <x v="1"/>
    <n v="5000"/>
    <n v="4.2"/>
    <n v="50"/>
    <n v="5"/>
  </r>
  <r>
    <s v="MOBHY9PQMNCMDVCD"/>
    <s v="Motorola G85 5G (Olive Green, 128 Gb)"/>
    <x v="1"/>
    <x v="2"/>
    <n v="20999"/>
    <n v="17999"/>
    <x v="0"/>
    <s v="https://rukminim2.flixcart.com/image/1160/1160/xif0q/mobile/n/l/u/-original-imah2fjd7wfd9ksh.jpeg?q=90"/>
    <x v="137"/>
    <n v="6.67"/>
    <s v="Full HD+"/>
    <x v="1"/>
    <n v="128"/>
    <s v="Olive Green"/>
    <s v="6s Gen 3 Processor"/>
    <x v="2"/>
    <n v="5000"/>
    <n v="4.4000000000000004"/>
    <n v="50"/>
    <n v="32"/>
  </r>
  <r>
    <s v="MOBHY9PQX72GHDRN"/>
    <s v="Motorola G85 5G (Cobalt Blue, 256 Gb)"/>
    <x v="1"/>
    <x v="2"/>
    <n v="22999"/>
    <n v="19999"/>
    <x v="0"/>
    <s v="https://rukminim2.flixcart.com/image/1160/1160/xif0q/mobile/i/p/l/-original-imah2fjcxjdjykpc.jpeg?q=90"/>
    <x v="137"/>
    <n v="6.67"/>
    <s v="Full HD+"/>
    <x v="3"/>
    <n v="256"/>
    <s v="Cobalt Blue"/>
    <s v="6s Gen 3 Processor"/>
    <x v="2"/>
    <n v="5000"/>
    <n v="4.4000000000000004"/>
    <n v="50"/>
    <n v="32"/>
  </r>
  <r>
    <s v="MOBHY9PQZ5BGXPKX"/>
    <s v="Motorola G04S (Sunrise Orange, 64 Gb)"/>
    <x v="1"/>
    <x v="2"/>
    <n v="9999"/>
    <n v="6999"/>
    <x v="1"/>
    <s v="https://rukminim2.flixcart.com/image/1160/1160/xif0q/mobile/o/l/c/g04s-pb360003in-motorola-original-imahfc49s8ehsdba.jpeg?q=90"/>
    <x v="138"/>
    <n v="6.6"/>
    <s v="HD+"/>
    <x v="0"/>
    <n v="64"/>
    <s v="Sunrise Orange"/>
    <s v="T606 Processor"/>
    <x v="1"/>
    <n v="5000"/>
    <n v="4.2"/>
    <n v="50"/>
    <n v="5"/>
  </r>
  <r>
    <s v="MOBHY9PQZACQBKGG"/>
    <s v="Motorola G04S (Sea Green, 64 Gb)"/>
    <x v="1"/>
    <x v="2"/>
    <n v="9999"/>
    <n v="6999"/>
    <x v="1"/>
    <s v="https://rukminim2.flixcart.com/image/1160/1160/xif0q/mobile/e/t/5/g04s-pb360001in-motorola-original-imahfc48ru2ktzsx.jpeg?q=90"/>
    <x v="138"/>
    <n v="6.6"/>
    <s v="HD+"/>
    <x v="0"/>
    <n v="64"/>
    <s v="Sea Green"/>
    <s v="T606 Processor"/>
    <x v="1"/>
    <n v="5000"/>
    <n v="4.2"/>
    <n v="50"/>
    <n v="5"/>
  </r>
  <r>
    <s v="MOBHY9PQZDUEQTFG"/>
    <s v="Motorola G85 5G (Urban Grey, 256 Gb)"/>
    <x v="1"/>
    <x v="2"/>
    <n v="22999"/>
    <n v="19999"/>
    <x v="0"/>
    <s v="https://rukminim2.flixcart.com/image/1160/1160/xif0q/mobile/z/q/f/-original-imah2fjd75hkcynr.jpeg?q=90"/>
    <x v="137"/>
    <n v="6.67"/>
    <s v="Full HD+"/>
    <x v="3"/>
    <n v="256"/>
    <s v="Urban Grey"/>
    <s v="6s Gen 3 Processor"/>
    <x v="2"/>
    <n v="5000"/>
    <n v="4.4000000000000004"/>
    <n v="50"/>
    <n v="32"/>
  </r>
  <r>
    <s v="MOBHY9R9BAHDVRVP"/>
    <s v="Infinix Smart 8 Hd (Timber Black, 64 Gb)"/>
    <x v="10"/>
    <x v="1"/>
    <n v="8999"/>
    <n v="6999"/>
    <x v="1"/>
    <s v="https://rukminim2.flixcart.com/image/1160/1160/xif0q/mobile/i/y/g/-original-imagwfffdrfjj2pg.jpeg?q=90"/>
    <x v="65"/>
    <n v="6.6"/>
    <s v="HD+"/>
    <x v="0"/>
    <n v="64"/>
    <s v="Timber Black"/>
    <s v="T606 Processor"/>
    <x v="1"/>
    <n v="5000"/>
    <n v="4.3"/>
    <n v="13"/>
    <n v="8"/>
  </r>
  <r>
    <s v="MOBHY9R9D4CF95S2"/>
    <s v="Infinix Smart 8 Hd (Galaxy White, 64 Gb)"/>
    <x v="10"/>
    <x v="1"/>
    <n v="8999"/>
    <n v="6999"/>
    <x v="1"/>
    <s v="https://rukminim2.flixcart.com/image/1160/1160/xif0q/mobile/1/h/3/-original-imagwfffzjftbg27.jpeg?q=90"/>
    <x v="65"/>
    <n v="6.6"/>
    <s v="HD+"/>
    <x v="0"/>
    <n v="64"/>
    <s v="Galaxy White"/>
    <s v="T606 Processor"/>
    <x v="1"/>
    <n v="5000"/>
    <n v="4.3"/>
    <n v="13"/>
    <n v="8"/>
  </r>
  <r>
    <s v="MOBHY9R9PYGXBGHX"/>
    <s v="Infinix Smart 8 Hd (Shiny Gold, 64 Gb)"/>
    <x v="10"/>
    <x v="1"/>
    <n v="8999"/>
    <n v="6999"/>
    <x v="1"/>
    <s v="https://rukminim2.flixcart.com/image/1160/1160/xif0q/mobile/z/9/6/-original-imagwfffndz6tfhk.jpeg?q=90"/>
    <x v="65"/>
    <n v="6.6"/>
    <s v="HD+"/>
    <x v="0"/>
    <n v="64"/>
    <s v="Shiny Gold"/>
    <s v="T606 Processor"/>
    <x v="1"/>
    <n v="5000"/>
    <n v="4.3"/>
    <n v="13"/>
    <n v="8"/>
  </r>
  <r>
    <s v="MOBHY9R9QYTYJZ92"/>
    <s v="Infinix Smart 8 Hd (Crystal Green, 64 Gb)"/>
    <x v="10"/>
    <x v="2"/>
    <n v="8999"/>
    <n v="6999"/>
    <x v="1"/>
    <s v="https://rukminim2.flixcart.com/image/1160/1160/xif0q/mobile/q/k/r/-original-imagwfffv4dj3x4y.jpeg?q=90"/>
    <x v="65"/>
    <n v="6.6"/>
    <s v="HD+"/>
    <x v="0"/>
    <n v="64"/>
    <s v="Crystal Green"/>
    <s v="T606 Processor"/>
    <x v="1"/>
    <n v="5000"/>
    <n v="4.3"/>
    <n v="13"/>
    <n v="8"/>
  </r>
  <r>
    <s v="MOBHYBQT3GBZFYFG"/>
    <s v="Cmf By Nothing Phone 1 (Blue, 128 Gb)"/>
    <x v="17"/>
    <x v="2"/>
    <n v="21999"/>
    <n v="17999"/>
    <x v="0"/>
    <s v="https://rukminim2.flixcart.com/image/1160/1160/xif0q/mobile/z/u/9/-original-imah3ajcxshpd2t2.jpeg?q=90"/>
    <x v="139"/>
    <n v="6.67"/>
    <s v="Full HD+"/>
    <x v="1"/>
    <n v="128"/>
    <s v="Blue"/>
    <s v="Dimensity 7300 5G Processor"/>
    <x v="0"/>
    <n v="5000"/>
    <n v="4.3"/>
    <n v="50"/>
    <n v="16"/>
  </r>
  <r>
    <s v="MOBHYBQT9FXMYZR5"/>
    <s v="Cmf By Nothing Phone 1 (Light Green, 128 Gb)"/>
    <x v="17"/>
    <x v="2"/>
    <n v="19999"/>
    <n v="15999"/>
    <x v="0"/>
    <s v="https://rukminim2.flixcart.com/image/1160/1160/xif0q/mobile/a/o/2/-original-imah3ajbyffs6hee.jpeg?q=90"/>
    <x v="139"/>
    <n v="6.67"/>
    <s v="Full HD+"/>
    <x v="2"/>
    <n v="128"/>
    <s v="Light Green"/>
    <s v="Dimensity 7300 5G Processor"/>
    <x v="0"/>
    <n v="5000"/>
    <n v="4.4000000000000004"/>
    <n v="50"/>
    <n v="16"/>
  </r>
  <r>
    <s v="MOBHYBQTDKBZPVFV"/>
    <s v="Cmf By Nothing Phone 1 (Light Green, 128 Gb)"/>
    <x v="17"/>
    <x v="2"/>
    <n v="21999"/>
    <n v="17999"/>
    <x v="0"/>
    <s v="https://rukminim2.flixcart.com/image/1160/1160/xif0q/mobile/a/o/2/-original-imah3ajbyffs6hee.jpeg?q=90"/>
    <x v="139"/>
    <n v="6.67"/>
    <s v="Full HD+"/>
    <x v="1"/>
    <n v="128"/>
    <s v="Light Green"/>
    <s v="Dimensity 7300 5G Processor"/>
    <x v="0"/>
    <n v="5000"/>
    <n v="4.3"/>
    <n v="50"/>
    <n v="16"/>
  </r>
  <r>
    <s v="MOBHYBQTGGEGGA2B"/>
    <s v="Cmf By Nothing Phone 1 (Black, 128 Gb)"/>
    <x v="17"/>
    <x v="2"/>
    <n v="19999"/>
    <n v="15999"/>
    <x v="0"/>
    <s v="https://rukminim2.flixcart.com/image/1160/1160/xif0q/mobile/h/l/d/-original-imah3ajbqw7y7yhg.jpeg?q=90"/>
    <x v="139"/>
    <n v="6.67"/>
    <s v="Full HD+"/>
    <x v="2"/>
    <n v="128"/>
    <s v="Black"/>
    <s v="Dimensity 7300 5G Processor"/>
    <x v="0"/>
    <n v="5000"/>
    <n v="4.4000000000000004"/>
    <n v="50"/>
    <n v="16"/>
  </r>
  <r>
    <s v="MOBHYBQTMNNEFQMC"/>
    <s v="Cmf By Nothing Phone 1 (Blue, 128 Gb)"/>
    <x v="17"/>
    <x v="2"/>
    <n v="19999"/>
    <n v="15999"/>
    <x v="0"/>
    <s v="https://rukminim2.flixcart.com/image/1160/1160/xif0q/mobile/z/u/9/-original-imah3ajcxshpd2t2.jpeg?q=90"/>
    <x v="139"/>
    <n v="6.67"/>
    <s v="Full HD+"/>
    <x v="2"/>
    <n v="128"/>
    <s v="Blue"/>
    <s v="Dimensity 7300 5G Processor"/>
    <x v="0"/>
    <n v="5000"/>
    <n v="4.4000000000000004"/>
    <n v="50"/>
    <n v="16"/>
  </r>
  <r>
    <s v="MOBHYBQTSE9EKVBT"/>
    <s v="Cmf By Nothing Phone 1 (Black, 128 Gb)"/>
    <x v="17"/>
    <x v="2"/>
    <n v="21999"/>
    <n v="17999"/>
    <x v="0"/>
    <s v="https://rukminim2.flixcart.com/image/1160/1160/xif0q/mobile/h/l/d/-original-imah3ajbqw7y7yhg.jpeg?q=90"/>
    <x v="139"/>
    <n v="6.67"/>
    <s v="Full HD+"/>
    <x v="1"/>
    <n v="128"/>
    <s v="Black"/>
    <s v="Dimensity 7300 5G Processor"/>
    <x v="0"/>
    <n v="5000"/>
    <n v="4.3"/>
    <n v="50"/>
    <n v="16"/>
  </r>
  <r>
    <s v="MOBHYBQTUW78PCR2"/>
    <s v="Cmf By Nothing Phone 1 (Orange, 128 Gb)"/>
    <x v="17"/>
    <x v="2"/>
    <n v="19999"/>
    <n v="15999"/>
    <x v="0"/>
    <s v="https://rukminim2.flixcart.com/image/1160/1160/xif0q/mobile/k/e/i/-original-imah3ajbzmxyjswb.jpeg?q=90"/>
    <x v="139"/>
    <n v="6.67"/>
    <s v="Full HD+"/>
    <x v="2"/>
    <n v="128"/>
    <s v="Orange"/>
    <s v="Dimensity 7300 5G Processor"/>
    <x v="0"/>
    <n v="5000"/>
    <n v="4.4000000000000004"/>
    <n v="50"/>
    <n v="16"/>
  </r>
  <r>
    <s v="MOBHYBQTZKQKXBAY"/>
    <s v="Cmf By Nothing Phone 1 (Orange, 128 Gb)"/>
    <x v="17"/>
    <x v="2"/>
    <n v="21999"/>
    <n v="17999"/>
    <x v="0"/>
    <s v="https://rukminim2.flixcart.com/image/1160/1160/xif0q/mobile/k/e/i/-original-imah3ajbzmxyjswb.jpeg?q=90"/>
    <x v="139"/>
    <n v="6.67"/>
    <s v="Full HD+"/>
    <x v="1"/>
    <n v="128"/>
    <s v="Orange"/>
    <s v="Dimensity 7300 5G Processor"/>
    <x v="0"/>
    <n v="5000"/>
    <n v="4.3"/>
    <n v="50"/>
    <n v="16"/>
  </r>
  <r>
    <s v="MOBHYFPPYRCQZMHG"/>
    <s v="Samsung Galaxy F15 5G (Jazzy Green, 128 Gb)"/>
    <x v="2"/>
    <x v="2"/>
    <n v="17999"/>
    <n v="15999"/>
    <x v="0"/>
    <s v="https://rukminim2.flixcart.com/image/1160/1160/xif0q/mobile/q/e/l/-original-imah3agqmmzap5gx.jpeg?q=90"/>
    <x v="92"/>
    <n v="6.5"/>
    <s v="Full HD+"/>
    <x v="1"/>
    <n v="128"/>
    <s v="Jazzy Green"/>
    <s v="MediaTek Dimensity 6100+ Processor"/>
    <x v="0"/>
    <n v="6000"/>
    <n v="4.2"/>
    <n v="50"/>
    <n v="13"/>
  </r>
  <r>
    <s v="MOBHYFV79ZWRGZDH"/>
    <s v="Tecno Pova 6 Pro (Meteorite Grey, 256 Gb)"/>
    <x v="7"/>
    <x v="2"/>
    <n v="24999"/>
    <n v="21999"/>
    <x v="2"/>
    <s v="https://rukminim2.flixcart.com/image/1160/1160/xif0q/mobile/s/5/s/pova-6-pro-li9-tecno-original-imahyfv7q6agzxwg.jpeg?q=90"/>
    <x v="140"/>
    <n v="6.78"/>
    <s v="HD"/>
    <x v="3"/>
    <n v="256"/>
    <s v="Meteorite Grey"/>
    <s v="Mediatek Dimensity 6080 Processor"/>
    <x v="0"/>
    <n v="6000"/>
    <n v="4.2"/>
    <n v="108"/>
    <n v="32"/>
  </r>
  <r>
    <s v="MOBHYFV7AZZUJJZ8"/>
    <s v="Tecno Pova 6 Pro (Comet Green, 256 Gb)"/>
    <x v="7"/>
    <x v="1"/>
    <n v="24999"/>
    <n v="21999"/>
    <x v="2"/>
    <s v="https://rukminim2.flixcart.com/image/1160/1160/xif0q/mobile/5/q/o/pova-6-pro-li9-tecno-original-imahyfv7yzurkbe6.jpeg?q=90"/>
    <x v="140"/>
    <n v="6.78"/>
    <s v="HD"/>
    <x v="3"/>
    <n v="256"/>
    <s v="Comet Green"/>
    <s v="Mediatek Dimensity 6080 Processor"/>
    <x v="0"/>
    <n v="6000"/>
    <n v="4.2"/>
    <n v="108"/>
    <n v="32"/>
  </r>
  <r>
    <s v="MOBHYJ6Q3ZAFJTF7"/>
    <s v="Samsung Galaxy S24 5G (Cobalt Violet, 128 Gb)"/>
    <x v="2"/>
    <x v="2"/>
    <n v="74999"/>
    <n v="62999"/>
    <x v="2"/>
    <s v="https://rukminim2.flixcart.com/image/1160/1160/xif0q/mobile/j/g/y/-original-imahyvnuptvxgany.jpeg?q=90"/>
    <x v="78"/>
    <n v="6.2"/>
    <s v="Full HD+"/>
    <x v="1"/>
    <n v="128"/>
    <s v="Cobalt Violet"/>
    <s v="Exynos 2400 Processor"/>
    <x v="3"/>
    <n v="4000"/>
    <n v="4.4000000000000004"/>
    <n v="50"/>
    <n v="12"/>
  </r>
  <r>
    <s v="MOBHYJ6QMSGJG28G"/>
    <s v="Samsung Galaxy S24 5G (Amber Yellow, 128 Gb)"/>
    <x v="2"/>
    <x v="2"/>
    <n v="74999"/>
    <n v="56999"/>
    <x v="2"/>
    <s v="https://rukminim2.flixcart.com/image/1160/1160/xif0q/mobile/m/f/g/-original-imahyvnutabrgzyn.jpeg?q=90"/>
    <x v="78"/>
    <n v="6.2"/>
    <s v="Full HD+"/>
    <x v="1"/>
    <n v="128"/>
    <s v="Amber Yellow"/>
    <s v="Exynos 2400 Processor"/>
    <x v="3"/>
    <n v="4000"/>
    <n v="4.4000000000000004"/>
    <n v="50"/>
    <n v="12"/>
  </r>
  <r>
    <s v="MOBHYN4FM2SNYKY6"/>
    <s v="Nothing Phone (2A) 5G (Special Edition, 256 Gb)"/>
    <x v="13"/>
    <x v="1"/>
    <n v="29999"/>
    <n v="27999"/>
    <x v="2"/>
    <s v="https://rukminim2.flixcart.com/image/1160/1160/xif0q/mobile/4/g/g/-original-imahfaxfwbz84k6z.jpeg?q=90"/>
    <x v="53"/>
    <n v="6.7"/>
    <s v="Full HD+"/>
    <x v="3"/>
    <n v="256"/>
    <s v="Special Edition"/>
    <s v="Dimensity 7200 Pro Processor"/>
    <x v="0"/>
    <n v="5000"/>
    <n v="4.4000000000000004"/>
    <n v="50"/>
    <n v="32"/>
  </r>
  <r>
    <s v="MOBHYP4X7S8475YN"/>
    <s v="Infinix Gt 20 Pro (Mecha Silver, 256 Gb)"/>
    <x v="10"/>
    <x v="2"/>
    <n v="31999"/>
    <n v="23999"/>
    <x v="2"/>
    <s v="https://rukminim2.flixcart.com/image/1160/1160/xif0q/mobile/e/q/0/gt-20-pro-x6871-infinix-original-imahf2dfvbtavfur.jpeg?q=90"/>
    <x v="141"/>
    <n v="6.78"/>
    <s v="Full HD+"/>
    <x v="1"/>
    <n v="256"/>
    <s v="Mecha Silver"/>
    <s v="Dimensity 8200 Ultimate Processor"/>
    <x v="0"/>
    <n v="5000"/>
    <n v="4.3"/>
    <n v="108"/>
    <n v="32"/>
  </r>
  <r>
    <s v="MOBHYP4XFXNZRKTD"/>
    <s v="Infinix Gt 20 Pro (Mecha Orange, 256 Gb)"/>
    <x v="10"/>
    <x v="2"/>
    <n v="31999"/>
    <n v="23999"/>
    <x v="2"/>
    <s v="https://rukminim2.flixcart.com/image/1160/1160/xif0q/mobile/1/n/a/-original-imahf38d9qynp6ef.jpeg?q=90"/>
    <x v="141"/>
    <n v="6.78"/>
    <s v="Full HD+"/>
    <x v="1"/>
    <n v="256"/>
    <s v="Mecha Orange"/>
    <s v="Dimensity 8200 Ultimate Processor"/>
    <x v="0"/>
    <n v="5000"/>
    <n v="4.3"/>
    <n v="108"/>
    <n v="32"/>
  </r>
  <r>
    <s v="MOBHYP4XGQJ349CG"/>
    <s v="Infinix Gt 20 Pro (Mecha Orange, 256 Gb)"/>
    <x v="10"/>
    <x v="2"/>
    <n v="34999"/>
    <n v="25999"/>
    <x v="2"/>
    <s v="https://rukminim2.flixcart.com/image/1160/1160/xif0q/mobile/1/n/a/-original-imahf38d9qynp6ef.jpeg?q=90"/>
    <x v="141"/>
    <n v="6.78"/>
    <s v="Full HD+"/>
    <x v="3"/>
    <n v="256"/>
    <s v="Mecha Orange"/>
    <s v="Dimensity 8200 Ultimate Processor"/>
    <x v="0"/>
    <n v="5000"/>
    <n v="4.2"/>
    <n v="108"/>
    <n v="32"/>
  </r>
  <r>
    <s v="MOBHYP4XKUET74VN"/>
    <s v="Infinix Gt 20 Pro (Mecha Blue, 256 Gb)"/>
    <x v="10"/>
    <x v="2"/>
    <n v="31999"/>
    <n v="23999"/>
    <x v="2"/>
    <s v="https://rukminim2.flixcart.com/image/1160/1160/xif0q/mobile/q/p/x/-original-imahf38d4cwmuqep.jpeg?q=90"/>
    <x v="141"/>
    <n v="6.78"/>
    <s v="Full HD+"/>
    <x v="1"/>
    <n v="256"/>
    <s v="Mecha Blue"/>
    <s v="Dimensity 8200 Ultimate Processor"/>
    <x v="0"/>
    <n v="5000"/>
    <n v="4.3"/>
    <n v="108"/>
    <n v="32"/>
  </r>
  <r>
    <s v="MOBHYP4XSAXZEHDC"/>
    <s v="Infinix Gt 20 Pro (Mecha Blue, 256 Gb)"/>
    <x v="10"/>
    <x v="2"/>
    <n v="34999"/>
    <n v="25999"/>
    <x v="2"/>
    <s v="https://rukminim2.flixcart.com/image/1160/1160/xif0q/mobile/q/p/x/-original-imahf38d4cwmuqep.jpeg?q=90"/>
    <x v="141"/>
    <n v="6.78"/>
    <s v="Full HD+"/>
    <x v="3"/>
    <n v="256"/>
    <s v="Mecha Blue"/>
    <s v="Dimensity 8200 Ultimate Processor"/>
    <x v="0"/>
    <n v="5000"/>
    <n v="4.2"/>
    <n v="108"/>
    <n v="32"/>
  </r>
  <r>
    <s v="MOBHYP4XZRQYGETG"/>
    <s v="Infinix Gt 20 Pro (Mecha Silver, 256 Gb)"/>
    <x v="10"/>
    <x v="2"/>
    <n v="34999"/>
    <n v="25999"/>
    <x v="2"/>
    <s v="https://rukminim2.flixcart.com/image/1160/1160/xif0q/mobile/e/q/0/gt-20-pro-x6871-infinix-original-imahf2dfvbtavfur.jpeg?q=90"/>
    <x v="141"/>
    <n v="6.78"/>
    <s v="Full HD+"/>
    <x v="3"/>
    <n v="256"/>
    <s v="Mecha Silver"/>
    <s v="Dimensity 8200 Ultimate Processor"/>
    <x v="0"/>
    <n v="5000"/>
    <n v="4.2"/>
    <n v="108"/>
    <n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4E69D2-667E-4530-BC0B-D947A25E528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6">
  <location ref="A1:E8" firstHeaderRow="1" firstDataRow="2" firstDataCol="1"/>
  <pivotFields count="20">
    <pivotField showAll="0"/>
    <pivotField showAll="0"/>
    <pivotField showAll="0"/>
    <pivotField showAll="0"/>
    <pivotField showAll="0"/>
    <pivotField dataField="1" showAll="0"/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0"/>
        <item x="2"/>
        <item x="4"/>
        <item x="1"/>
        <item t="default"/>
      </items>
    </pivotField>
    <pivotField showAll="0"/>
    <pivotField showAll="0"/>
    <pivotField showAll="0"/>
    <pivotField showAll="0"/>
  </pivotFields>
  <rowFields count="1">
    <field x="1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Average of price" fld="5" subtotal="average" baseField="15" baseItem="1" numFmtId="165"/>
  </dataFields>
  <formats count="5">
    <format dxfId="19">
      <pivotArea outline="0" collapsedLevelsAreSubtotals="1" fieldPosition="0"/>
    </format>
    <format dxfId="18">
      <pivotArea field="6" type="button" dataOnly="0" labelOnly="1" outline="0" axis="axisCol" fieldPosition="0"/>
    </format>
    <format dxfId="17">
      <pivotArea type="topRight" dataOnly="0" labelOnly="1" outline="0" fieldPosition="0"/>
    </format>
    <format dxfId="16">
      <pivotArea dataOnly="0" labelOnly="1" fieldPosition="0">
        <references count="1">
          <reference field="6" count="0"/>
        </references>
      </pivotArea>
    </format>
    <format dxfId="15">
      <pivotArea dataOnly="0" labelOnly="1" grandCol="1" outline="0" fieldPosition="0"/>
    </format>
  </formats>
  <chartFormats count="9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0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0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64BD46-E30F-4B4A-ACBE-3E6D6E4B722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5">
  <location ref="A1:B12" firstHeaderRow="1" firstDataRow="1" firstDataCol="1"/>
  <pivotFields count="20">
    <pivotField showAll="0"/>
    <pivotField dataField="1" showAll="0"/>
    <pivotField axis="axisRow" showAll="0" measureFilter="1" sortType="descending">
      <items count="19">
        <item x="17"/>
        <item x="5"/>
        <item x="15"/>
        <item x="10"/>
        <item x="16"/>
        <item x="12"/>
        <item x="14"/>
        <item x="0"/>
        <item x="1"/>
        <item x="9"/>
        <item x="13"/>
        <item x="4"/>
        <item x="3"/>
        <item x="6"/>
        <item x="8"/>
        <item x="2"/>
        <item x="7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1">
    <i>
      <x v="15"/>
    </i>
    <i>
      <x v="13"/>
    </i>
    <i>
      <x v="17"/>
    </i>
    <i>
      <x v="14"/>
    </i>
    <i>
      <x v="3"/>
    </i>
    <i>
      <x v="8"/>
    </i>
    <i>
      <x v="12"/>
    </i>
    <i>
      <x v="11"/>
    </i>
    <i>
      <x v="16"/>
    </i>
    <i>
      <x v="1"/>
    </i>
    <i t="grand">
      <x/>
    </i>
  </rowItems>
  <colItems count="1">
    <i/>
  </colItems>
  <dataFields count="1">
    <dataField name="Count of title" fld="1" subtotal="count" baseField="0" baseItem="0"/>
  </dataFields>
  <chartFormats count="2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2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2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2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2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2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2" format="5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2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2" format="53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2" format="5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8341D8-791E-4CF5-B374-7CC1735F3379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7">
  <location ref="A1:B20" firstHeaderRow="1" firstDataRow="1" firstDataCol="1"/>
  <pivotFields count="20">
    <pivotField showAll="0"/>
    <pivotField showAll="0"/>
    <pivotField axis="axisRow" showAll="0" sortType="descending">
      <items count="19">
        <item x="17"/>
        <item x="5"/>
        <item x="15"/>
        <item x="10"/>
        <item x="16"/>
        <item x="12"/>
        <item x="14"/>
        <item x="0"/>
        <item x="1"/>
        <item x="9"/>
        <item x="13"/>
        <item x="4"/>
        <item x="3"/>
        <item x="6"/>
        <item x="8"/>
        <item x="2"/>
        <item x="7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19">
    <i>
      <x v="17"/>
    </i>
    <i>
      <x v="10"/>
    </i>
    <i>
      <x v="13"/>
    </i>
    <i>
      <x/>
    </i>
    <i>
      <x v="11"/>
    </i>
    <i>
      <x v="15"/>
    </i>
    <i>
      <x v="4"/>
    </i>
    <i>
      <x v="16"/>
    </i>
    <i>
      <x v="8"/>
    </i>
    <i>
      <x v="1"/>
    </i>
    <i>
      <x v="3"/>
    </i>
    <i>
      <x v="2"/>
    </i>
    <i>
      <x v="14"/>
    </i>
    <i>
      <x v="12"/>
    </i>
    <i>
      <x v="5"/>
    </i>
    <i>
      <x v="6"/>
    </i>
    <i>
      <x v="7"/>
    </i>
    <i>
      <x v="9"/>
    </i>
    <i t="grand">
      <x/>
    </i>
  </rowItems>
  <colItems count="1">
    <i/>
  </colItems>
  <dataFields count="1">
    <dataField name="Average of rating" fld="17" subtotal="average" baseField="2" baseItem="0" numFmtId="2"/>
  </dataFields>
  <formats count="1">
    <format dxfId="8">
      <pivotArea outline="0" collapsedLevelsAreSubtotals="1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36197F-85F9-4353-A6FD-FFBC412F420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2">
  <location ref="A1:I22" firstHeaderRow="1" firstDataRow="3" firstDataCol="1"/>
  <pivotFields count="20">
    <pivotField showAll="0"/>
    <pivotField showAll="0"/>
    <pivotField axis="axisRow" showAll="0">
      <items count="19">
        <item x="17"/>
        <item x="5"/>
        <item x="15"/>
        <item x="10"/>
        <item x="16"/>
        <item x="12"/>
        <item x="14"/>
        <item x="0"/>
        <item x="1"/>
        <item x="9"/>
        <item x="13"/>
        <item x="4"/>
        <item x="3"/>
        <item x="6"/>
        <item x="8"/>
        <item x="2"/>
        <item x="7"/>
        <item x="11"/>
        <item t="default"/>
      </items>
    </pivotField>
    <pivotField axis="axisCol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2">
    <field x="3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Count of stock" fld="3" subtotal="count" showDataAs="percentOfRow" baseField="0" baseItem="0" numFmtId="10"/>
    <dataField name="Average of rating" fld="17" subtotal="average" baseField="2" baseItem="16" numFmtId="2"/>
  </dataFields>
  <chartFormats count="12"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10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2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10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27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10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2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D36BC0-3FC5-4472-B0D3-156A04673B4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5" firstHeaderRow="1" firstDataRow="1" firstDataCol="1"/>
  <pivotFields count="20"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rice_range" fld="6" subtotal="count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6" count="3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60BBD82-D6AA-4CF6-A220-3438827A5F11}" autoFormatId="16" applyNumberFormats="0" applyBorderFormats="0" applyFontFormats="0" applyPatternFormats="0" applyAlignmentFormats="0" applyWidthHeightFormats="0">
  <queryTableRefresh nextId="21">
    <queryTableFields count="20">
      <queryTableField id="1" name="pid" tableColumnId="1"/>
      <queryTableField id="2" name="title" tableColumnId="2"/>
      <queryTableField id="3" name="brand" tableColumnId="3"/>
      <queryTableField id="4" name="stock" tableColumnId="4"/>
      <queryTableField id="5" name="mrp" tableColumnId="5"/>
      <queryTableField id="6" name="price" tableColumnId="6"/>
      <queryTableField id="19" dataBound="0" tableColumnId="19"/>
      <queryTableField id="7" name="image" tableColumnId="7"/>
      <queryTableField id="8" name="model" tableColumnId="8"/>
      <queryTableField id="9" name="screen_size" tableColumnId="9"/>
      <queryTableField id="10" name="display" tableColumnId="10"/>
      <queryTableField id="11" name="ram" tableColumnId="11"/>
      <queryTableField id="12" name="storage" tableColumnId="12"/>
      <queryTableField id="13" name="color" tableColumnId="13"/>
      <queryTableField id="14" name="processor" tableColumnId="14"/>
      <queryTableField id="20" dataBound="0" tableColumnId="20"/>
      <queryTableField id="15" name="battery" tableColumnId="15"/>
      <queryTableField id="16" name="rating" tableColumnId="16"/>
      <queryTableField id="17" name="rear_camera" tableColumnId="17"/>
      <queryTableField id="18" name="front_camera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669B99D-929D-42D3-AED3-39C84031F66F}" autoFormatId="16" applyNumberFormats="0" applyBorderFormats="0" applyFontFormats="0" applyPatternFormats="0" applyAlignmentFormats="0" applyWidthHeightFormats="0">
  <queryTableRefresh nextId="24" unboundColumnsRight="2">
    <queryTableFields count="6">
      <queryTableField id="2" name="title" tableColumnId="2"/>
      <queryTableField id="3" name="brand" tableColumnId="3"/>
      <queryTableField id="6" name="price" tableColumnId="6"/>
      <queryTableField id="16" name="rating" tableColumnId="16"/>
      <queryTableField id="21" dataBound="0" tableColumnId="1"/>
      <queryTableField id="23" dataBound="0" tableColumnId="5"/>
    </queryTableFields>
    <queryTableDeletedFields count="14">
      <deletedField name="pid"/>
      <deletedField name="stock"/>
      <deletedField name="mrp"/>
      <deletedField name="image"/>
      <deletedField name="model"/>
      <deletedField name="screen_size"/>
      <deletedField name="display"/>
      <deletedField name="ram"/>
      <deletedField name="storage"/>
      <deletedField name="color"/>
      <deletedField name="processor"/>
      <deletedField name="battery"/>
      <deletedField name="rear_camera"/>
      <deletedField name="front_camera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3A54E6C-1E9D-4A37-8923-5EE703D18194}" autoFormatId="16" applyNumberFormats="0" applyBorderFormats="0" applyFontFormats="0" applyPatternFormats="0" applyAlignmentFormats="0" applyWidthHeightFormats="0">
  <queryTableRefresh nextId="21">
    <queryTableFields count="8">
      <queryTableField id="6" name="price" tableColumnId="6"/>
      <queryTableField id="9" name="screen_size" tableColumnId="9"/>
      <queryTableField id="11" name="ram" tableColumnId="11"/>
      <queryTableField id="12" name="storage" tableColumnId="12"/>
      <queryTableField id="15" name="battery" tableColumnId="15"/>
      <queryTableField id="16" name="rating" tableColumnId="16"/>
      <queryTableField id="17" name="rear_camera" tableColumnId="17"/>
      <queryTableField id="18" name="front_camera" tableColumnId="18"/>
    </queryTableFields>
    <queryTableDeletedFields count="10">
      <deletedField name="pid"/>
      <deletedField name="title"/>
      <deletedField name="brand"/>
      <deletedField name="stock"/>
      <deletedField name="image"/>
      <deletedField name="model"/>
      <deletedField name="display"/>
      <deletedField name="mrp"/>
      <deletedField name="color"/>
      <deletedField name="processo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BCE61E-5456-41C8-8EA9-B7E6360B6176}" name="PhonesView" displayName="PhonesView" ref="A1:T526" tableType="queryTable" totalsRowShown="0">
  <autoFilter ref="A1:T526" xr:uid="{62BCE61E-5456-41C8-8EA9-B7E6360B6176}"/>
  <tableColumns count="20">
    <tableColumn id="1" xr3:uid="{1EE381B5-0136-42E9-A0DE-0D23169CAB2E}" uniqueName="1" name="pid" queryTableFieldId="1" dataDxfId="37"/>
    <tableColumn id="2" xr3:uid="{27B09E7D-4645-406F-A383-D74ECCEFD69D}" uniqueName="2" name="title" queryTableFieldId="2" dataDxfId="36"/>
    <tableColumn id="3" xr3:uid="{583F725B-03F0-4918-8829-01BBB389D70C}" uniqueName="3" name="brand" queryTableFieldId="3" dataDxfId="35"/>
    <tableColumn id="4" xr3:uid="{C8FA6C06-4B1B-4A4F-AA2C-59BECB87A3EB}" uniqueName="4" name="stock" queryTableFieldId="4" dataDxfId="34"/>
    <tableColumn id="5" xr3:uid="{6E308B88-E557-4076-B2CB-93DE4955DD74}" uniqueName="5" name="mrp" queryTableFieldId="5" dataCellStyle="Currency"/>
    <tableColumn id="6" xr3:uid="{B06A55BF-F9C0-4BA3-AA2D-E1FDB005CE44}" uniqueName="6" name="price" queryTableFieldId="6" dataCellStyle="Currency"/>
    <tableColumn id="19" xr3:uid="{E7652A47-11E2-4E42-9DCA-9BBDAA98D294}" uniqueName="19" name="price_range" queryTableFieldId="19" dataDxfId="33">
      <calculatedColumnFormula>IF(F2&lt;10000,"Low",IF(F2&lt;20000,"Mid","High"))</calculatedColumnFormula>
    </tableColumn>
    <tableColumn id="7" xr3:uid="{1BCF69C0-C4A0-47D4-ABB1-EEDE654DBB92}" uniqueName="7" name="image" queryTableFieldId="7" dataDxfId="32"/>
    <tableColumn id="8" xr3:uid="{0F762093-0D61-499A-8BC0-9FE05397070B}" uniqueName="8" name="model" queryTableFieldId="8" dataDxfId="31"/>
    <tableColumn id="9" xr3:uid="{6D329803-EDFD-4893-9995-9CAA7A76D1F5}" uniqueName="9" name="screen_size" queryTableFieldId="9" dataDxfId="30"/>
    <tableColumn id="10" xr3:uid="{BAF81A4C-5A9A-4452-B577-7A26C0F5515A}" uniqueName="10" name="display" queryTableFieldId="10" dataDxfId="29"/>
    <tableColumn id="11" xr3:uid="{C7C4D538-57C4-430A-A032-1B9F5C3ABAFC}" uniqueName="11" name="ram" queryTableFieldId="11" dataDxfId="28"/>
    <tableColumn id="12" xr3:uid="{BB0799F4-CFDF-4607-B770-6C0AF112823F}" uniqueName="12" name="storage" queryTableFieldId="12" dataDxfId="27"/>
    <tableColumn id="13" xr3:uid="{D2010469-1C34-449C-B094-8891883DC27E}" uniqueName="13" name="color" queryTableFieldId="13" dataDxfId="26"/>
    <tableColumn id="14" xr3:uid="{15CEC562-622D-4C21-AD9A-4149E670A89F}" uniqueName="14" name="processor" queryTableFieldId="14" dataDxfId="25"/>
    <tableColumn id="20" xr3:uid="{AAC17B6D-C83E-4B19-9BD3-36FDEA3EB430}" uniqueName="20" name="processor_type" queryTableFieldId="20" dataDxfId="24">
      <calculatedColumnFormula>IF(ISNUMBER(SEARCH("Dimensity",O2)),"MediaTek",
IF(ISNUMBER(SEARCH("Helio",O2)),"MediaTek",
IF(ISNUMBER(SEARCH("G37",O2)),"MediaTek",
IF(ISNUMBER(SEARCH("Tensor",O2)),"Tensor",
IF(ISNUMBER(SEARCH("Snapdragon",O2)),"Snapdragon",
IF(ISNUMBER(SEARCH("Gen",O2)),"Snapdragon",
IF(ISNUMBER(SEARCH("Unisoc",O2)),"Unisoc",
IF(ISNUMBER(SEARCH("T",O2)),"Unisoc",
IF(ISNUMBER(SEARCH("SC",O2)),"Unisoc",
IF(ISNUMBER(SEARCH("Exynos",O2)),"Exynos",
"Other"))))))))))</calculatedColumnFormula>
    </tableColumn>
    <tableColumn id="15" xr3:uid="{F2B043E1-4942-49FF-8555-5349DFD3C0DE}" uniqueName="15" name="battery" queryTableFieldId="15" dataDxfId="23"/>
    <tableColumn id="16" xr3:uid="{2C006319-7565-46B0-A367-6C8F09F83596}" uniqueName="16" name="rating" queryTableFieldId="16" dataDxfId="22"/>
    <tableColumn id="17" xr3:uid="{7E834670-C284-4A63-A710-42AEAE0A715D}" uniqueName="17" name="rear_camera" queryTableFieldId="17" dataDxfId="21"/>
    <tableColumn id="18" xr3:uid="{DE80F026-F9A4-4785-88BB-6EFC7E79D2A4}" uniqueName="18" name="front_camera" queryTableFieldId="18" dataDxfId="2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E04167-C4A5-4107-A709-C955A8B0112B}" name="PhonesView6" displayName="PhonesView6" ref="A1:F526" tableType="queryTable" totalsRowShown="0">
  <autoFilter ref="A1:F526" xr:uid="{B3E04167-C4A5-4107-A709-C955A8B0112B}">
    <filterColumn colId="4">
      <top10 top="0" val="5" filterVal="6"/>
    </filterColumn>
    <filterColumn colId="5">
      <filters>
        <filter val="Yes"/>
      </filters>
    </filterColumn>
  </autoFilter>
  <sortState xmlns:xlrd2="http://schemas.microsoft.com/office/spreadsheetml/2017/richdata2" ref="A2:E526">
    <sortCondition ref="E1:E526"/>
  </sortState>
  <tableColumns count="6">
    <tableColumn id="2" xr3:uid="{34C63133-12BA-45CB-A7AD-34355A13E9ED}" uniqueName="2" name="title" queryTableFieldId="2" dataDxfId="14"/>
    <tableColumn id="3" xr3:uid="{3EB5D909-DE76-42D0-AD23-0C8CE8C72250}" uniqueName="3" name="brand" queryTableFieldId="3" dataDxfId="13"/>
    <tableColumn id="6" xr3:uid="{1D30DA21-1D58-42A5-80A6-73665A4912C9}" uniqueName="6" name="price" queryTableFieldId="6" dataDxfId="12"/>
    <tableColumn id="16" xr3:uid="{C6223D2F-2F63-4C10-A632-5C3DADA7FA5A}" uniqueName="16" name="rating" queryTableFieldId="16" dataDxfId="11"/>
    <tableColumn id="1" xr3:uid="{9EE788C9-C46E-46C4-9ADF-18B5D1A823AB}" uniqueName="1" name="helper_column" queryTableFieldId="21" dataDxfId="10">
      <calculatedColumnFormula>IF(COUNTIF($B$2:B2, B2)=1, ROW(), "")</calculatedColumnFormula>
    </tableColumn>
    <tableColumn id="5" xr3:uid="{3F13C9DE-3686-41F6-952D-D9154D884C97}" uniqueName="5" name="is_first" queryTableFieldId="23" dataDxfId="9">
      <calculatedColumnFormula>IF(COUNTIF($B$2:B2, B2)=1, "Yes", "No")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6F1975-32C5-41DB-9118-99289DA70B0D}" name="PhonesView3" displayName="PhonesView3" ref="A1:H526" tableType="queryTable" totalsRowShown="0">
  <autoFilter ref="A1:H526" xr:uid="{096F1975-32C5-41DB-9118-99289DA70B0D}"/>
  <tableColumns count="8">
    <tableColumn id="6" xr3:uid="{258E3479-EDE7-4A90-82F8-DAF14E88D90C}" uniqueName="6" name="price" queryTableFieldId="6" dataDxfId="7"/>
    <tableColumn id="9" xr3:uid="{39D34929-ECA4-43DE-9B19-594BDCE4C79B}" uniqueName="9" name="screen_size" queryTableFieldId="9" dataDxfId="6"/>
    <tableColumn id="11" xr3:uid="{1C0C6047-0147-4855-BE86-7741410B7CDD}" uniqueName="11" name="ram" queryTableFieldId="11" dataDxfId="5"/>
    <tableColumn id="12" xr3:uid="{5713434F-1D47-4EE9-AA6D-C2DB3C4CA3B2}" uniqueName="12" name="storage" queryTableFieldId="12" dataDxfId="4"/>
    <tableColumn id="15" xr3:uid="{4EEEF2AC-CD3F-455E-9182-604A25254074}" uniqueName="15" name="battery" queryTableFieldId="15" dataDxfId="3"/>
    <tableColumn id="16" xr3:uid="{3618E0A3-3197-46AC-BCA0-2D53754D5062}" uniqueName="16" name="rating" queryTableFieldId="16" dataDxfId="2"/>
    <tableColumn id="17" xr3:uid="{3AE0D141-608A-47D0-B954-27E0CBD65B68}" uniqueName="17" name="rear_camera" queryTableFieldId="17" dataDxfId="1"/>
    <tableColumn id="18" xr3:uid="{90A903C8-0BAF-42FF-A262-E30822037BAE}" uniqueName="18" name="front_camera" queryTableFieldId="18" dataDxfId="0"/>
  </tableColumns>
  <tableStyleInfo name="TableStyleLight8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8BD9A-9BE2-4515-B63D-404AC8AC57E1}">
  <sheetPr codeName="Sheet1"/>
  <dimension ref="A1:T526"/>
  <sheetViews>
    <sheetView workbookViewId="0">
      <selection activeCell="D3" sqref="D3"/>
    </sheetView>
  </sheetViews>
  <sheetFormatPr defaultRowHeight="14.25" x14ac:dyDescent="0.2"/>
  <cols>
    <col min="1" max="1" width="22.25" customWidth="1"/>
    <col min="2" max="2" width="80.75" customWidth="1"/>
    <col min="3" max="3" width="13.75" customWidth="1"/>
    <col min="4" max="4" width="14.25" customWidth="1"/>
    <col min="5" max="6" width="11.75" style="28" customWidth="1"/>
    <col min="7" max="7" width="10.75" customWidth="1"/>
    <col min="8" max="8" width="80.75" customWidth="1"/>
    <col min="9" max="9" width="77.75" customWidth="1"/>
    <col min="10" max="10" width="12.625" customWidth="1"/>
    <col min="11" max="11" width="9" customWidth="1"/>
    <col min="12" max="12" width="6.5" customWidth="1"/>
    <col min="13" max="13" width="9.375" style="6" customWidth="1"/>
    <col min="14" max="14" width="17.375" customWidth="1"/>
    <col min="15" max="16" width="42.75" customWidth="1"/>
    <col min="17" max="17" width="9.25" customWidth="1"/>
    <col min="18" max="18" width="8" style="5" customWidth="1"/>
    <col min="19" max="19" width="13.75" customWidth="1"/>
    <col min="20" max="20" width="14.62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s="28" t="s">
        <v>4</v>
      </c>
      <c r="F1" s="28" t="s">
        <v>5</v>
      </c>
      <c r="G1" t="s">
        <v>1781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6" t="s">
        <v>11</v>
      </c>
      <c r="N1" t="s">
        <v>12</v>
      </c>
      <c r="O1" t="s">
        <v>13</v>
      </c>
      <c r="P1" t="s">
        <v>1782</v>
      </c>
      <c r="Q1" t="s">
        <v>14</v>
      </c>
      <c r="R1" s="5" t="s">
        <v>15</v>
      </c>
      <c r="S1" t="s">
        <v>16</v>
      </c>
      <c r="T1" t="s">
        <v>17</v>
      </c>
    </row>
    <row r="2" spans="1:20" x14ac:dyDescent="0.2">
      <c r="A2" t="s">
        <v>18</v>
      </c>
      <c r="B2" t="s">
        <v>19</v>
      </c>
      <c r="C2" t="s">
        <v>20</v>
      </c>
      <c r="D2" t="s">
        <v>21</v>
      </c>
      <c r="E2" s="28">
        <v>16999</v>
      </c>
      <c r="F2" s="28">
        <v>10999</v>
      </c>
      <c r="G2" t="str">
        <f t="shared" ref="G2:G65" si="0">IF(F2&lt;10000,"Low",IF(F2&lt;20000,"Mid","High"))</f>
        <v>Mid</v>
      </c>
      <c r="H2" t="s">
        <v>22</v>
      </c>
      <c r="I2" t="s">
        <v>23</v>
      </c>
      <c r="J2" s="1">
        <v>6.67</v>
      </c>
      <c r="K2" t="s">
        <v>24</v>
      </c>
      <c r="L2" s="6">
        <v>4</v>
      </c>
      <c r="M2" s="6">
        <v>128</v>
      </c>
      <c r="N2" t="s">
        <v>25</v>
      </c>
      <c r="O2" t="s">
        <v>26</v>
      </c>
      <c r="P2" t="str">
        <f t="shared" ref="P2:P65" si="1">IF(ISNUMBER(SEARCH("Dimensity",O2)),"MediaTek",
IF(ISNUMBER(SEARCH("Helio",O2)),"MediaTek",
IF(ISNUMBER(SEARCH("G37",O2)),"MediaTek",
IF(ISNUMBER(SEARCH("Tensor",O2)),"Tensor",
IF(ISNUMBER(SEARCH("Snapdragon",O2)),"Snapdragon",
IF(ISNUMBER(SEARCH("Gen",O2)),"Snapdragon",
IF(ISNUMBER(SEARCH("Unisoc",O2)),"Unisoc",
IF(ISNUMBER(SEARCH("T",O2)),"Unisoc",
IF(ISNUMBER(SEARCH("SC",O2)),"Unisoc",
IF(ISNUMBER(SEARCH("Exynos",O2)),"Exynos",
"Other"))))))))))</f>
        <v>MediaTek</v>
      </c>
      <c r="Q2" s="6">
        <v>5000</v>
      </c>
      <c r="R2" s="5">
        <v>4.0999999999999996</v>
      </c>
      <c r="S2" s="6">
        <v>48</v>
      </c>
      <c r="T2" s="6">
        <v>16</v>
      </c>
    </row>
    <row r="3" spans="1:20" x14ac:dyDescent="0.2">
      <c r="A3" t="s">
        <v>27</v>
      </c>
      <c r="B3" t="s">
        <v>28</v>
      </c>
      <c r="C3" t="s">
        <v>29</v>
      </c>
      <c r="D3" t="s">
        <v>30</v>
      </c>
      <c r="E3" s="28">
        <v>10999</v>
      </c>
      <c r="F3" s="28">
        <v>5999</v>
      </c>
      <c r="G3" t="str">
        <f t="shared" si="0"/>
        <v>Low</v>
      </c>
      <c r="H3" t="s">
        <v>31</v>
      </c>
      <c r="I3" t="s">
        <v>32</v>
      </c>
      <c r="J3" s="1">
        <v>6.5</v>
      </c>
      <c r="K3" t="s">
        <v>33</v>
      </c>
      <c r="L3" s="6">
        <v>4</v>
      </c>
      <c r="M3" s="6">
        <v>64</v>
      </c>
      <c r="N3" t="s">
        <v>34</v>
      </c>
      <c r="O3" t="s">
        <v>35</v>
      </c>
      <c r="P3" t="str">
        <f t="shared" si="1"/>
        <v>Unisoc</v>
      </c>
      <c r="Q3" s="6">
        <v>5000</v>
      </c>
      <c r="R3" s="5">
        <v>4.2</v>
      </c>
      <c r="S3" s="6">
        <v>48</v>
      </c>
      <c r="T3" s="6">
        <v>8</v>
      </c>
    </row>
    <row r="4" spans="1:20" x14ac:dyDescent="0.2">
      <c r="A4" t="s">
        <v>36</v>
      </c>
      <c r="B4" t="s">
        <v>37</v>
      </c>
      <c r="C4" t="s">
        <v>38</v>
      </c>
      <c r="D4" t="s">
        <v>30</v>
      </c>
      <c r="E4" s="28">
        <v>95999</v>
      </c>
      <c r="F4" s="28">
        <v>39999</v>
      </c>
      <c r="G4" t="str">
        <f t="shared" si="0"/>
        <v>High</v>
      </c>
      <c r="H4" t="s">
        <v>39</v>
      </c>
      <c r="I4" t="s">
        <v>40</v>
      </c>
      <c r="J4" s="1">
        <v>6.7</v>
      </c>
      <c r="K4" t="s">
        <v>24</v>
      </c>
      <c r="L4" s="6">
        <v>8</v>
      </c>
      <c r="M4" s="6">
        <v>128</v>
      </c>
      <c r="N4" t="s">
        <v>41</v>
      </c>
      <c r="O4" t="s">
        <v>42</v>
      </c>
      <c r="P4" t="str">
        <f t="shared" si="1"/>
        <v>Snapdragon</v>
      </c>
      <c r="Q4" s="6">
        <v>3300</v>
      </c>
      <c r="R4" s="5">
        <v>4.3</v>
      </c>
      <c r="S4" s="6">
        <v>12</v>
      </c>
      <c r="T4" s="6">
        <v>10</v>
      </c>
    </row>
    <row r="5" spans="1:20" x14ac:dyDescent="0.2">
      <c r="A5" t="s">
        <v>43</v>
      </c>
      <c r="B5" t="s">
        <v>44</v>
      </c>
      <c r="C5" t="s">
        <v>29</v>
      </c>
      <c r="D5" t="s">
        <v>45</v>
      </c>
      <c r="E5" s="28">
        <v>21999</v>
      </c>
      <c r="F5" s="28">
        <v>14999</v>
      </c>
      <c r="G5" t="str">
        <f t="shared" si="0"/>
        <v>Mid</v>
      </c>
      <c r="H5" t="s">
        <v>46</v>
      </c>
      <c r="I5" t="s">
        <v>47</v>
      </c>
      <c r="J5" s="1">
        <v>6.78</v>
      </c>
      <c r="K5" t="s">
        <v>24</v>
      </c>
      <c r="L5" s="6">
        <v>6</v>
      </c>
      <c r="M5" s="6">
        <v>128</v>
      </c>
      <c r="N5" t="s">
        <v>48</v>
      </c>
      <c r="O5" t="s">
        <v>49</v>
      </c>
      <c r="P5" t="str">
        <f t="shared" si="1"/>
        <v>Snapdragon</v>
      </c>
      <c r="Q5" s="6">
        <v>6000</v>
      </c>
      <c r="R5" s="5">
        <v>4.0999999999999996</v>
      </c>
      <c r="S5" s="6">
        <v>108</v>
      </c>
      <c r="T5" s="6">
        <v>32</v>
      </c>
    </row>
    <row r="6" spans="1:20" x14ac:dyDescent="0.2">
      <c r="A6" t="s">
        <v>50</v>
      </c>
      <c r="B6" t="s">
        <v>51</v>
      </c>
      <c r="C6" t="s">
        <v>52</v>
      </c>
      <c r="D6" t="s">
        <v>30</v>
      </c>
      <c r="E6" s="28">
        <v>19999</v>
      </c>
      <c r="F6" s="28">
        <v>9999</v>
      </c>
      <c r="G6" t="str">
        <f t="shared" si="0"/>
        <v>Low</v>
      </c>
      <c r="H6" t="s">
        <v>53</v>
      </c>
      <c r="I6" t="s">
        <v>54</v>
      </c>
      <c r="J6" s="1">
        <v>6.43</v>
      </c>
      <c r="K6" t="s">
        <v>24</v>
      </c>
      <c r="L6" s="6">
        <v>6</v>
      </c>
      <c r="M6" s="6">
        <v>128</v>
      </c>
      <c r="N6" t="s">
        <v>55</v>
      </c>
      <c r="O6" t="s">
        <v>56</v>
      </c>
      <c r="P6" t="str">
        <f t="shared" si="1"/>
        <v>MediaTek</v>
      </c>
      <c r="Q6" s="6">
        <v>5000</v>
      </c>
      <c r="R6" s="5">
        <v>4.3</v>
      </c>
      <c r="S6" s="6">
        <v>64</v>
      </c>
      <c r="T6" s="6">
        <v>16</v>
      </c>
    </row>
    <row r="7" spans="1:20" x14ac:dyDescent="0.2">
      <c r="A7" t="s">
        <v>57</v>
      </c>
      <c r="B7" t="s">
        <v>58</v>
      </c>
      <c r="C7" t="s">
        <v>52</v>
      </c>
      <c r="D7" t="s">
        <v>45</v>
      </c>
      <c r="E7" s="28">
        <v>17999</v>
      </c>
      <c r="F7" s="28">
        <v>8999</v>
      </c>
      <c r="G7" t="str">
        <f t="shared" si="0"/>
        <v>Low</v>
      </c>
      <c r="H7" t="s">
        <v>59</v>
      </c>
      <c r="I7" t="s">
        <v>54</v>
      </c>
      <c r="J7" s="1">
        <v>6.43</v>
      </c>
      <c r="K7" t="s">
        <v>24</v>
      </c>
      <c r="L7" s="6">
        <v>6</v>
      </c>
      <c r="M7" s="6">
        <v>64</v>
      </c>
      <c r="N7" t="s">
        <v>60</v>
      </c>
      <c r="O7" t="s">
        <v>56</v>
      </c>
      <c r="P7" t="str">
        <f t="shared" si="1"/>
        <v>MediaTek</v>
      </c>
      <c r="Q7" s="6">
        <v>5000</v>
      </c>
      <c r="R7" s="5">
        <v>4.3</v>
      </c>
      <c r="S7" s="6">
        <v>64</v>
      </c>
      <c r="T7" s="6">
        <v>16</v>
      </c>
    </row>
    <row r="8" spans="1:20" x14ac:dyDescent="0.2">
      <c r="A8" t="s">
        <v>61</v>
      </c>
      <c r="B8" t="s">
        <v>62</v>
      </c>
      <c r="C8" t="s">
        <v>38</v>
      </c>
      <c r="D8" t="s">
        <v>21</v>
      </c>
      <c r="E8" s="28">
        <v>49990</v>
      </c>
      <c r="F8" s="28">
        <v>44999</v>
      </c>
      <c r="G8" t="str">
        <f t="shared" si="0"/>
        <v>High</v>
      </c>
      <c r="H8" t="s">
        <v>63</v>
      </c>
      <c r="I8" t="s">
        <v>64</v>
      </c>
      <c r="J8" s="1">
        <v>6.7</v>
      </c>
      <c r="K8" t="s">
        <v>24</v>
      </c>
      <c r="L8" s="6">
        <v>8</v>
      </c>
      <c r="M8" s="6">
        <v>256</v>
      </c>
      <c r="N8" t="s">
        <v>60</v>
      </c>
      <c r="O8" t="s">
        <v>65</v>
      </c>
      <c r="P8" t="str">
        <f t="shared" si="1"/>
        <v>Snapdragon</v>
      </c>
      <c r="Q8" s="6">
        <v>5000</v>
      </c>
      <c r="R8" s="5">
        <v>4.2</v>
      </c>
      <c r="S8" s="6">
        <v>108</v>
      </c>
      <c r="T8" s="6">
        <v>32</v>
      </c>
    </row>
    <row r="9" spans="1:20" x14ac:dyDescent="0.2">
      <c r="A9" t="s">
        <v>66</v>
      </c>
      <c r="B9" t="s">
        <v>67</v>
      </c>
      <c r="C9" t="s">
        <v>29</v>
      </c>
      <c r="D9" t="s">
        <v>45</v>
      </c>
      <c r="E9" s="28">
        <v>11999</v>
      </c>
      <c r="F9" s="28">
        <v>8999</v>
      </c>
      <c r="G9" t="str">
        <f t="shared" si="0"/>
        <v>Low</v>
      </c>
      <c r="H9" t="s">
        <v>68</v>
      </c>
      <c r="I9" t="s">
        <v>69</v>
      </c>
      <c r="J9" s="1">
        <v>6.5</v>
      </c>
      <c r="K9" t="s">
        <v>33</v>
      </c>
      <c r="L9" s="6">
        <v>4</v>
      </c>
      <c r="M9" s="6">
        <v>64</v>
      </c>
      <c r="N9" t="s">
        <v>70</v>
      </c>
      <c r="O9" t="s">
        <v>71</v>
      </c>
      <c r="P9" t="str">
        <f t="shared" si="1"/>
        <v>MediaTek</v>
      </c>
      <c r="Q9" s="6">
        <v>5000</v>
      </c>
      <c r="R9" s="5">
        <v>3.9</v>
      </c>
      <c r="S9" s="6">
        <v>50</v>
      </c>
      <c r="T9" s="6">
        <v>8</v>
      </c>
    </row>
    <row r="10" spans="1:20" x14ac:dyDescent="0.2">
      <c r="A10" t="s">
        <v>72</v>
      </c>
      <c r="B10" t="s">
        <v>73</v>
      </c>
      <c r="C10" t="s">
        <v>29</v>
      </c>
      <c r="D10" t="s">
        <v>45</v>
      </c>
      <c r="E10" s="28">
        <v>16999</v>
      </c>
      <c r="F10" s="28">
        <v>10999</v>
      </c>
      <c r="G10" t="str">
        <f t="shared" si="0"/>
        <v>Mid</v>
      </c>
      <c r="H10" t="s">
        <v>74</v>
      </c>
      <c r="I10" t="s">
        <v>75</v>
      </c>
      <c r="J10" s="1">
        <v>6.5</v>
      </c>
      <c r="K10" t="s">
        <v>24</v>
      </c>
      <c r="L10" s="6">
        <v>4</v>
      </c>
      <c r="M10" s="6">
        <v>64</v>
      </c>
      <c r="N10" t="s">
        <v>76</v>
      </c>
      <c r="O10" t="s">
        <v>77</v>
      </c>
      <c r="P10" t="str">
        <f t="shared" si="1"/>
        <v>Snapdragon</v>
      </c>
      <c r="Q10" s="6">
        <v>5000</v>
      </c>
      <c r="R10" s="5">
        <v>4.2</v>
      </c>
      <c r="S10" s="6">
        <v>50</v>
      </c>
      <c r="T10" s="6">
        <v>16</v>
      </c>
    </row>
    <row r="11" spans="1:20" x14ac:dyDescent="0.2">
      <c r="A11" t="s">
        <v>78</v>
      </c>
      <c r="B11" t="s">
        <v>79</v>
      </c>
      <c r="C11" t="s">
        <v>38</v>
      </c>
      <c r="D11" t="s">
        <v>45</v>
      </c>
      <c r="E11" s="28">
        <v>16999</v>
      </c>
      <c r="F11" s="28">
        <v>10999</v>
      </c>
      <c r="G11" t="str">
        <f t="shared" si="0"/>
        <v>Mid</v>
      </c>
      <c r="H11" t="s">
        <v>80</v>
      </c>
      <c r="I11" t="s">
        <v>81</v>
      </c>
      <c r="J11" s="1">
        <v>6.6</v>
      </c>
      <c r="K11" t="s">
        <v>24</v>
      </c>
      <c r="L11" s="6">
        <v>4</v>
      </c>
      <c r="M11" s="6">
        <v>128</v>
      </c>
      <c r="N11" t="s">
        <v>82</v>
      </c>
      <c r="O11" t="s">
        <v>83</v>
      </c>
      <c r="P11" t="str">
        <f t="shared" si="1"/>
        <v>Exynos</v>
      </c>
      <c r="Q11" s="6">
        <v>6000</v>
      </c>
      <c r="R11" s="5">
        <v>4.3</v>
      </c>
      <c r="S11" s="6">
        <v>50</v>
      </c>
      <c r="T11" s="6">
        <v>8</v>
      </c>
    </row>
    <row r="12" spans="1:20" x14ac:dyDescent="0.2">
      <c r="A12" t="s">
        <v>84</v>
      </c>
      <c r="B12" t="s">
        <v>85</v>
      </c>
      <c r="C12" t="s">
        <v>38</v>
      </c>
      <c r="D12" t="s">
        <v>45</v>
      </c>
      <c r="E12" s="28">
        <v>14999</v>
      </c>
      <c r="F12" s="28">
        <v>9999</v>
      </c>
      <c r="G12" t="str">
        <f t="shared" si="0"/>
        <v>Low</v>
      </c>
      <c r="H12" t="s">
        <v>86</v>
      </c>
      <c r="I12" t="s">
        <v>81</v>
      </c>
      <c r="J12" s="1">
        <v>6.6</v>
      </c>
      <c r="K12" t="s">
        <v>24</v>
      </c>
      <c r="L12" s="6">
        <v>4</v>
      </c>
      <c r="M12" s="6">
        <v>64</v>
      </c>
      <c r="N12" t="s">
        <v>87</v>
      </c>
      <c r="O12" t="s">
        <v>83</v>
      </c>
      <c r="P12" t="str">
        <f t="shared" si="1"/>
        <v>Exynos</v>
      </c>
      <c r="Q12" s="6">
        <v>6000</v>
      </c>
      <c r="R12" s="5">
        <v>4.3</v>
      </c>
      <c r="S12" s="6">
        <v>50</v>
      </c>
      <c r="T12" s="6">
        <v>8</v>
      </c>
    </row>
    <row r="13" spans="1:20" x14ac:dyDescent="0.2">
      <c r="A13" t="s">
        <v>88</v>
      </c>
      <c r="B13" t="s">
        <v>89</v>
      </c>
      <c r="C13" t="s">
        <v>90</v>
      </c>
      <c r="D13" t="s">
        <v>45</v>
      </c>
      <c r="E13" s="28">
        <v>19999</v>
      </c>
      <c r="F13" s="28">
        <v>11999</v>
      </c>
      <c r="G13" t="str">
        <f t="shared" si="0"/>
        <v>Mid</v>
      </c>
      <c r="H13" t="s">
        <v>91</v>
      </c>
      <c r="I13" t="s">
        <v>92</v>
      </c>
      <c r="J13" s="1">
        <v>6.56</v>
      </c>
      <c r="K13" t="s">
        <v>33</v>
      </c>
      <c r="L13" s="6">
        <v>4</v>
      </c>
      <c r="M13" s="6">
        <v>128</v>
      </c>
      <c r="N13" t="s">
        <v>93</v>
      </c>
      <c r="O13" t="s">
        <v>94</v>
      </c>
      <c r="P13" t="str">
        <f t="shared" si="1"/>
        <v>MediaTek</v>
      </c>
      <c r="Q13" s="6">
        <v>5000</v>
      </c>
      <c r="R13" s="5">
        <v>4.2</v>
      </c>
      <c r="S13" s="6">
        <v>50</v>
      </c>
      <c r="T13" s="6">
        <v>8</v>
      </c>
    </row>
    <row r="14" spans="1:20" x14ac:dyDescent="0.2">
      <c r="A14" t="s">
        <v>95</v>
      </c>
      <c r="B14" t="s">
        <v>96</v>
      </c>
      <c r="C14" t="s">
        <v>38</v>
      </c>
      <c r="D14" t="s">
        <v>45</v>
      </c>
      <c r="E14" s="28">
        <v>30990</v>
      </c>
      <c r="F14" s="28">
        <v>21499</v>
      </c>
      <c r="G14" t="str">
        <f t="shared" si="0"/>
        <v>High</v>
      </c>
      <c r="H14" t="s">
        <v>97</v>
      </c>
      <c r="I14" t="s">
        <v>98</v>
      </c>
      <c r="J14" s="1">
        <v>6.6</v>
      </c>
      <c r="K14" t="s">
        <v>24</v>
      </c>
      <c r="L14" s="6">
        <v>8</v>
      </c>
      <c r="M14" s="6">
        <v>128</v>
      </c>
      <c r="N14" t="s">
        <v>99</v>
      </c>
      <c r="O14" t="s">
        <v>100</v>
      </c>
      <c r="P14" t="str">
        <f t="shared" si="1"/>
        <v>Snapdragon</v>
      </c>
      <c r="Q14" s="6">
        <v>5000</v>
      </c>
      <c r="R14" s="5">
        <v>4</v>
      </c>
      <c r="S14" s="6">
        <v>50</v>
      </c>
      <c r="T14" s="6">
        <v>8</v>
      </c>
    </row>
    <row r="15" spans="1:20" x14ac:dyDescent="0.2">
      <c r="A15" t="s">
        <v>101</v>
      </c>
      <c r="B15" t="s">
        <v>102</v>
      </c>
      <c r="C15" t="s">
        <v>38</v>
      </c>
      <c r="D15" t="s">
        <v>45</v>
      </c>
      <c r="E15" s="28">
        <v>18499</v>
      </c>
      <c r="F15" s="28">
        <v>11999</v>
      </c>
      <c r="G15" t="str">
        <f t="shared" si="0"/>
        <v>Mid</v>
      </c>
      <c r="H15" t="s">
        <v>103</v>
      </c>
      <c r="I15" t="s">
        <v>104</v>
      </c>
      <c r="J15" s="1">
        <v>6.6</v>
      </c>
      <c r="K15" t="s">
        <v>33</v>
      </c>
      <c r="L15" s="6">
        <v>4</v>
      </c>
      <c r="M15" s="6">
        <v>64</v>
      </c>
      <c r="N15" t="s">
        <v>105</v>
      </c>
      <c r="O15" t="s">
        <v>106</v>
      </c>
      <c r="P15" t="str">
        <f t="shared" si="1"/>
        <v>Exynos</v>
      </c>
      <c r="Q15" s="6">
        <v>5000</v>
      </c>
      <c r="R15" s="5">
        <v>4.0999999999999996</v>
      </c>
      <c r="S15" s="6">
        <v>50</v>
      </c>
      <c r="T15" s="6">
        <v>13</v>
      </c>
    </row>
    <row r="16" spans="1:20" x14ac:dyDescent="0.2">
      <c r="A16" t="s">
        <v>107</v>
      </c>
      <c r="B16" t="s">
        <v>108</v>
      </c>
      <c r="C16" t="s">
        <v>38</v>
      </c>
      <c r="D16" t="s">
        <v>45</v>
      </c>
      <c r="E16" s="28">
        <v>22999</v>
      </c>
      <c r="F16" s="28">
        <v>15499</v>
      </c>
      <c r="G16" t="str">
        <f t="shared" si="0"/>
        <v>Mid</v>
      </c>
      <c r="H16" t="s">
        <v>103</v>
      </c>
      <c r="I16" t="s">
        <v>104</v>
      </c>
      <c r="J16" s="1">
        <v>6.6</v>
      </c>
      <c r="K16" t="s">
        <v>33</v>
      </c>
      <c r="L16" s="6">
        <v>8</v>
      </c>
      <c r="M16" s="6">
        <v>128</v>
      </c>
      <c r="N16" t="s">
        <v>105</v>
      </c>
      <c r="O16" t="s">
        <v>106</v>
      </c>
      <c r="P16" t="str">
        <f t="shared" si="1"/>
        <v>Exynos</v>
      </c>
      <c r="Q16" s="6">
        <v>5000</v>
      </c>
      <c r="R16" s="5">
        <v>4.0999999999999996</v>
      </c>
      <c r="S16" s="6">
        <v>50</v>
      </c>
      <c r="T16" s="6">
        <v>13</v>
      </c>
    </row>
    <row r="17" spans="1:20" x14ac:dyDescent="0.2">
      <c r="A17" t="s">
        <v>109</v>
      </c>
      <c r="B17" t="s">
        <v>110</v>
      </c>
      <c r="C17" t="s">
        <v>38</v>
      </c>
      <c r="D17" t="s">
        <v>45</v>
      </c>
      <c r="E17" s="28">
        <v>28990</v>
      </c>
      <c r="F17" s="28">
        <v>19499</v>
      </c>
      <c r="G17" t="str">
        <f t="shared" si="0"/>
        <v>Mid</v>
      </c>
      <c r="H17" t="s">
        <v>111</v>
      </c>
      <c r="I17" t="s">
        <v>98</v>
      </c>
      <c r="J17" s="1">
        <v>6.6</v>
      </c>
      <c r="K17" t="s">
        <v>24</v>
      </c>
      <c r="L17" s="6">
        <v>6</v>
      </c>
      <c r="M17" s="6">
        <v>128</v>
      </c>
      <c r="N17" t="s">
        <v>112</v>
      </c>
      <c r="O17" t="s">
        <v>100</v>
      </c>
      <c r="P17" t="str">
        <f t="shared" si="1"/>
        <v>Snapdragon</v>
      </c>
      <c r="Q17" s="6">
        <v>5000</v>
      </c>
      <c r="R17" s="5">
        <v>4.0999999999999996</v>
      </c>
      <c r="S17" s="6">
        <v>50</v>
      </c>
      <c r="T17" s="6">
        <v>8</v>
      </c>
    </row>
    <row r="18" spans="1:20" x14ac:dyDescent="0.2">
      <c r="A18" t="s">
        <v>113</v>
      </c>
      <c r="B18" t="s">
        <v>110</v>
      </c>
      <c r="C18" t="s">
        <v>38</v>
      </c>
      <c r="D18" t="s">
        <v>45</v>
      </c>
      <c r="E18" s="28">
        <v>30990</v>
      </c>
      <c r="F18" s="28">
        <v>21499</v>
      </c>
      <c r="G18" t="str">
        <f t="shared" si="0"/>
        <v>High</v>
      </c>
      <c r="H18" t="s">
        <v>111</v>
      </c>
      <c r="I18" t="s">
        <v>98</v>
      </c>
      <c r="J18" s="1">
        <v>6.6</v>
      </c>
      <c r="K18" t="s">
        <v>24</v>
      </c>
      <c r="L18" s="6">
        <v>8</v>
      </c>
      <c r="M18" s="6">
        <v>128</v>
      </c>
      <c r="N18" t="s">
        <v>112</v>
      </c>
      <c r="O18" t="s">
        <v>100</v>
      </c>
      <c r="P18" t="str">
        <f t="shared" si="1"/>
        <v>Snapdragon</v>
      </c>
      <c r="Q18" s="6">
        <v>5000</v>
      </c>
      <c r="R18" s="5">
        <v>4</v>
      </c>
      <c r="S18" s="6">
        <v>50</v>
      </c>
      <c r="T18" s="6">
        <v>8</v>
      </c>
    </row>
    <row r="19" spans="1:20" x14ac:dyDescent="0.2">
      <c r="A19" t="s">
        <v>114</v>
      </c>
      <c r="B19" t="s">
        <v>115</v>
      </c>
      <c r="C19" t="s">
        <v>38</v>
      </c>
      <c r="D19" t="s">
        <v>45</v>
      </c>
      <c r="E19" s="28">
        <v>28990</v>
      </c>
      <c r="F19" s="28">
        <v>19499</v>
      </c>
      <c r="G19" t="str">
        <f t="shared" si="0"/>
        <v>Mid</v>
      </c>
      <c r="H19" t="s">
        <v>116</v>
      </c>
      <c r="I19" t="s">
        <v>98</v>
      </c>
      <c r="J19" s="1">
        <v>6.6</v>
      </c>
      <c r="K19" t="s">
        <v>24</v>
      </c>
      <c r="L19" s="6">
        <v>6</v>
      </c>
      <c r="M19" s="6">
        <v>128</v>
      </c>
      <c r="N19" t="s">
        <v>117</v>
      </c>
      <c r="O19" t="s">
        <v>100</v>
      </c>
      <c r="P19" t="str">
        <f t="shared" si="1"/>
        <v>Snapdragon</v>
      </c>
      <c r="Q19" s="6">
        <v>5000</v>
      </c>
      <c r="R19" s="5">
        <v>4.0999999999999996</v>
      </c>
      <c r="S19" s="6">
        <v>50</v>
      </c>
      <c r="T19" s="6">
        <v>8</v>
      </c>
    </row>
    <row r="20" spans="1:20" x14ac:dyDescent="0.2">
      <c r="A20" t="s">
        <v>118</v>
      </c>
      <c r="B20" t="s">
        <v>96</v>
      </c>
      <c r="C20" t="s">
        <v>38</v>
      </c>
      <c r="D20" t="s">
        <v>45</v>
      </c>
      <c r="E20" s="28">
        <v>28990</v>
      </c>
      <c r="F20" s="28">
        <v>19499</v>
      </c>
      <c r="G20" t="str">
        <f t="shared" si="0"/>
        <v>Mid</v>
      </c>
      <c r="H20" t="s">
        <v>97</v>
      </c>
      <c r="I20" t="s">
        <v>98</v>
      </c>
      <c r="J20" s="1">
        <v>6.6</v>
      </c>
      <c r="K20" t="s">
        <v>24</v>
      </c>
      <c r="L20" s="6">
        <v>6</v>
      </c>
      <c r="M20" s="6">
        <v>128</v>
      </c>
      <c r="N20" t="s">
        <v>99</v>
      </c>
      <c r="O20" t="s">
        <v>100</v>
      </c>
      <c r="P20" t="str">
        <f t="shared" si="1"/>
        <v>Snapdragon</v>
      </c>
      <c r="Q20" s="6">
        <v>5000</v>
      </c>
      <c r="R20" s="5">
        <v>4.0999999999999996</v>
      </c>
      <c r="S20" s="6">
        <v>50</v>
      </c>
      <c r="T20" s="6">
        <v>8</v>
      </c>
    </row>
    <row r="21" spans="1:20" x14ac:dyDescent="0.2">
      <c r="A21" t="s">
        <v>119</v>
      </c>
      <c r="B21" t="s">
        <v>120</v>
      </c>
      <c r="C21" t="s">
        <v>38</v>
      </c>
      <c r="D21" t="s">
        <v>30</v>
      </c>
      <c r="E21" s="28">
        <v>18499</v>
      </c>
      <c r="F21" s="28">
        <v>11990</v>
      </c>
      <c r="G21" t="str">
        <f t="shared" si="0"/>
        <v>Mid</v>
      </c>
      <c r="H21" t="s">
        <v>121</v>
      </c>
      <c r="I21" t="s">
        <v>104</v>
      </c>
      <c r="J21" s="1">
        <v>6.6</v>
      </c>
      <c r="K21" t="s">
        <v>33</v>
      </c>
      <c r="L21" s="6">
        <v>4</v>
      </c>
      <c r="M21" s="6">
        <v>64</v>
      </c>
      <c r="N21" t="s">
        <v>122</v>
      </c>
      <c r="O21" t="s">
        <v>106</v>
      </c>
      <c r="P21" t="str">
        <f t="shared" si="1"/>
        <v>Exynos</v>
      </c>
      <c r="Q21" s="6">
        <v>5000</v>
      </c>
      <c r="R21" s="5">
        <v>4.0999999999999996</v>
      </c>
      <c r="S21" s="6">
        <v>50</v>
      </c>
      <c r="T21" s="6">
        <v>13</v>
      </c>
    </row>
    <row r="22" spans="1:20" x14ac:dyDescent="0.2">
      <c r="A22" t="s">
        <v>123</v>
      </c>
      <c r="B22" t="s">
        <v>108</v>
      </c>
      <c r="C22" t="s">
        <v>38</v>
      </c>
      <c r="D22" t="s">
        <v>45</v>
      </c>
      <c r="E22" s="28">
        <v>20999</v>
      </c>
      <c r="F22" s="28">
        <v>14499</v>
      </c>
      <c r="G22" t="str">
        <f t="shared" si="0"/>
        <v>Mid</v>
      </c>
      <c r="H22" t="s">
        <v>103</v>
      </c>
      <c r="I22" t="s">
        <v>104</v>
      </c>
      <c r="J22" s="1">
        <v>6.6</v>
      </c>
      <c r="K22" t="s">
        <v>33</v>
      </c>
      <c r="L22" s="6">
        <v>6</v>
      </c>
      <c r="M22" s="6">
        <v>128</v>
      </c>
      <c r="N22" t="s">
        <v>105</v>
      </c>
      <c r="O22" t="s">
        <v>106</v>
      </c>
      <c r="P22" t="str">
        <f t="shared" si="1"/>
        <v>Exynos</v>
      </c>
      <c r="Q22" s="6">
        <v>5000</v>
      </c>
      <c r="R22" s="5">
        <v>4.0999999999999996</v>
      </c>
      <c r="S22" s="6">
        <v>50</v>
      </c>
      <c r="T22" s="6">
        <v>13</v>
      </c>
    </row>
    <row r="23" spans="1:20" x14ac:dyDescent="0.2">
      <c r="A23" t="s">
        <v>124</v>
      </c>
      <c r="B23" t="s">
        <v>125</v>
      </c>
      <c r="C23" t="s">
        <v>38</v>
      </c>
      <c r="D23" t="s">
        <v>45</v>
      </c>
      <c r="E23" s="28">
        <v>20999</v>
      </c>
      <c r="F23" s="28">
        <v>14998</v>
      </c>
      <c r="G23" t="str">
        <f t="shared" si="0"/>
        <v>Mid</v>
      </c>
      <c r="H23" t="s">
        <v>121</v>
      </c>
      <c r="I23" t="s">
        <v>104</v>
      </c>
      <c r="J23" s="1">
        <v>6.6</v>
      </c>
      <c r="K23" t="s">
        <v>33</v>
      </c>
      <c r="L23" s="6">
        <v>6</v>
      </c>
      <c r="M23" s="6">
        <v>128</v>
      </c>
      <c r="N23" t="s">
        <v>122</v>
      </c>
      <c r="O23" t="s">
        <v>106</v>
      </c>
      <c r="P23" t="str">
        <f t="shared" si="1"/>
        <v>Exynos</v>
      </c>
      <c r="Q23" s="6">
        <v>5000</v>
      </c>
      <c r="R23" s="5">
        <v>4.0999999999999996</v>
      </c>
      <c r="S23" s="6">
        <v>50</v>
      </c>
      <c r="T23" s="6">
        <v>13</v>
      </c>
    </row>
    <row r="24" spans="1:20" x14ac:dyDescent="0.2">
      <c r="A24" t="s">
        <v>126</v>
      </c>
      <c r="B24" t="s">
        <v>127</v>
      </c>
      <c r="C24" t="s">
        <v>128</v>
      </c>
      <c r="D24" t="s">
        <v>30</v>
      </c>
      <c r="E24" s="28">
        <v>84999</v>
      </c>
      <c r="F24" s="28">
        <v>44999</v>
      </c>
      <c r="G24" t="str">
        <f t="shared" si="0"/>
        <v>High</v>
      </c>
      <c r="H24" t="s">
        <v>129</v>
      </c>
      <c r="I24" t="s">
        <v>130</v>
      </c>
      <c r="J24" s="1">
        <v>6.7</v>
      </c>
      <c r="K24" t="s">
        <v>33</v>
      </c>
      <c r="L24" s="6">
        <v>12</v>
      </c>
      <c r="M24" s="6">
        <v>128</v>
      </c>
      <c r="N24" t="s">
        <v>131</v>
      </c>
      <c r="O24" t="s">
        <v>132</v>
      </c>
      <c r="P24" t="str">
        <f t="shared" si="1"/>
        <v>Tensor</v>
      </c>
      <c r="Q24" s="6">
        <v>4926</v>
      </c>
      <c r="R24" s="5">
        <v>4.3</v>
      </c>
      <c r="S24" s="6">
        <v>50</v>
      </c>
      <c r="T24" s="6">
        <v>8</v>
      </c>
    </row>
    <row r="25" spans="1:20" x14ac:dyDescent="0.2">
      <c r="A25" t="s">
        <v>133</v>
      </c>
      <c r="B25" t="s">
        <v>134</v>
      </c>
      <c r="C25" t="s">
        <v>128</v>
      </c>
      <c r="D25" t="s">
        <v>45</v>
      </c>
      <c r="E25" s="28">
        <v>59999</v>
      </c>
      <c r="F25" s="28">
        <v>32999</v>
      </c>
      <c r="G25" t="str">
        <f t="shared" si="0"/>
        <v>High</v>
      </c>
      <c r="H25" t="s">
        <v>135</v>
      </c>
      <c r="I25" t="s">
        <v>136</v>
      </c>
      <c r="J25" s="1">
        <v>6.3</v>
      </c>
      <c r="K25" t="s">
        <v>24</v>
      </c>
      <c r="L25" s="6">
        <v>8</v>
      </c>
      <c r="M25" s="6">
        <v>128</v>
      </c>
      <c r="N25" t="s">
        <v>137</v>
      </c>
      <c r="O25" t="s">
        <v>132</v>
      </c>
      <c r="P25" t="str">
        <f t="shared" si="1"/>
        <v>Tensor</v>
      </c>
      <c r="Q25" s="6">
        <v>4270</v>
      </c>
      <c r="R25" s="5">
        <v>4.3</v>
      </c>
      <c r="S25" s="6">
        <v>50</v>
      </c>
      <c r="T25" s="6">
        <v>8</v>
      </c>
    </row>
    <row r="26" spans="1:20" x14ac:dyDescent="0.2">
      <c r="A26" t="s">
        <v>138</v>
      </c>
      <c r="B26" t="s">
        <v>139</v>
      </c>
      <c r="C26" t="s">
        <v>128</v>
      </c>
      <c r="D26" t="s">
        <v>45</v>
      </c>
      <c r="E26" s="28">
        <v>84999</v>
      </c>
      <c r="F26" s="28">
        <v>44999</v>
      </c>
      <c r="G26" t="str">
        <f t="shared" si="0"/>
        <v>High</v>
      </c>
      <c r="H26" t="s">
        <v>140</v>
      </c>
      <c r="I26" t="s">
        <v>130</v>
      </c>
      <c r="J26" s="1">
        <v>6.7</v>
      </c>
      <c r="K26" t="s">
        <v>33</v>
      </c>
      <c r="L26" s="6">
        <v>12</v>
      </c>
      <c r="M26" s="6">
        <v>128</v>
      </c>
      <c r="N26" t="s">
        <v>137</v>
      </c>
      <c r="O26" t="s">
        <v>132</v>
      </c>
      <c r="P26" t="str">
        <f t="shared" si="1"/>
        <v>Tensor</v>
      </c>
      <c r="Q26" s="6">
        <v>4926</v>
      </c>
      <c r="R26" s="5">
        <v>4.3</v>
      </c>
      <c r="S26" s="6">
        <v>50</v>
      </c>
      <c r="T26" s="6">
        <v>8</v>
      </c>
    </row>
    <row r="27" spans="1:20" x14ac:dyDescent="0.2">
      <c r="A27" t="s">
        <v>141</v>
      </c>
      <c r="B27" t="s">
        <v>142</v>
      </c>
      <c r="C27" t="s">
        <v>128</v>
      </c>
      <c r="D27" t="s">
        <v>45</v>
      </c>
      <c r="E27" s="28">
        <v>59999</v>
      </c>
      <c r="F27" s="28">
        <v>32999</v>
      </c>
      <c r="G27" t="str">
        <f t="shared" si="0"/>
        <v>High</v>
      </c>
      <c r="H27" t="s">
        <v>143</v>
      </c>
      <c r="I27" t="s">
        <v>136</v>
      </c>
      <c r="J27" s="1">
        <v>6.3</v>
      </c>
      <c r="K27" t="s">
        <v>24</v>
      </c>
      <c r="L27" s="6">
        <v>8</v>
      </c>
      <c r="M27" s="6">
        <v>128</v>
      </c>
      <c r="N27" t="s">
        <v>131</v>
      </c>
      <c r="O27" t="s">
        <v>132</v>
      </c>
      <c r="P27" t="str">
        <f t="shared" si="1"/>
        <v>Tensor</v>
      </c>
      <c r="Q27" s="6">
        <v>4270</v>
      </c>
      <c r="R27" s="5">
        <v>4.3</v>
      </c>
      <c r="S27" s="6">
        <v>50</v>
      </c>
      <c r="T27" s="6">
        <v>8</v>
      </c>
    </row>
    <row r="28" spans="1:20" x14ac:dyDescent="0.2">
      <c r="A28" t="s">
        <v>144</v>
      </c>
      <c r="B28" t="s">
        <v>145</v>
      </c>
      <c r="C28" t="s">
        <v>128</v>
      </c>
      <c r="D28" t="s">
        <v>45</v>
      </c>
      <c r="E28" s="28">
        <v>84999</v>
      </c>
      <c r="F28" s="28">
        <v>44999</v>
      </c>
      <c r="G28" t="str">
        <f t="shared" si="0"/>
        <v>High</v>
      </c>
      <c r="H28" t="s">
        <v>146</v>
      </c>
      <c r="I28" t="s">
        <v>130</v>
      </c>
      <c r="J28" s="1">
        <v>6.7</v>
      </c>
      <c r="K28" t="s">
        <v>33</v>
      </c>
      <c r="L28" s="6">
        <v>12</v>
      </c>
      <c r="M28" s="6">
        <v>128</v>
      </c>
      <c r="N28" t="s">
        <v>147</v>
      </c>
      <c r="O28" t="s">
        <v>132</v>
      </c>
      <c r="P28" t="str">
        <f t="shared" si="1"/>
        <v>Tensor</v>
      </c>
      <c r="Q28" s="6">
        <v>4926</v>
      </c>
      <c r="R28" s="5">
        <v>4.3</v>
      </c>
      <c r="S28" s="6">
        <v>50</v>
      </c>
      <c r="T28" s="6">
        <v>8</v>
      </c>
    </row>
    <row r="29" spans="1:20" x14ac:dyDescent="0.2">
      <c r="A29" t="s">
        <v>148</v>
      </c>
      <c r="B29" t="s">
        <v>149</v>
      </c>
      <c r="C29" t="s">
        <v>128</v>
      </c>
      <c r="D29" t="s">
        <v>45</v>
      </c>
      <c r="E29" s="28">
        <v>59999</v>
      </c>
      <c r="F29" s="28">
        <v>32999</v>
      </c>
      <c r="G29" t="str">
        <f t="shared" si="0"/>
        <v>High</v>
      </c>
      <c r="H29" t="s">
        <v>150</v>
      </c>
      <c r="I29" t="s">
        <v>136</v>
      </c>
      <c r="J29" s="1">
        <v>6.3</v>
      </c>
      <c r="K29" t="s">
        <v>24</v>
      </c>
      <c r="L29" s="6">
        <v>8</v>
      </c>
      <c r="M29" s="6">
        <v>128</v>
      </c>
      <c r="N29" t="s">
        <v>151</v>
      </c>
      <c r="O29" t="s">
        <v>132</v>
      </c>
      <c r="P29" t="str">
        <f t="shared" si="1"/>
        <v>Tensor</v>
      </c>
      <c r="Q29" s="6">
        <v>4270</v>
      </c>
      <c r="R29" s="5">
        <v>4.3</v>
      </c>
      <c r="S29" s="6">
        <v>50</v>
      </c>
      <c r="T29" s="6">
        <v>8</v>
      </c>
    </row>
    <row r="30" spans="1:20" x14ac:dyDescent="0.2">
      <c r="A30" t="s">
        <v>152</v>
      </c>
      <c r="B30" t="s">
        <v>153</v>
      </c>
      <c r="C30" t="s">
        <v>52</v>
      </c>
      <c r="D30" t="s">
        <v>30</v>
      </c>
      <c r="E30" s="28">
        <v>8999</v>
      </c>
      <c r="F30" s="28">
        <v>5299</v>
      </c>
      <c r="G30" t="str">
        <f t="shared" si="0"/>
        <v>Low</v>
      </c>
      <c r="H30" t="s">
        <v>154</v>
      </c>
      <c r="I30" t="s">
        <v>155</v>
      </c>
      <c r="J30" s="1">
        <v>6.52</v>
      </c>
      <c r="K30" t="s">
        <v>33</v>
      </c>
      <c r="L30" s="6">
        <v>2</v>
      </c>
      <c r="M30" s="6">
        <v>32</v>
      </c>
      <c r="N30" t="s">
        <v>156</v>
      </c>
      <c r="O30" t="s">
        <v>157</v>
      </c>
      <c r="P30" t="str">
        <f t="shared" si="1"/>
        <v>MediaTek</v>
      </c>
      <c r="Q30" s="6">
        <v>5000</v>
      </c>
      <c r="R30" s="5">
        <v>4.2</v>
      </c>
      <c r="S30" s="6">
        <v>5</v>
      </c>
      <c r="T30" s="6">
        <v>5</v>
      </c>
    </row>
    <row r="31" spans="1:20" x14ac:dyDescent="0.2">
      <c r="A31" t="s">
        <v>158</v>
      </c>
      <c r="B31" t="s">
        <v>159</v>
      </c>
      <c r="C31" t="s">
        <v>38</v>
      </c>
      <c r="D31" t="s">
        <v>45</v>
      </c>
      <c r="E31" s="28">
        <v>15999</v>
      </c>
      <c r="F31" s="28">
        <v>9499</v>
      </c>
      <c r="G31" t="str">
        <f t="shared" si="0"/>
        <v>Low</v>
      </c>
      <c r="H31" t="s">
        <v>160</v>
      </c>
      <c r="I31" t="s">
        <v>161</v>
      </c>
      <c r="J31" s="1">
        <v>6.5</v>
      </c>
      <c r="K31" t="s">
        <v>33</v>
      </c>
      <c r="L31" s="6">
        <v>4</v>
      </c>
      <c r="M31" s="6">
        <v>128</v>
      </c>
      <c r="N31" t="s">
        <v>162</v>
      </c>
      <c r="O31" t="s">
        <v>163</v>
      </c>
      <c r="P31" t="str">
        <f t="shared" si="1"/>
        <v>MediaTek</v>
      </c>
      <c r="Q31" s="6">
        <v>5000</v>
      </c>
      <c r="R31" s="5">
        <v>3.9</v>
      </c>
      <c r="S31" s="6">
        <v>50</v>
      </c>
      <c r="T31" s="6">
        <v>5</v>
      </c>
    </row>
    <row r="32" spans="1:20" x14ac:dyDescent="0.2">
      <c r="A32" t="s">
        <v>164</v>
      </c>
      <c r="B32" t="s">
        <v>165</v>
      </c>
      <c r="C32" t="s">
        <v>29</v>
      </c>
      <c r="D32" t="s">
        <v>30</v>
      </c>
      <c r="E32" s="28">
        <v>9999</v>
      </c>
      <c r="F32" s="28">
        <v>5999</v>
      </c>
      <c r="G32" t="str">
        <f t="shared" si="0"/>
        <v>Low</v>
      </c>
      <c r="H32" t="s">
        <v>166</v>
      </c>
      <c r="I32" t="s">
        <v>167</v>
      </c>
      <c r="J32" s="1">
        <v>6.5</v>
      </c>
      <c r="K32" t="s">
        <v>33</v>
      </c>
      <c r="L32" s="6">
        <v>2</v>
      </c>
      <c r="M32" s="6">
        <v>64</v>
      </c>
      <c r="N32" t="s">
        <v>168</v>
      </c>
      <c r="O32" t="s">
        <v>169</v>
      </c>
      <c r="P32" t="str">
        <f t="shared" si="1"/>
        <v>Unisoc</v>
      </c>
      <c r="Q32" s="6">
        <v>5000</v>
      </c>
      <c r="R32" s="5">
        <v>4</v>
      </c>
      <c r="S32" s="6">
        <v>13</v>
      </c>
      <c r="T32" s="6">
        <v>5</v>
      </c>
    </row>
    <row r="33" spans="1:20" x14ac:dyDescent="0.2">
      <c r="A33" t="s">
        <v>170</v>
      </c>
      <c r="B33" t="s">
        <v>171</v>
      </c>
      <c r="C33" t="s">
        <v>29</v>
      </c>
      <c r="D33" t="s">
        <v>45</v>
      </c>
      <c r="E33" s="28">
        <v>10999</v>
      </c>
      <c r="F33" s="28">
        <v>6999</v>
      </c>
      <c r="G33" t="str">
        <f t="shared" si="0"/>
        <v>Low</v>
      </c>
      <c r="H33" t="s">
        <v>172</v>
      </c>
      <c r="I33" t="s">
        <v>167</v>
      </c>
      <c r="J33" s="1">
        <v>6.5</v>
      </c>
      <c r="K33" t="s">
        <v>33</v>
      </c>
      <c r="L33" s="6">
        <v>4</v>
      </c>
      <c r="M33" s="6">
        <v>64</v>
      </c>
      <c r="N33" t="s">
        <v>173</v>
      </c>
      <c r="O33" t="s">
        <v>169</v>
      </c>
      <c r="P33" t="str">
        <f t="shared" si="1"/>
        <v>Unisoc</v>
      </c>
      <c r="Q33" s="6">
        <v>5000</v>
      </c>
      <c r="R33" s="5">
        <v>4.0999999999999996</v>
      </c>
      <c r="S33" s="6">
        <v>13</v>
      </c>
      <c r="T33" s="6">
        <v>5</v>
      </c>
    </row>
    <row r="34" spans="1:20" x14ac:dyDescent="0.2">
      <c r="A34" t="s">
        <v>174</v>
      </c>
      <c r="B34" t="s">
        <v>165</v>
      </c>
      <c r="C34" t="s">
        <v>29</v>
      </c>
      <c r="D34" t="s">
        <v>45</v>
      </c>
      <c r="E34" s="28">
        <v>10999</v>
      </c>
      <c r="F34" s="28">
        <v>6999</v>
      </c>
      <c r="G34" t="str">
        <f t="shared" si="0"/>
        <v>Low</v>
      </c>
      <c r="H34" t="s">
        <v>175</v>
      </c>
      <c r="I34" t="s">
        <v>167</v>
      </c>
      <c r="J34" s="1">
        <v>6.5</v>
      </c>
      <c r="K34" t="s">
        <v>33</v>
      </c>
      <c r="L34" s="6">
        <v>4</v>
      </c>
      <c r="M34" s="6">
        <v>64</v>
      </c>
      <c r="N34" t="s">
        <v>168</v>
      </c>
      <c r="O34" t="s">
        <v>169</v>
      </c>
      <c r="P34" t="str">
        <f t="shared" si="1"/>
        <v>Unisoc</v>
      </c>
      <c r="Q34" s="6">
        <v>5000</v>
      </c>
      <c r="R34" s="5">
        <v>4.0999999999999996</v>
      </c>
      <c r="S34" s="6">
        <v>13</v>
      </c>
      <c r="T34" s="6">
        <v>5</v>
      </c>
    </row>
    <row r="35" spans="1:20" x14ac:dyDescent="0.2">
      <c r="A35" t="s">
        <v>176</v>
      </c>
      <c r="B35" t="s">
        <v>177</v>
      </c>
      <c r="C35" t="s">
        <v>29</v>
      </c>
      <c r="D35" t="s">
        <v>45</v>
      </c>
      <c r="E35" s="28">
        <v>10999</v>
      </c>
      <c r="F35" s="28">
        <v>6999</v>
      </c>
      <c r="G35" t="str">
        <f t="shared" si="0"/>
        <v>Low</v>
      </c>
      <c r="H35" t="s">
        <v>178</v>
      </c>
      <c r="I35" t="s">
        <v>167</v>
      </c>
      <c r="J35" s="1">
        <v>6.5</v>
      </c>
      <c r="K35" t="s">
        <v>33</v>
      </c>
      <c r="L35" s="6">
        <v>4</v>
      </c>
      <c r="M35" s="6">
        <v>64</v>
      </c>
      <c r="N35" t="s">
        <v>179</v>
      </c>
      <c r="O35" t="s">
        <v>169</v>
      </c>
      <c r="P35" t="str">
        <f t="shared" si="1"/>
        <v>Unisoc</v>
      </c>
      <c r="Q35" s="6">
        <v>5000</v>
      </c>
      <c r="R35" s="5">
        <v>4.0999999999999996</v>
      </c>
      <c r="S35" s="6">
        <v>13</v>
      </c>
      <c r="T35" s="6">
        <v>5</v>
      </c>
    </row>
    <row r="36" spans="1:20" x14ac:dyDescent="0.2">
      <c r="A36" t="s">
        <v>180</v>
      </c>
      <c r="B36" t="s">
        <v>181</v>
      </c>
      <c r="C36" t="s">
        <v>29</v>
      </c>
      <c r="D36" t="s">
        <v>45</v>
      </c>
      <c r="E36" s="28">
        <v>34999</v>
      </c>
      <c r="F36" s="28">
        <v>26999</v>
      </c>
      <c r="G36" t="str">
        <f t="shared" si="0"/>
        <v>High</v>
      </c>
      <c r="H36" t="s">
        <v>182</v>
      </c>
      <c r="I36" t="s">
        <v>183</v>
      </c>
      <c r="J36" s="1">
        <v>6.5</v>
      </c>
      <c r="K36" t="s">
        <v>24</v>
      </c>
      <c r="L36" s="6">
        <v>8</v>
      </c>
      <c r="M36" s="6">
        <v>256</v>
      </c>
      <c r="N36" t="s">
        <v>184</v>
      </c>
      <c r="O36" t="s">
        <v>185</v>
      </c>
      <c r="P36" t="str">
        <f t="shared" si="1"/>
        <v>MediaTek</v>
      </c>
      <c r="Q36" s="6">
        <v>4400</v>
      </c>
      <c r="R36" s="5">
        <v>4.3</v>
      </c>
      <c r="S36" s="6">
        <v>50</v>
      </c>
      <c r="T36" s="6">
        <v>32</v>
      </c>
    </row>
    <row r="37" spans="1:20" x14ac:dyDescent="0.2">
      <c r="A37" t="s">
        <v>186</v>
      </c>
      <c r="B37" t="s">
        <v>187</v>
      </c>
      <c r="C37" t="s">
        <v>29</v>
      </c>
      <c r="D37" t="s">
        <v>45</v>
      </c>
      <c r="E37" s="28">
        <v>34999</v>
      </c>
      <c r="F37" s="28">
        <v>26999</v>
      </c>
      <c r="G37" t="str">
        <f t="shared" si="0"/>
        <v>High</v>
      </c>
      <c r="H37" t="s">
        <v>188</v>
      </c>
      <c r="I37" t="s">
        <v>183</v>
      </c>
      <c r="J37" s="1">
        <v>6.5</v>
      </c>
      <c r="K37" t="s">
        <v>24</v>
      </c>
      <c r="L37" s="6">
        <v>8</v>
      </c>
      <c r="M37" s="6">
        <v>256</v>
      </c>
      <c r="N37" t="s">
        <v>189</v>
      </c>
      <c r="O37" t="s">
        <v>185</v>
      </c>
      <c r="P37" t="str">
        <f t="shared" si="1"/>
        <v>MediaTek</v>
      </c>
      <c r="Q37" s="6">
        <v>4400</v>
      </c>
      <c r="R37" s="5">
        <v>4.3</v>
      </c>
      <c r="S37" s="6">
        <v>50</v>
      </c>
      <c r="T37" s="6">
        <v>32</v>
      </c>
    </row>
    <row r="38" spans="1:20" x14ac:dyDescent="0.2">
      <c r="A38" t="s">
        <v>190</v>
      </c>
      <c r="B38" t="s">
        <v>191</v>
      </c>
      <c r="C38" t="s">
        <v>38</v>
      </c>
      <c r="D38" t="s">
        <v>45</v>
      </c>
      <c r="E38" s="28">
        <v>11499</v>
      </c>
      <c r="F38" s="28">
        <v>9999</v>
      </c>
      <c r="G38" t="str">
        <f t="shared" si="0"/>
        <v>Low</v>
      </c>
      <c r="H38" t="s">
        <v>192</v>
      </c>
      <c r="I38" t="s">
        <v>193</v>
      </c>
      <c r="J38" s="1">
        <v>6.5</v>
      </c>
      <c r="K38" t="s">
        <v>194</v>
      </c>
      <c r="L38" s="6">
        <v>4</v>
      </c>
      <c r="M38" s="6">
        <v>64</v>
      </c>
      <c r="N38" t="s">
        <v>195</v>
      </c>
      <c r="O38" t="s">
        <v>163</v>
      </c>
      <c r="P38" t="str">
        <f t="shared" si="1"/>
        <v>MediaTek</v>
      </c>
      <c r="Q38" s="6">
        <v>5000</v>
      </c>
      <c r="R38" s="5">
        <v>4.2</v>
      </c>
      <c r="S38" s="6">
        <v>13</v>
      </c>
      <c r="T38" s="6">
        <v>5</v>
      </c>
    </row>
    <row r="39" spans="1:20" x14ac:dyDescent="0.2">
      <c r="A39" t="s">
        <v>196</v>
      </c>
      <c r="B39" t="s">
        <v>197</v>
      </c>
      <c r="C39" t="s">
        <v>29</v>
      </c>
      <c r="D39" t="s">
        <v>45</v>
      </c>
      <c r="E39" s="28">
        <v>18999</v>
      </c>
      <c r="F39" s="28">
        <v>10999</v>
      </c>
      <c r="G39" t="str">
        <f t="shared" si="0"/>
        <v>Mid</v>
      </c>
      <c r="H39" t="s">
        <v>198</v>
      </c>
      <c r="I39" t="s">
        <v>75</v>
      </c>
      <c r="J39" s="1">
        <v>6.5</v>
      </c>
      <c r="K39" t="s">
        <v>24</v>
      </c>
      <c r="L39" s="6">
        <v>8</v>
      </c>
      <c r="M39" s="6">
        <v>128</v>
      </c>
      <c r="N39" t="s">
        <v>199</v>
      </c>
      <c r="O39" t="s">
        <v>77</v>
      </c>
      <c r="P39" t="str">
        <f t="shared" si="1"/>
        <v>Snapdragon</v>
      </c>
      <c r="Q39" s="6">
        <v>5000</v>
      </c>
      <c r="R39" s="5">
        <v>4.2</v>
      </c>
      <c r="S39" s="6">
        <v>50</v>
      </c>
      <c r="T39" s="6">
        <v>16</v>
      </c>
    </row>
    <row r="40" spans="1:20" x14ac:dyDescent="0.2">
      <c r="A40" t="s">
        <v>200</v>
      </c>
      <c r="B40" t="s">
        <v>201</v>
      </c>
      <c r="C40" t="s">
        <v>29</v>
      </c>
      <c r="D40" t="s">
        <v>45</v>
      </c>
      <c r="E40" s="28">
        <v>18999</v>
      </c>
      <c r="F40" s="28">
        <v>10999</v>
      </c>
      <c r="G40" t="str">
        <f t="shared" si="0"/>
        <v>Mid</v>
      </c>
      <c r="H40" t="s">
        <v>202</v>
      </c>
      <c r="I40" t="s">
        <v>75</v>
      </c>
      <c r="J40" s="1">
        <v>6.5</v>
      </c>
      <c r="K40" t="s">
        <v>24</v>
      </c>
      <c r="L40" s="6">
        <v>8</v>
      </c>
      <c r="M40" s="6">
        <v>128</v>
      </c>
      <c r="N40" t="s">
        <v>76</v>
      </c>
      <c r="O40" t="s">
        <v>77</v>
      </c>
      <c r="P40" t="str">
        <f t="shared" si="1"/>
        <v>Snapdragon</v>
      </c>
      <c r="Q40" s="6">
        <v>5000</v>
      </c>
      <c r="R40" s="5">
        <v>4.2</v>
      </c>
      <c r="S40" s="6">
        <v>50</v>
      </c>
      <c r="T40" s="6">
        <v>16</v>
      </c>
    </row>
    <row r="41" spans="1:20" x14ac:dyDescent="0.2">
      <c r="A41" t="s">
        <v>203</v>
      </c>
      <c r="B41" t="s">
        <v>204</v>
      </c>
      <c r="C41" t="s">
        <v>38</v>
      </c>
      <c r="D41" t="s">
        <v>45</v>
      </c>
      <c r="E41" s="28">
        <v>149999</v>
      </c>
      <c r="F41" s="28">
        <v>89999</v>
      </c>
      <c r="G41" t="str">
        <f t="shared" si="0"/>
        <v>High</v>
      </c>
      <c r="H41" t="s">
        <v>205</v>
      </c>
      <c r="I41" t="s">
        <v>206</v>
      </c>
      <c r="J41" s="1">
        <v>6.8</v>
      </c>
      <c r="K41" t="s">
        <v>33</v>
      </c>
      <c r="L41" s="6">
        <v>12</v>
      </c>
      <c r="M41" s="6">
        <v>256</v>
      </c>
      <c r="N41" t="s">
        <v>41</v>
      </c>
      <c r="O41" t="s">
        <v>207</v>
      </c>
      <c r="P41" t="str">
        <f t="shared" si="1"/>
        <v>Snapdragon</v>
      </c>
      <c r="Q41" s="6">
        <v>5000</v>
      </c>
      <c r="R41" s="5">
        <v>4.5999999999999996</v>
      </c>
      <c r="S41" s="6">
        <v>200</v>
      </c>
      <c r="T41" s="6">
        <v>12</v>
      </c>
    </row>
    <row r="42" spans="1:20" x14ac:dyDescent="0.2">
      <c r="A42" t="s">
        <v>208</v>
      </c>
      <c r="B42" t="s">
        <v>209</v>
      </c>
      <c r="C42" t="s">
        <v>38</v>
      </c>
      <c r="D42" t="s">
        <v>45</v>
      </c>
      <c r="E42" s="28">
        <v>89999</v>
      </c>
      <c r="F42" s="28">
        <v>49999</v>
      </c>
      <c r="G42" t="str">
        <f t="shared" si="0"/>
        <v>High</v>
      </c>
      <c r="H42" t="s">
        <v>210</v>
      </c>
      <c r="I42" t="s">
        <v>211</v>
      </c>
      <c r="J42" s="1">
        <v>6.1</v>
      </c>
      <c r="K42" t="s">
        <v>24</v>
      </c>
      <c r="L42" s="6">
        <v>8</v>
      </c>
      <c r="M42" s="6">
        <v>128</v>
      </c>
      <c r="N42" t="s">
        <v>41</v>
      </c>
      <c r="O42" t="s">
        <v>207</v>
      </c>
      <c r="P42" t="str">
        <f t="shared" si="1"/>
        <v>Snapdragon</v>
      </c>
      <c r="Q42" s="6">
        <v>3900</v>
      </c>
      <c r="R42" s="5">
        <v>4.5</v>
      </c>
      <c r="S42" s="6">
        <v>50</v>
      </c>
      <c r="T42" s="6">
        <v>12</v>
      </c>
    </row>
    <row r="43" spans="1:20" x14ac:dyDescent="0.2">
      <c r="A43" t="s">
        <v>212</v>
      </c>
      <c r="B43" t="s">
        <v>213</v>
      </c>
      <c r="C43" t="s">
        <v>38</v>
      </c>
      <c r="D43" t="s">
        <v>45</v>
      </c>
      <c r="E43" s="28">
        <v>95999</v>
      </c>
      <c r="F43" s="28">
        <v>54999</v>
      </c>
      <c r="G43" t="str">
        <f t="shared" si="0"/>
        <v>High</v>
      </c>
      <c r="H43" t="s">
        <v>214</v>
      </c>
      <c r="I43" t="s">
        <v>211</v>
      </c>
      <c r="J43" s="1">
        <v>6.1</v>
      </c>
      <c r="K43" t="s">
        <v>24</v>
      </c>
      <c r="L43" s="6">
        <v>8</v>
      </c>
      <c r="M43" s="6">
        <v>256</v>
      </c>
      <c r="N43" t="s">
        <v>25</v>
      </c>
      <c r="O43" t="s">
        <v>207</v>
      </c>
      <c r="P43" t="str">
        <f t="shared" si="1"/>
        <v>Snapdragon</v>
      </c>
      <c r="Q43" s="6">
        <v>3900</v>
      </c>
      <c r="R43" s="5">
        <v>4.5</v>
      </c>
      <c r="S43" s="6">
        <v>50</v>
      </c>
      <c r="T43" s="6">
        <v>12</v>
      </c>
    </row>
    <row r="44" spans="1:20" x14ac:dyDescent="0.2">
      <c r="A44" t="s">
        <v>215</v>
      </c>
      <c r="B44" t="s">
        <v>216</v>
      </c>
      <c r="C44" t="s">
        <v>38</v>
      </c>
      <c r="D44" t="s">
        <v>45</v>
      </c>
      <c r="E44" s="28">
        <v>95999</v>
      </c>
      <c r="F44" s="28">
        <v>54999</v>
      </c>
      <c r="G44" t="str">
        <f t="shared" si="0"/>
        <v>High</v>
      </c>
      <c r="H44" t="s">
        <v>217</v>
      </c>
      <c r="I44" t="s">
        <v>211</v>
      </c>
      <c r="J44" s="1">
        <v>6.1</v>
      </c>
      <c r="K44" t="s">
        <v>24</v>
      </c>
      <c r="L44" s="6">
        <v>8</v>
      </c>
      <c r="M44" s="6">
        <v>256</v>
      </c>
      <c r="N44" t="s">
        <v>218</v>
      </c>
      <c r="O44" t="s">
        <v>207</v>
      </c>
      <c r="P44" t="str">
        <f t="shared" si="1"/>
        <v>Snapdragon</v>
      </c>
      <c r="Q44" s="6">
        <v>3900</v>
      </c>
      <c r="R44" s="5">
        <v>4.5</v>
      </c>
      <c r="S44" s="6">
        <v>50</v>
      </c>
      <c r="T44" s="6">
        <v>12</v>
      </c>
    </row>
    <row r="45" spans="1:20" x14ac:dyDescent="0.2">
      <c r="A45" t="s">
        <v>219</v>
      </c>
      <c r="B45" t="s">
        <v>220</v>
      </c>
      <c r="C45" t="s">
        <v>38</v>
      </c>
      <c r="D45" t="s">
        <v>45</v>
      </c>
      <c r="E45" s="28">
        <v>95999</v>
      </c>
      <c r="F45" s="28">
        <v>54999</v>
      </c>
      <c r="G45" t="str">
        <f t="shared" si="0"/>
        <v>High</v>
      </c>
      <c r="H45" t="s">
        <v>221</v>
      </c>
      <c r="I45" t="s">
        <v>211</v>
      </c>
      <c r="J45" s="1">
        <v>6.1</v>
      </c>
      <c r="K45" t="s">
        <v>24</v>
      </c>
      <c r="L45" s="6">
        <v>8</v>
      </c>
      <c r="M45" s="6">
        <v>256</v>
      </c>
      <c r="N45" t="s">
        <v>222</v>
      </c>
      <c r="O45" t="s">
        <v>207</v>
      </c>
      <c r="P45" t="str">
        <f t="shared" si="1"/>
        <v>Snapdragon</v>
      </c>
      <c r="Q45" s="6">
        <v>3900</v>
      </c>
      <c r="R45" s="5">
        <v>4.5</v>
      </c>
      <c r="S45" s="6">
        <v>50</v>
      </c>
      <c r="T45" s="6">
        <v>12</v>
      </c>
    </row>
    <row r="46" spans="1:20" x14ac:dyDescent="0.2">
      <c r="A46" t="s">
        <v>223</v>
      </c>
      <c r="B46" t="s">
        <v>224</v>
      </c>
      <c r="C46" t="s">
        <v>38</v>
      </c>
      <c r="D46" t="s">
        <v>45</v>
      </c>
      <c r="E46" s="28">
        <v>95999</v>
      </c>
      <c r="F46" s="28">
        <v>54999</v>
      </c>
      <c r="G46" t="str">
        <f t="shared" si="0"/>
        <v>High</v>
      </c>
      <c r="H46" t="s">
        <v>210</v>
      </c>
      <c r="I46" t="s">
        <v>211</v>
      </c>
      <c r="J46" s="1">
        <v>6.1</v>
      </c>
      <c r="K46" t="s">
        <v>24</v>
      </c>
      <c r="L46" s="6">
        <v>8</v>
      </c>
      <c r="M46" s="6">
        <v>256</v>
      </c>
      <c r="N46" t="s">
        <v>41</v>
      </c>
      <c r="O46" t="s">
        <v>207</v>
      </c>
      <c r="P46" t="str">
        <f t="shared" si="1"/>
        <v>Snapdragon</v>
      </c>
      <c r="Q46" s="6">
        <v>3900</v>
      </c>
      <c r="R46" s="5">
        <v>4.5</v>
      </c>
      <c r="S46" s="6">
        <v>50</v>
      </c>
      <c r="T46" s="6">
        <v>12</v>
      </c>
    </row>
    <row r="47" spans="1:20" x14ac:dyDescent="0.2">
      <c r="A47" t="s">
        <v>225</v>
      </c>
      <c r="B47" t="s">
        <v>226</v>
      </c>
      <c r="C47" t="s">
        <v>52</v>
      </c>
      <c r="D47" t="s">
        <v>30</v>
      </c>
      <c r="E47" s="28">
        <v>20999</v>
      </c>
      <c r="F47" s="28">
        <v>13499</v>
      </c>
      <c r="G47" t="str">
        <f t="shared" si="0"/>
        <v>Mid</v>
      </c>
      <c r="H47" t="s">
        <v>227</v>
      </c>
      <c r="I47" t="s">
        <v>228</v>
      </c>
      <c r="J47" s="1">
        <v>6.67</v>
      </c>
      <c r="K47" t="s">
        <v>24</v>
      </c>
      <c r="L47" s="6">
        <v>6</v>
      </c>
      <c r="M47" s="6">
        <v>128</v>
      </c>
      <c r="N47" t="s">
        <v>229</v>
      </c>
      <c r="O47" t="s">
        <v>230</v>
      </c>
      <c r="P47" t="str">
        <f t="shared" si="1"/>
        <v>Snapdragon</v>
      </c>
      <c r="Q47" s="6">
        <v>5000</v>
      </c>
      <c r="R47" s="5">
        <v>4.2</v>
      </c>
      <c r="S47" s="6">
        <v>48</v>
      </c>
      <c r="T47" s="6">
        <v>13</v>
      </c>
    </row>
    <row r="48" spans="1:20" x14ac:dyDescent="0.2">
      <c r="A48" t="s">
        <v>231</v>
      </c>
      <c r="B48" t="s">
        <v>232</v>
      </c>
      <c r="C48" t="s">
        <v>38</v>
      </c>
      <c r="D48" t="s">
        <v>45</v>
      </c>
      <c r="E48" s="28">
        <v>17490</v>
      </c>
      <c r="F48" s="28">
        <v>10990</v>
      </c>
      <c r="G48" t="str">
        <f t="shared" si="0"/>
        <v>Mid</v>
      </c>
      <c r="H48" t="s">
        <v>233</v>
      </c>
      <c r="I48" t="s">
        <v>234</v>
      </c>
      <c r="J48" s="1">
        <v>6.6</v>
      </c>
      <c r="K48" t="s">
        <v>24</v>
      </c>
      <c r="L48" s="6">
        <v>4</v>
      </c>
      <c r="M48" s="6">
        <v>128</v>
      </c>
      <c r="N48" t="s">
        <v>235</v>
      </c>
      <c r="O48" t="s">
        <v>236</v>
      </c>
      <c r="P48" t="str">
        <f t="shared" si="1"/>
        <v>Unisoc</v>
      </c>
      <c r="Q48" s="6">
        <v>6000</v>
      </c>
      <c r="R48" s="5">
        <v>4.2</v>
      </c>
      <c r="S48" s="6">
        <v>50</v>
      </c>
      <c r="T48" s="6">
        <v>13</v>
      </c>
    </row>
    <row r="49" spans="1:20" x14ac:dyDescent="0.2">
      <c r="A49" t="s">
        <v>237</v>
      </c>
      <c r="B49" t="s">
        <v>232</v>
      </c>
      <c r="C49" t="s">
        <v>38</v>
      </c>
      <c r="D49" t="s">
        <v>45</v>
      </c>
      <c r="E49" s="28">
        <v>18490</v>
      </c>
      <c r="F49" s="28">
        <v>11990</v>
      </c>
      <c r="G49" t="str">
        <f t="shared" si="0"/>
        <v>Mid</v>
      </c>
      <c r="H49" t="s">
        <v>238</v>
      </c>
      <c r="I49" t="s">
        <v>234</v>
      </c>
      <c r="J49" s="1">
        <v>6.6</v>
      </c>
      <c r="K49" t="s">
        <v>24</v>
      </c>
      <c r="L49" s="6">
        <v>6</v>
      </c>
      <c r="M49" s="6">
        <v>128</v>
      </c>
      <c r="N49" t="s">
        <v>235</v>
      </c>
      <c r="O49" t="s">
        <v>236</v>
      </c>
      <c r="P49" t="str">
        <f t="shared" si="1"/>
        <v>Unisoc</v>
      </c>
      <c r="Q49" s="6">
        <v>6000</v>
      </c>
      <c r="R49" s="5">
        <v>4.2</v>
      </c>
      <c r="S49" s="6">
        <v>50</v>
      </c>
      <c r="T49" s="6">
        <v>13</v>
      </c>
    </row>
    <row r="50" spans="1:20" x14ac:dyDescent="0.2">
      <c r="A50" t="s">
        <v>239</v>
      </c>
      <c r="B50" t="s">
        <v>240</v>
      </c>
      <c r="C50" t="s">
        <v>241</v>
      </c>
      <c r="D50" t="s">
        <v>45</v>
      </c>
      <c r="E50" s="28">
        <v>15999</v>
      </c>
      <c r="F50" s="28">
        <v>13999</v>
      </c>
      <c r="G50" t="str">
        <f t="shared" si="0"/>
        <v>Mid</v>
      </c>
      <c r="H50" t="s">
        <v>242</v>
      </c>
      <c r="I50" t="s">
        <v>243</v>
      </c>
      <c r="J50" s="1">
        <v>6.72</v>
      </c>
      <c r="K50" t="s">
        <v>24</v>
      </c>
      <c r="L50" s="6">
        <v>8</v>
      </c>
      <c r="M50" s="6">
        <v>128</v>
      </c>
      <c r="N50" t="s">
        <v>244</v>
      </c>
      <c r="O50" t="s">
        <v>245</v>
      </c>
      <c r="P50" t="str">
        <f t="shared" si="1"/>
        <v>MediaTek</v>
      </c>
      <c r="Q50" s="6">
        <v>5000</v>
      </c>
      <c r="R50" s="5">
        <v>4.4000000000000004</v>
      </c>
      <c r="S50" s="6">
        <v>64</v>
      </c>
      <c r="T50" s="6">
        <v>8</v>
      </c>
    </row>
    <row r="51" spans="1:20" x14ac:dyDescent="0.2">
      <c r="A51" t="s">
        <v>246</v>
      </c>
      <c r="B51" t="s">
        <v>247</v>
      </c>
      <c r="C51" t="s">
        <v>38</v>
      </c>
      <c r="D51" t="s">
        <v>45</v>
      </c>
      <c r="E51" s="28">
        <v>35499</v>
      </c>
      <c r="F51" s="28">
        <v>27499</v>
      </c>
      <c r="G51" t="str">
        <f t="shared" si="0"/>
        <v>High</v>
      </c>
      <c r="H51" t="s">
        <v>248</v>
      </c>
      <c r="I51" t="s">
        <v>249</v>
      </c>
      <c r="J51" s="1">
        <v>6.6</v>
      </c>
      <c r="K51" t="s">
        <v>24</v>
      </c>
      <c r="L51" s="6">
        <v>8</v>
      </c>
      <c r="M51" s="6">
        <v>128</v>
      </c>
      <c r="N51" t="s">
        <v>250</v>
      </c>
      <c r="O51" t="s">
        <v>251</v>
      </c>
      <c r="P51" t="str">
        <f t="shared" si="1"/>
        <v>MediaTek</v>
      </c>
      <c r="Q51" s="6">
        <v>5000</v>
      </c>
      <c r="R51" s="5">
        <v>4.3</v>
      </c>
      <c r="S51" s="6">
        <v>48</v>
      </c>
      <c r="T51" s="6">
        <v>13</v>
      </c>
    </row>
    <row r="52" spans="1:20" x14ac:dyDescent="0.2">
      <c r="A52" t="s">
        <v>252</v>
      </c>
      <c r="B52" t="s">
        <v>253</v>
      </c>
      <c r="C52" t="s">
        <v>38</v>
      </c>
      <c r="D52" t="s">
        <v>45</v>
      </c>
      <c r="E52" s="28">
        <v>35499</v>
      </c>
      <c r="F52" s="28">
        <v>27499</v>
      </c>
      <c r="G52" t="str">
        <f t="shared" si="0"/>
        <v>High</v>
      </c>
      <c r="H52" t="s">
        <v>254</v>
      </c>
      <c r="I52" t="s">
        <v>249</v>
      </c>
      <c r="J52" s="1">
        <v>6.6</v>
      </c>
      <c r="K52" t="s">
        <v>24</v>
      </c>
      <c r="L52" s="6">
        <v>8</v>
      </c>
      <c r="M52" s="6">
        <v>128</v>
      </c>
      <c r="N52" t="s">
        <v>255</v>
      </c>
      <c r="O52" t="s">
        <v>251</v>
      </c>
      <c r="P52" t="str">
        <f t="shared" si="1"/>
        <v>MediaTek</v>
      </c>
      <c r="Q52" s="6">
        <v>5000</v>
      </c>
      <c r="R52" s="5">
        <v>4.3</v>
      </c>
      <c r="S52" s="6">
        <v>48</v>
      </c>
      <c r="T52" s="6">
        <v>13</v>
      </c>
    </row>
    <row r="53" spans="1:20" x14ac:dyDescent="0.2">
      <c r="A53" t="s">
        <v>256</v>
      </c>
      <c r="B53" t="s">
        <v>257</v>
      </c>
      <c r="C53" t="s">
        <v>38</v>
      </c>
      <c r="D53" t="s">
        <v>45</v>
      </c>
      <c r="E53" s="28">
        <v>45999</v>
      </c>
      <c r="F53" s="28">
        <v>35499</v>
      </c>
      <c r="G53" t="str">
        <f t="shared" si="0"/>
        <v>High</v>
      </c>
      <c r="H53" t="s">
        <v>258</v>
      </c>
      <c r="I53" t="s">
        <v>259</v>
      </c>
      <c r="J53" s="1">
        <v>6.4</v>
      </c>
      <c r="K53" t="s">
        <v>24</v>
      </c>
      <c r="L53" s="6">
        <v>8</v>
      </c>
      <c r="M53" s="6">
        <v>256</v>
      </c>
      <c r="N53" t="s">
        <v>260</v>
      </c>
      <c r="O53" t="s">
        <v>261</v>
      </c>
      <c r="P53" t="str">
        <f t="shared" si="1"/>
        <v>Unisoc</v>
      </c>
      <c r="Q53" s="6">
        <v>5000</v>
      </c>
      <c r="R53" s="5">
        <v>4.3</v>
      </c>
      <c r="S53" s="6">
        <v>50</v>
      </c>
      <c r="T53" s="6">
        <v>32</v>
      </c>
    </row>
    <row r="54" spans="1:20" x14ac:dyDescent="0.2">
      <c r="A54" t="s">
        <v>262</v>
      </c>
      <c r="B54" t="s">
        <v>263</v>
      </c>
      <c r="C54" t="s">
        <v>38</v>
      </c>
      <c r="D54" t="s">
        <v>45</v>
      </c>
      <c r="E54" s="28">
        <v>89999</v>
      </c>
      <c r="F54" s="28">
        <v>49999</v>
      </c>
      <c r="G54" t="str">
        <f t="shared" si="0"/>
        <v>High</v>
      </c>
      <c r="H54" t="s">
        <v>214</v>
      </c>
      <c r="I54" t="s">
        <v>211</v>
      </c>
      <c r="J54" s="1">
        <v>6.1</v>
      </c>
      <c r="K54" t="s">
        <v>24</v>
      </c>
      <c r="L54" s="6">
        <v>8</v>
      </c>
      <c r="M54" s="6">
        <v>128</v>
      </c>
      <c r="N54" t="s">
        <v>25</v>
      </c>
      <c r="O54" t="s">
        <v>207</v>
      </c>
      <c r="P54" t="str">
        <f t="shared" si="1"/>
        <v>Snapdragon</v>
      </c>
      <c r="Q54" s="6">
        <v>3900</v>
      </c>
      <c r="R54" s="5">
        <v>4.5</v>
      </c>
      <c r="S54" s="6">
        <v>50</v>
      </c>
      <c r="T54" s="6">
        <v>12</v>
      </c>
    </row>
    <row r="55" spans="1:20" x14ac:dyDescent="0.2">
      <c r="A55" t="s">
        <v>264</v>
      </c>
      <c r="B55" t="s">
        <v>265</v>
      </c>
      <c r="C55" t="s">
        <v>38</v>
      </c>
      <c r="D55" t="s">
        <v>45</v>
      </c>
      <c r="E55" s="28">
        <v>89999</v>
      </c>
      <c r="F55" s="28">
        <v>49999</v>
      </c>
      <c r="G55" t="str">
        <f t="shared" si="0"/>
        <v>High</v>
      </c>
      <c r="H55" t="s">
        <v>217</v>
      </c>
      <c r="I55" t="s">
        <v>211</v>
      </c>
      <c r="J55" s="1">
        <v>6.1</v>
      </c>
      <c r="K55" t="s">
        <v>24</v>
      </c>
      <c r="L55" s="6">
        <v>8</v>
      </c>
      <c r="M55" s="6">
        <v>128</v>
      </c>
      <c r="N55" t="s">
        <v>218</v>
      </c>
      <c r="O55" t="s">
        <v>207</v>
      </c>
      <c r="P55" t="str">
        <f t="shared" si="1"/>
        <v>Snapdragon</v>
      </c>
      <c r="Q55" s="6">
        <v>3900</v>
      </c>
      <c r="R55" s="5">
        <v>4.5</v>
      </c>
      <c r="S55" s="6">
        <v>50</v>
      </c>
      <c r="T55" s="6">
        <v>12</v>
      </c>
    </row>
    <row r="56" spans="1:20" x14ac:dyDescent="0.2">
      <c r="A56" t="s">
        <v>266</v>
      </c>
      <c r="B56" t="s">
        <v>267</v>
      </c>
      <c r="C56" t="s">
        <v>38</v>
      </c>
      <c r="D56" t="s">
        <v>45</v>
      </c>
      <c r="E56" s="28">
        <v>89999</v>
      </c>
      <c r="F56" s="28">
        <v>49999</v>
      </c>
      <c r="G56" t="str">
        <f t="shared" si="0"/>
        <v>High</v>
      </c>
      <c r="H56" t="s">
        <v>221</v>
      </c>
      <c r="I56" t="s">
        <v>211</v>
      </c>
      <c r="J56" s="1">
        <v>6.1</v>
      </c>
      <c r="K56" t="s">
        <v>24</v>
      </c>
      <c r="L56" s="6">
        <v>8</v>
      </c>
      <c r="M56" s="6">
        <v>128</v>
      </c>
      <c r="N56" t="s">
        <v>222</v>
      </c>
      <c r="O56" t="s">
        <v>207</v>
      </c>
      <c r="P56" t="str">
        <f t="shared" si="1"/>
        <v>Snapdragon</v>
      </c>
      <c r="Q56" s="6">
        <v>3900</v>
      </c>
      <c r="R56" s="5">
        <v>4.5</v>
      </c>
      <c r="S56" s="6">
        <v>50</v>
      </c>
      <c r="T56" s="6">
        <v>12</v>
      </c>
    </row>
    <row r="57" spans="1:20" x14ac:dyDescent="0.2">
      <c r="A57" t="s">
        <v>268</v>
      </c>
      <c r="B57" t="s">
        <v>269</v>
      </c>
      <c r="C57" t="s">
        <v>270</v>
      </c>
      <c r="D57" t="s">
        <v>30</v>
      </c>
      <c r="E57" s="28">
        <v>109999</v>
      </c>
      <c r="F57" s="28">
        <v>69999</v>
      </c>
      <c r="G57" t="str">
        <f t="shared" si="0"/>
        <v>High</v>
      </c>
      <c r="H57" t="s">
        <v>271</v>
      </c>
      <c r="I57" t="s">
        <v>272</v>
      </c>
      <c r="J57" s="1">
        <v>6.42</v>
      </c>
      <c r="K57" t="s">
        <v>24</v>
      </c>
      <c r="L57" s="6">
        <v>12</v>
      </c>
      <c r="M57" s="6">
        <v>256</v>
      </c>
      <c r="N57" t="s">
        <v>105</v>
      </c>
      <c r="O57" t="s">
        <v>273</v>
      </c>
      <c r="P57" t="str">
        <f t="shared" si="1"/>
        <v>MediaTek</v>
      </c>
      <c r="Q57" s="6">
        <v>5000</v>
      </c>
      <c r="R57" s="5">
        <v>4.4000000000000004</v>
      </c>
      <c r="S57" s="6">
        <v>50</v>
      </c>
      <c r="T57" s="6">
        <v>16</v>
      </c>
    </row>
    <row r="58" spans="1:20" x14ac:dyDescent="0.2">
      <c r="A58" t="s">
        <v>274</v>
      </c>
      <c r="B58" t="s">
        <v>275</v>
      </c>
      <c r="C58" t="s">
        <v>276</v>
      </c>
      <c r="D58" t="s">
        <v>45</v>
      </c>
      <c r="E58" s="28">
        <v>23999</v>
      </c>
      <c r="F58" s="28">
        <v>15999</v>
      </c>
      <c r="G58" t="str">
        <f t="shared" si="0"/>
        <v>Mid</v>
      </c>
      <c r="H58" t="s">
        <v>277</v>
      </c>
      <c r="I58" t="s">
        <v>278</v>
      </c>
      <c r="J58" s="1">
        <v>6.67</v>
      </c>
      <c r="K58" t="s">
        <v>24</v>
      </c>
      <c r="L58" s="6">
        <v>8</v>
      </c>
      <c r="M58" s="6">
        <v>256</v>
      </c>
      <c r="N58" t="s">
        <v>279</v>
      </c>
      <c r="O58" t="s">
        <v>280</v>
      </c>
      <c r="P58" t="str">
        <f t="shared" si="1"/>
        <v>Snapdragon</v>
      </c>
      <c r="Q58" s="6">
        <v>5000</v>
      </c>
      <c r="R58" s="5">
        <v>4.0999999999999996</v>
      </c>
      <c r="S58" s="6">
        <v>48</v>
      </c>
      <c r="T58" s="6">
        <v>13</v>
      </c>
    </row>
    <row r="59" spans="1:20" x14ac:dyDescent="0.2">
      <c r="A59" t="s">
        <v>281</v>
      </c>
      <c r="B59" t="s">
        <v>282</v>
      </c>
      <c r="C59" t="s">
        <v>38</v>
      </c>
      <c r="D59" t="s">
        <v>30</v>
      </c>
      <c r="E59" s="28">
        <v>35999</v>
      </c>
      <c r="F59" s="28">
        <v>22999</v>
      </c>
      <c r="G59" t="str">
        <f t="shared" si="0"/>
        <v>High</v>
      </c>
      <c r="H59" t="s">
        <v>283</v>
      </c>
      <c r="I59" t="s">
        <v>284</v>
      </c>
      <c r="J59" s="1">
        <v>6.7</v>
      </c>
      <c r="K59" t="s">
        <v>24</v>
      </c>
      <c r="L59" s="6">
        <v>8</v>
      </c>
      <c r="M59" s="6">
        <v>256</v>
      </c>
      <c r="N59" t="s">
        <v>285</v>
      </c>
      <c r="O59" t="s">
        <v>286</v>
      </c>
      <c r="P59" t="str">
        <f t="shared" si="1"/>
        <v>Unisoc</v>
      </c>
      <c r="Q59" s="6">
        <v>6000</v>
      </c>
      <c r="R59" s="5">
        <v>4.2</v>
      </c>
      <c r="S59" s="6">
        <v>108</v>
      </c>
      <c r="T59" s="6">
        <v>32</v>
      </c>
    </row>
    <row r="60" spans="1:20" x14ac:dyDescent="0.2">
      <c r="A60" t="s">
        <v>287</v>
      </c>
      <c r="B60" t="s">
        <v>288</v>
      </c>
      <c r="C60" t="s">
        <v>276</v>
      </c>
      <c r="D60" t="s">
        <v>45</v>
      </c>
      <c r="E60" s="28">
        <v>8999</v>
      </c>
      <c r="F60" s="28">
        <v>7450</v>
      </c>
      <c r="G60" t="str">
        <f t="shared" si="0"/>
        <v>Low</v>
      </c>
      <c r="H60" t="s">
        <v>289</v>
      </c>
      <c r="I60" t="s">
        <v>290</v>
      </c>
      <c r="J60" s="1">
        <v>6.52</v>
      </c>
      <c r="K60" t="s">
        <v>33</v>
      </c>
      <c r="L60" s="6">
        <v>2</v>
      </c>
      <c r="M60" s="6">
        <v>32</v>
      </c>
      <c r="N60" t="s">
        <v>291</v>
      </c>
      <c r="O60" t="s">
        <v>292</v>
      </c>
      <c r="P60" t="str">
        <f t="shared" si="1"/>
        <v>MediaTek</v>
      </c>
      <c r="Q60" s="6">
        <v>5000</v>
      </c>
      <c r="R60" s="5">
        <v>4.0999999999999996</v>
      </c>
      <c r="S60" s="6">
        <v>8</v>
      </c>
      <c r="T60" s="6">
        <v>5</v>
      </c>
    </row>
    <row r="61" spans="1:20" x14ac:dyDescent="0.2">
      <c r="A61" t="s">
        <v>293</v>
      </c>
      <c r="B61" t="s">
        <v>294</v>
      </c>
      <c r="C61" t="s">
        <v>276</v>
      </c>
      <c r="D61" t="s">
        <v>21</v>
      </c>
      <c r="E61" s="28">
        <v>10999</v>
      </c>
      <c r="F61" s="28">
        <v>6999</v>
      </c>
      <c r="G61" t="str">
        <f t="shared" si="0"/>
        <v>Low</v>
      </c>
      <c r="H61" t="s">
        <v>295</v>
      </c>
      <c r="I61" t="s">
        <v>290</v>
      </c>
      <c r="J61" s="1">
        <v>6.52</v>
      </c>
      <c r="K61" t="s">
        <v>33</v>
      </c>
      <c r="L61" s="6">
        <v>4</v>
      </c>
      <c r="M61" s="6">
        <v>64</v>
      </c>
      <c r="N61" t="s">
        <v>296</v>
      </c>
      <c r="O61" t="s">
        <v>292</v>
      </c>
      <c r="P61" t="str">
        <f t="shared" si="1"/>
        <v>MediaTek</v>
      </c>
      <c r="Q61" s="6">
        <v>5000</v>
      </c>
      <c r="R61" s="5">
        <v>4.2</v>
      </c>
      <c r="S61" s="6">
        <v>8</v>
      </c>
      <c r="T61" s="6">
        <v>5</v>
      </c>
    </row>
    <row r="62" spans="1:20" x14ac:dyDescent="0.2">
      <c r="A62" t="s">
        <v>297</v>
      </c>
      <c r="B62" t="s">
        <v>298</v>
      </c>
      <c r="C62" t="s">
        <v>29</v>
      </c>
      <c r="D62" t="s">
        <v>45</v>
      </c>
      <c r="E62" s="28">
        <v>18999</v>
      </c>
      <c r="F62" s="28">
        <v>10999</v>
      </c>
      <c r="G62" t="str">
        <f t="shared" si="0"/>
        <v>Mid</v>
      </c>
      <c r="H62" t="s">
        <v>299</v>
      </c>
      <c r="I62" t="s">
        <v>75</v>
      </c>
      <c r="J62" s="1">
        <v>6.5</v>
      </c>
      <c r="K62" t="s">
        <v>24</v>
      </c>
      <c r="L62" s="6">
        <v>8</v>
      </c>
      <c r="M62" s="6">
        <v>128</v>
      </c>
      <c r="N62" t="s">
        <v>300</v>
      </c>
      <c r="O62" t="s">
        <v>77</v>
      </c>
      <c r="P62" t="str">
        <f t="shared" si="1"/>
        <v>Snapdragon</v>
      </c>
      <c r="Q62" s="6">
        <v>5000</v>
      </c>
      <c r="R62" s="5">
        <v>4.2</v>
      </c>
      <c r="S62" s="6">
        <v>50</v>
      </c>
      <c r="T62" s="6">
        <v>16</v>
      </c>
    </row>
    <row r="63" spans="1:20" x14ac:dyDescent="0.2">
      <c r="A63" t="s">
        <v>301</v>
      </c>
      <c r="B63" t="s">
        <v>302</v>
      </c>
      <c r="C63" t="s">
        <v>303</v>
      </c>
      <c r="D63" t="s">
        <v>45</v>
      </c>
      <c r="E63" s="28">
        <v>10999</v>
      </c>
      <c r="F63" s="28">
        <v>7999</v>
      </c>
      <c r="G63" t="str">
        <f t="shared" si="0"/>
        <v>Low</v>
      </c>
      <c r="H63" t="s">
        <v>304</v>
      </c>
      <c r="I63" t="s">
        <v>305</v>
      </c>
      <c r="J63" s="1">
        <v>6.5170000000000003</v>
      </c>
      <c r="K63" t="s">
        <v>24</v>
      </c>
      <c r="L63" s="6">
        <v>4</v>
      </c>
      <c r="M63" s="6">
        <v>128</v>
      </c>
      <c r="N63" t="s">
        <v>306</v>
      </c>
      <c r="O63" t="s">
        <v>307</v>
      </c>
      <c r="P63" t="str">
        <f t="shared" si="1"/>
        <v>Unisoc</v>
      </c>
      <c r="Q63" s="6">
        <v>5000</v>
      </c>
      <c r="R63" s="5">
        <v>3.8</v>
      </c>
      <c r="S63" s="6">
        <v>50</v>
      </c>
      <c r="T63" s="6">
        <v>8</v>
      </c>
    </row>
    <row r="64" spans="1:20" x14ac:dyDescent="0.2">
      <c r="A64" t="s">
        <v>308</v>
      </c>
      <c r="B64" t="s">
        <v>309</v>
      </c>
      <c r="C64" t="s">
        <v>270</v>
      </c>
      <c r="D64" t="s">
        <v>45</v>
      </c>
      <c r="E64" s="28">
        <v>17999</v>
      </c>
      <c r="F64" s="28">
        <v>12999</v>
      </c>
      <c r="G64" t="str">
        <f t="shared" si="0"/>
        <v>Mid</v>
      </c>
      <c r="H64" t="s">
        <v>310</v>
      </c>
      <c r="I64" t="s">
        <v>311</v>
      </c>
      <c r="J64" s="1">
        <v>6.67</v>
      </c>
      <c r="K64" t="s">
        <v>24</v>
      </c>
      <c r="L64" s="6">
        <v>8</v>
      </c>
      <c r="M64" s="6">
        <v>256</v>
      </c>
      <c r="N64" t="s">
        <v>312</v>
      </c>
      <c r="O64" t="s">
        <v>313</v>
      </c>
      <c r="P64" t="str">
        <f t="shared" si="1"/>
        <v>MediaTek</v>
      </c>
      <c r="Q64" s="6">
        <v>5000</v>
      </c>
      <c r="R64" s="5">
        <v>4.2</v>
      </c>
      <c r="S64" s="6">
        <v>64</v>
      </c>
      <c r="T64" s="6">
        <v>32</v>
      </c>
    </row>
    <row r="65" spans="1:20" x14ac:dyDescent="0.2">
      <c r="A65" t="s">
        <v>314</v>
      </c>
      <c r="B65" t="s">
        <v>315</v>
      </c>
      <c r="C65" t="s">
        <v>316</v>
      </c>
      <c r="D65" t="s">
        <v>45</v>
      </c>
      <c r="E65" s="28">
        <v>19999</v>
      </c>
      <c r="F65" s="28">
        <v>15999</v>
      </c>
      <c r="G65" t="str">
        <f t="shared" si="0"/>
        <v>Mid</v>
      </c>
      <c r="H65" t="s">
        <v>317</v>
      </c>
      <c r="I65" t="s">
        <v>318</v>
      </c>
      <c r="J65" s="1">
        <v>6.78</v>
      </c>
      <c r="K65" t="s">
        <v>24</v>
      </c>
      <c r="L65" s="6">
        <v>8</v>
      </c>
      <c r="M65" s="6">
        <v>256</v>
      </c>
      <c r="N65" t="s">
        <v>319</v>
      </c>
      <c r="O65" t="s">
        <v>320</v>
      </c>
      <c r="P65" t="str">
        <f t="shared" si="1"/>
        <v>MediaTek</v>
      </c>
      <c r="Q65" s="6">
        <v>5000</v>
      </c>
      <c r="R65" s="5">
        <v>4.2</v>
      </c>
      <c r="S65" s="6">
        <v>16</v>
      </c>
      <c r="T65" s="6">
        <v>16</v>
      </c>
    </row>
    <row r="66" spans="1:20" x14ac:dyDescent="0.2">
      <c r="A66" t="s">
        <v>321</v>
      </c>
      <c r="B66" t="s">
        <v>322</v>
      </c>
      <c r="C66" t="s">
        <v>316</v>
      </c>
      <c r="D66" t="s">
        <v>45</v>
      </c>
      <c r="E66" s="28">
        <v>17999</v>
      </c>
      <c r="F66" s="28">
        <v>14999</v>
      </c>
      <c r="G66" t="str">
        <f t="shared" ref="G66:G129" si="2">IF(F66&lt;10000,"Low",IF(F66&lt;20000,"Mid","High"))</f>
        <v>Mid</v>
      </c>
      <c r="H66" t="s">
        <v>317</v>
      </c>
      <c r="I66" t="s">
        <v>318</v>
      </c>
      <c r="J66" s="1">
        <v>6.78</v>
      </c>
      <c r="K66" t="s">
        <v>24</v>
      </c>
      <c r="L66" s="6">
        <v>4</v>
      </c>
      <c r="M66" s="6">
        <v>128</v>
      </c>
      <c r="N66" t="s">
        <v>319</v>
      </c>
      <c r="O66" t="s">
        <v>320</v>
      </c>
      <c r="P66" t="str">
        <f t="shared" ref="P66:P129" si="3">IF(ISNUMBER(SEARCH("Dimensity",O66)),"MediaTek",
IF(ISNUMBER(SEARCH("Helio",O66)),"MediaTek",
IF(ISNUMBER(SEARCH("G37",O66)),"MediaTek",
IF(ISNUMBER(SEARCH("Tensor",O66)),"Tensor",
IF(ISNUMBER(SEARCH("Snapdragon",O66)),"Snapdragon",
IF(ISNUMBER(SEARCH("Gen",O66)),"Snapdragon",
IF(ISNUMBER(SEARCH("Unisoc",O66)),"Unisoc",
IF(ISNUMBER(SEARCH("T",O66)),"Unisoc",
IF(ISNUMBER(SEARCH("SC",O66)),"Unisoc",
IF(ISNUMBER(SEARCH("Exynos",O66)),"Exynos",
"Other"))))))))))</f>
        <v>MediaTek</v>
      </c>
      <c r="Q66" s="6">
        <v>5000</v>
      </c>
      <c r="R66" s="5">
        <v>4.0999999999999996</v>
      </c>
      <c r="S66" s="6">
        <v>16</v>
      </c>
      <c r="T66" s="6">
        <v>16</v>
      </c>
    </row>
    <row r="67" spans="1:20" x14ac:dyDescent="0.2">
      <c r="A67" t="s">
        <v>323</v>
      </c>
      <c r="B67" t="s">
        <v>324</v>
      </c>
      <c r="C67" t="s">
        <v>29</v>
      </c>
      <c r="D67" t="s">
        <v>45</v>
      </c>
      <c r="E67" s="28">
        <v>27999</v>
      </c>
      <c r="F67" s="28">
        <v>22999</v>
      </c>
      <c r="G67" t="str">
        <f t="shared" si="2"/>
        <v>High</v>
      </c>
      <c r="H67" t="s">
        <v>325</v>
      </c>
      <c r="I67" t="s">
        <v>326</v>
      </c>
      <c r="J67" s="1">
        <v>6.55</v>
      </c>
      <c r="K67" t="s">
        <v>24</v>
      </c>
      <c r="L67" s="6">
        <v>8</v>
      </c>
      <c r="M67" s="6">
        <v>128</v>
      </c>
      <c r="N67" t="s">
        <v>327</v>
      </c>
      <c r="O67" t="s">
        <v>328</v>
      </c>
      <c r="P67" t="str">
        <f t="shared" si="3"/>
        <v>MediaTek</v>
      </c>
      <c r="Q67" s="6">
        <v>5000</v>
      </c>
      <c r="R67" s="5">
        <v>4.3</v>
      </c>
      <c r="S67" s="6">
        <v>50</v>
      </c>
      <c r="T67" s="6">
        <v>32</v>
      </c>
    </row>
    <row r="68" spans="1:20" x14ac:dyDescent="0.2">
      <c r="A68" t="s">
        <v>329</v>
      </c>
      <c r="B68" t="s">
        <v>330</v>
      </c>
      <c r="C68" t="s">
        <v>29</v>
      </c>
      <c r="D68" t="s">
        <v>45</v>
      </c>
      <c r="E68" s="28">
        <v>29999</v>
      </c>
      <c r="F68" s="28">
        <v>24999</v>
      </c>
      <c r="G68" t="str">
        <f t="shared" si="2"/>
        <v>High</v>
      </c>
      <c r="H68" t="s">
        <v>331</v>
      </c>
      <c r="I68" t="s">
        <v>326</v>
      </c>
      <c r="J68" s="1">
        <v>6.55</v>
      </c>
      <c r="K68" t="s">
        <v>24</v>
      </c>
      <c r="L68" s="6">
        <v>12</v>
      </c>
      <c r="M68" s="6">
        <v>256</v>
      </c>
      <c r="N68" t="s">
        <v>332</v>
      </c>
      <c r="O68" t="s">
        <v>328</v>
      </c>
      <c r="P68" t="str">
        <f t="shared" si="3"/>
        <v>MediaTek</v>
      </c>
      <c r="Q68" s="6">
        <v>5000</v>
      </c>
      <c r="R68" s="5">
        <v>4.3</v>
      </c>
      <c r="S68" s="6">
        <v>50</v>
      </c>
      <c r="T68" s="6">
        <v>32</v>
      </c>
    </row>
    <row r="69" spans="1:20" x14ac:dyDescent="0.2">
      <c r="A69" t="s">
        <v>333</v>
      </c>
      <c r="B69" t="s">
        <v>334</v>
      </c>
      <c r="C69" t="s">
        <v>29</v>
      </c>
      <c r="D69" t="s">
        <v>45</v>
      </c>
      <c r="E69" s="28">
        <v>27999</v>
      </c>
      <c r="F69" s="28">
        <v>22999</v>
      </c>
      <c r="G69" t="str">
        <f t="shared" si="2"/>
        <v>High</v>
      </c>
      <c r="H69" t="s">
        <v>335</v>
      </c>
      <c r="I69" t="s">
        <v>326</v>
      </c>
      <c r="J69" s="1">
        <v>6.55</v>
      </c>
      <c r="K69" t="s">
        <v>24</v>
      </c>
      <c r="L69" s="6">
        <v>8</v>
      </c>
      <c r="M69" s="6">
        <v>128</v>
      </c>
      <c r="N69" t="s">
        <v>336</v>
      </c>
      <c r="O69" t="s">
        <v>328</v>
      </c>
      <c r="P69" t="str">
        <f t="shared" si="3"/>
        <v>MediaTek</v>
      </c>
      <c r="Q69" s="6">
        <v>5000</v>
      </c>
      <c r="R69" s="5">
        <v>4.3</v>
      </c>
      <c r="S69" s="6">
        <v>50</v>
      </c>
      <c r="T69" s="6">
        <v>32</v>
      </c>
    </row>
    <row r="70" spans="1:20" x14ac:dyDescent="0.2">
      <c r="A70" t="s">
        <v>337</v>
      </c>
      <c r="B70" t="s">
        <v>338</v>
      </c>
      <c r="C70" t="s">
        <v>29</v>
      </c>
      <c r="D70" t="s">
        <v>30</v>
      </c>
      <c r="E70" s="28">
        <v>12999</v>
      </c>
      <c r="F70" s="28">
        <v>8499</v>
      </c>
      <c r="G70" t="str">
        <f t="shared" si="2"/>
        <v>Low</v>
      </c>
      <c r="H70" t="s">
        <v>339</v>
      </c>
      <c r="I70" t="s">
        <v>340</v>
      </c>
      <c r="J70" s="1">
        <v>6.5</v>
      </c>
      <c r="K70" t="s">
        <v>24</v>
      </c>
      <c r="L70" s="6">
        <v>4</v>
      </c>
      <c r="M70" s="6">
        <v>128</v>
      </c>
      <c r="N70" t="s">
        <v>341</v>
      </c>
      <c r="O70" t="s">
        <v>342</v>
      </c>
      <c r="P70" t="str">
        <f t="shared" si="3"/>
        <v>Unisoc</v>
      </c>
      <c r="Q70" s="6">
        <v>5000</v>
      </c>
      <c r="R70" s="5">
        <v>4.0999999999999996</v>
      </c>
      <c r="S70" s="6">
        <v>50</v>
      </c>
      <c r="T70" s="6">
        <v>8</v>
      </c>
    </row>
    <row r="71" spans="1:20" x14ac:dyDescent="0.2">
      <c r="A71" t="s">
        <v>343</v>
      </c>
      <c r="B71" t="s">
        <v>344</v>
      </c>
      <c r="C71" t="s">
        <v>241</v>
      </c>
      <c r="D71" t="s">
        <v>45</v>
      </c>
      <c r="E71" s="28">
        <v>11999</v>
      </c>
      <c r="F71" s="28">
        <v>9999</v>
      </c>
      <c r="G71" t="str">
        <f t="shared" si="2"/>
        <v>Low</v>
      </c>
      <c r="H71" t="s">
        <v>345</v>
      </c>
      <c r="I71" t="s">
        <v>346</v>
      </c>
      <c r="J71" s="1">
        <v>6.74</v>
      </c>
      <c r="K71" t="s">
        <v>194</v>
      </c>
      <c r="L71" s="6">
        <v>4</v>
      </c>
      <c r="M71" s="6">
        <v>128</v>
      </c>
      <c r="N71" t="s">
        <v>347</v>
      </c>
      <c r="O71" t="s">
        <v>348</v>
      </c>
      <c r="P71" t="str">
        <f t="shared" si="3"/>
        <v>Unisoc</v>
      </c>
      <c r="Q71" s="6">
        <v>5000</v>
      </c>
      <c r="R71" s="5">
        <v>4.0999999999999996</v>
      </c>
      <c r="S71" s="6">
        <v>108</v>
      </c>
      <c r="T71" s="6">
        <v>8</v>
      </c>
    </row>
    <row r="72" spans="1:20" x14ac:dyDescent="0.2">
      <c r="A72" t="s">
        <v>349</v>
      </c>
      <c r="B72" t="s">
        <v>350</v>
      </c>
      <c r="C72" t="s">
        <v>241</v>
      </c>
      <c r="D72" t="s">
        <v>45</v>
      </c>
      <c r="E72" s="28">
        <v>12999</v>
      </c>
      <c r="F72" s="28">
        <v>10999</v>
      </c>
      <c r="G72" t="str">
        <f t="shared" si="2"/>
        <v>Mid</v>
      </c>
      <c r="H72" t="s">
        <v>351</v>
      </c>
      <c r="I72" t="s">
        <v>346</v>
      </c>
      <c r="J72" s="1">
        <v>6.74</v>
      </c>
      <c r="K72" t="s">
        <v>194</v>
      </c>
      <c r="L72" s="6">
        <v>6</v>
      </c>
      <c r="M72" s="6">
        <v>64</v>
      </c>
      <c r="N72" t="s">
        <v>352</v>
      </c>
      <c r="O72" t="s">
        <v>348</v>
      </c>
      <c r="P72" t="str">
        <f t="shared" si="3"/>
        <v>Unisoc</v>
      </c>
      <c r="Q72" s="6">
        <v>5000</v>
      </c>
      <c r="R72" s="5">
        <v>4.4000000000000004</v>
      </c>
      <c r="S72" s="6">
        <v>108</v>
      </c>
      <c r="T72" s="6">
        <v>8</v>
      </c>
    </row>
    <row r="73" spans="1:20" x14ac:dyDescent="0.2">
      <c r="A73" t="s">
        <v>353</v>
      </c>
      <c r="B73" t="s">
        <v>354</v>
      </c>
      <c r="C73" t="s">
        <v>241</v>
      </c>
      <c r="D73" t="s">
        <v>45</v>
      </c>
      <c r="E73" s="28">
        <v>12999</v>
      </c>
      <c r="F73" s="28">
        <v>10999</v>
      </c>
      <c r="G73" t="str">
        <f t="shared" si="2"/>
        <v>Mid</v>
      </c>
      <c r="H73" t="s">
        <v>345</v>
      </c>
      <c r="I73" t="s">
        <v>346</v>
      </c>
      <c r="J73" s="1">
        <v>6.74</v>
      </c>
      <c r="K73" t="s">
        <v>194</v>
      </c>
      <c r="L73" s="6">
        <v>6</v>
      </c>
      <c r="M73" s="6">
        <v>64</v>
      </c>
      <c r="N73" t="s">
        <v>347</v>
      </c>
      <c r="O73" t="s">
        <v>348</v>
      </c>
      <c r="P73" t="str">
        <f t="shared" si="3"/>
        <v>Unisoc</v>
      </c>
      <c r="Q73" s="6">
        <v>5000</v>
      </c>
      <c r="R73" s="5">
        <v>4.4000000000000004</v>
      </c>
      <c r="S73" s="6">
        <v>108</v>
      </c>
      <c r="T73" s="6">
        <v>8</v>
      </c>
    </row>
    <row r="74" spans="1:20" x14ac:dyDescent="0.2">
      <c r="A74" t="s">
        <v>355</v>
      </c>
      <c r="B74" t="s">
        <v>356</v>
      </c>
      <c r="C74" t="s">
        <v>241</v>
      </c>
      <c r="D74" t="s">
        <v>45</v>
      </c>
      <c r="E74" s="28">
        <v>11999</v>
      </c>
      <c r="F74" s="28">
        <v>9999</v>
      </c>
      <c r="G74" t="str">
        <f t="shared" si="2"/>
        <v>Low</v>
      </c>
      <c r="H74" t="s">
        <v>351</v>
      </c>
      <c r="I74" t="s">
        <v>346</v>
      </c>
      <c r="J74" s="1">
        <v>6.74</v>
      </c>
      <c r="K74" t="s">
        <v>194</v>
      </c>
      <c r="L74" s="6">
        <v>4</v>
      </c>
      <c r="M74" s="6">
        <v>128</v>
      </c>
      <c r="N74" t="s">
        <v>352</v>
      </c>
      <c r="O74" t="s">
        <v>348</v>
      </c>
      <c r="P74" t="str">
        <f t="shared" si="3"/>
        <v>Unisoc</v>
      </c>
      <c r="Q74" s="6">
        <v>5000</v>
      </c>
      <c r="R74" s="5">
        <v>4.0999999999999996</v>
      </c>
      <c r="S74" s="6">
        <v>108</v>
      </c>
      <c r="T74" s="6">
        <v>8</v>
      </c>
    </row>
    <row r="75" spans="1:20" x14ac:dyDescent="0.2">
      <c r="A75" t="s">
        <v>357</v>
      </c>
      <c r="B75" t="s">
        <v>358</v>
      </c>
      <c r="C75" t="s">
        <v>316</v>
      </c>
      <c r="D75" t="s">
        <v>30</v>
      </c>
      <c r="E75" s="28">
        <v>14999</v>
      </c>
      <c r="F75" s="28">
        <v>12499</v>
      </c>
      <c r="G75" t="str">
        <f t="shared" si="2"/>
        <v>Mid</v>
      </c>
      <c r="H75" t="s">
        <v>359</v>
      </c>
      <c r="I75" t="s">
        <v>360</v>
      </c>
      <c r="J75" s="1">
        <v>6.78</v>
      </c>
      <c r="K75" t="s">
        <v>24</v>
      </c>
      <c r="L75" s="6">
        <v>4</v>
      </c>
      <c r="M75" s="6">
        <v>128</v>
      </c>
      <c r="N75" t="s">
        <v>361</v>
      </c>
      <c r="O75" t="s">
        <v>362</v>
      </c>
      <c r="P75" t="str">
        <f t="shared" si="3"/>
        <v>MediaTek</v>
      </c>
      <c r="Q75" s="6">
        <v>6000</v>
      </c>
      <c r="R75" s="5">
        <v>4.2</v>
      </c>
      <c r="S75" s="6">
        <v>8</v>
      </c>
      <c r="T75" s="6">
        <v>8</v>
      </c>
    </row>
    <row r="76" spans="1:20" x14ac:dyDescent="0.2">
      <c r="A76" t="s">
        <v>363</v>
      </c>
      <c r="B76" t="s">
        <v>364</v>
      </c>
      <c r="C76" t="s">
        <v>316</v>
      </c>
      <c r="D76" t="s">
        <v>45</v>
      </c>
      <c r="E76" s="28">
        <v>14999</v>
      </c>
      <c r="F76" s="28">
        <v>12499</v>
      </c>
      <c r="G76" t="str">
        <f t="shared" si="2"/>
        <v>Mid</v>
      </c>
      <c r="H76" t="s">
        <v>365</v>
      </c>
      <c r="I76" t="s">
        <v>360</v>
      </c>
      <c r="J76" s="1">
        <v>6.78</v>
      </c>
      <c r="K76" t="s">
        <v>24</v>
      </c>
      <c r="L76" s="6">
        <v>4</v>
      </c>
      <c r="M76" s="6">
        <v>128</v>
      </c>
      <c r="N76" t="s">
        <v>366</v>
      </c>
      <c r="O76" t="s">
        <v>362</v>
      </c>
      <c r="P76" t="str">
        <f t="shared" si="3"/>
        <v>MediaTek</v>
      </c>
      <c r="Q76" s="6">
        <v>6000</v>
      </c>
      <c r="R76" s="5">
        <v>4.2</v>
      </c>
      <c r="S76" s="6">
        <v>8</v>
      </c>
      <c r="T76" s="6">
        <v>8</v>
      </c>
    </row>
    <row r="77" spans="1:20" x14ac:dyDescent="0.2">
      <c r="A77" t="s">
        <v>367</v>
      </c>
      <c r="B77" t="s">
        <v>358</v>
      </c>
      <c r="C77" t="s">
        <v>316</v>
      </c>
      <c r="D77" t="s">
        <v>30</v>
      </c>
      <c r="E77" s="28">
        <v>16999</v>
      </c>
      <c r="F77" s="28">
        <v>13499</v>
      </c>
      <c r="G77" t="str">
        <f t="shared" si="2"/>
        <v>Mid</v>
      </c>
      <c r="H77" t="s">
        <v>359</v>
      </c>
      <c r="I77" t="s">
        <v>360</v>
      </c>
      <c r="J77" s="1">
        <v>6.78</v>
      </c>
      <c r="K77" t="s">
        <v>24</v>
      </c>
      <c r="L77" s="6">
        <v>8</v>
      </c>
      <c r="M77" s="6">
        <v>128</v>
      </c>
      <c r="N77" t="s">
        <v>361</v>
      </c>
      <c r="O77" t="s">
        <v>362</v>
      </c>
      <c r="P77" t="str">
        <f t="shared" si="3"/>
        <v>MediaTek</v>
      </c>
      <c r="Q77" s="6">
        <v>6000</v>
      </c>
      <c r="R77" s="5">
        <v>4.2</v>
      </c>
      <c r="S77" s="6">
        <v>8</v>
      </c>
      <c r="T77" s="6">
        <v>8</v>
      </c>
    </row>
    <row r="78" spans="1:20" x14ac:dyDescent="0.2">
      <c r="A78" t="s">
        <v>368</v>
      </c>
      <c r="B78" t="s">
        <v>369</v>
      </c>
      <c r="C78" t="s">
        <v>316</v>
      </c>
      <c r="D78" t="s">
        <v>45</v>
      </c>
      <c r="E78" s="28">
        <v>14999</v>
      </c>
      <c r="F78" s="28">
        <v>12499</v>
      </c>
      <c r="G78" t="str">
        <f t="shared" si="2"/>
        <v>Mid</v>
      </c>
      <c r="H78" t="s">
        <v>370</v>
      </c>
      <c r="I78" t="s">
        <v>360</v>
      </c>
      <c r="J78" s="1">
        <v>6.78</v>
      </c>
      <c r="K78" t="s">
        <v>24</v>
      </c>
      <c r="L78" s="6">
        <v>4</v>
      </c>
      <c r="M78" s="6">
        <v>128</v>
      </c>
      <c r="N78" t="s">
        <v>371</v>
      </c>
      <c r="O78" t="s">
        <v>362</v>
      </c>
      <c r="P78" t="str">
        <f t="shared" si="3"/>
        <v>MediaTek</v>
      </c>
      <c r="Q78" s="6">
        <v>6000</v>
      </c>
      <c r="R78" s="5">
        <v>4.2</v>
      </c>
      <c r="S78" s="6">
        <v>8</v>
      </c>
      <c r="T78" s="6">
        <v>8</v>
      </c>
    </row>
    <row r="79" spans="1:20" x14ac:dyDescent="0.2">
      <c r="A79" t="s">
        <v>372</v>
      </c>
      <c r="B79" t="s">
        <v>364</v>
      </c>
      <c r="C79" t="s">
        <v>316</v>
      </c>
      <c r="D79" t="s">
        <v>45</v>
      </c>
      <c r="E79" s="28">
        <v>16999</v>
      </c>
      <c r="F79" s="28">
        <v>13499</v>
      </c>
      <c r="G79" t="str">
        <f t="shared" si="2"/>
        <v>Mid</v>
      </c>
      <c r="H79" t="s">
        <v>365</v>
      </c>
      <c r="I79" t="s">
        <v>360</v>
      </c>
      <c r="J79" s="1">
        <v>6.78</v>
      </c>
      <c r="K79" t="s">
        <v>24</v>
      </c>
      <c r="L79" s="6">
        <v>8</v>
      </c>
      <c r="M79" s="6">
        <v>128</v>
      </c>
      <c r="N79" t="s">
        <v>366</v>
      </c>
      <c r="O79" t="s">
        <v>362</v>
      </c>
      <c r="P79" t="str">
        <f t="shared" si="3"/>
        <v>MediaTek</v>
      </c>
      <c r="Q79" s="6">
        <v>6000</v>
      </c>
      <c r="R79" s="5">
        <v>4.2</v>
      </c>
      <c r="S79" s="6">
        <v>8</v>
      </c>
      <c r="T79" s="6">
        <v>8</v>
      </c>
    </row>
    <row r="80" spans="1:20" x14ac:dyDescent="0.2">
      <c r="A80" t="s">
        <v>373</v>
      </c>
      <c r="B80" t="s">
        <v>374</v>
      </c>
      <c r="C80" t="s">
        <v>375</v>
      </c>
      <c r="D80" t="s">
        <v>45</v>
      </c>
      <c r="E80" s="28">
        <v>18999</v>
      </c>
      <c r="F80" s="28">
        <v>10999</v>
      </c>
      <c r="G80" t="str">
        <f t="shared" si="2"/>
        <v>Mid</v>
      </c>
      <c r="H80" t="s">
        <v>376</v>
      </c>
      <c r="I80" t="s">
        <v>377</v>
      </c>
      <c r="J80" s="1">
        <v>6.64</v>
      </c>
      <c r="K80" t="s">
        <v>24</v>
      </c>
      <c r="L80" s="6">
        <v>6</v>
      </c>
      <c r="M80" s="6">
        <v>128</v>
      </c>
      <c r="N80" t="s">
        <v>378</v>
      </c>
      <c r="O80" t="s">
        <v>379</v>
      </c>
      <c r="P80" t="str">
        <f t="shared" si="3"/>
        <v>MediaTek</v>
      </c>
      <c r="Q80" s="6">
        <v>5000</v>
      </c>
      <c r="R80" s="5">
        <v>4.2</v>
      </c>
      <c r="S80" s="6">
        <v>50</v>
      </c>
      <c r="T80" s="6">
        <v>8</v>
      </c>
    </row>
    <row r="81" spans="1:20" x14ac:dyDescent="0.2">
      <c r="A81" t="s">
        <v>380</v>
      </c>
      <c r="B81" t="s">
        <v>381</v>
      </c>
      <c r="C81" t="s">
        <v>375</v>
      </c>
      <c r="D81" t="s">
        <v>45</v>
      </c>
      <c r="E81" s="28">
        <v>18999</v>
      </c>
      <c r="F81" s="28">
        <v>10999</v>
      </c>
      <c r="G81" t="str">
        <f t="shared" si="2"/>
        <v>Mid</v>
      </c>
      <c r="H81" t="s">
        <v>382</v>
      </c>
      <c r="I81" t="s">
        <v>377</v>
      </c>
      <c r="J81" s="1">
        <v>6.64</v>
      </c>
      <c r="K81" t="s">
        <v>24</v>
      </c>
      <c r="L81" s="6">
        <v>6</v>
      </c>
      <c r="M81" s="6">
        <v>128</v>
      </c>
      <c r="N81" t="s">
        <v>383</v>
      </c>
      <c r="O81" t="s">
        <v>379</v>
      </c>
      <c r="P81" t="str">
        <f t="shared" si="3"/>
        <v>MediaTek</v>
      </c>
      <c r="Q81" s="6">
        <v>5000</v>
      </c>
      <c r="R81" s="5">
        <v>4.2</v>
      </c>
      <c r="S81" s="6">
        <v>50</v>
      </c>
      <c r="T81" s="6">
        <v>8</v>
      </c>
    </row>
    <row r="82" spans="1:20" x14ac:dyDescent="0.2">
      <c r="A82" t="s">
        <v>384</v>
      </c>
      <c r="B82" t="s">
        <v>385</v>
      </c>
      <c r="C82" t="s">
        <v>386</v>
      </c>
      <c r="D82" t="s">
        <v>30</v>
      </c>
      <c r="E82" s="28">
        <v>9500</v>
      </c>
      <c r="F82" s="28">
        <v>7499</v>
      </c>
      <c r="G82" t="str">
        <f t="shared" si="2"/>
        <v>Low</v>
      </c>
      <c r="H82" t="s">
        <v>387</v>
      </c>
      <c r="I82" t="s">
        <v>388</v>
      </c>
      <c r="J82" s="1">
        <v>6.6</v>
      </c>
      <c r="K82" t="s">
        <v>33</v>
      </c>
      <c r="L82" s="6">
        <v>4</v>
      </c>
      <c r="M82" s="6">
        <v>128</v>
      </c>
      <c r="N82" t="s">
        <v>389</v>
      </c>
      <c r="O82" t="s">
        <v>390</v>
      </c>
      <c r="P82" t="str">
        <f t="shared" si="3"/>
        <v>Unisoc</v>
      </c>
      <c r="Q82" s="6">
        <v>5000</v>
      </c>
      <c r="R82" s="5">
        <v>4.0999999999999996</v>
      </c>
      <c r="S82" s="6">
        <v>50</v>
      </c>
      <c r="T82" s="6">
        <v>8</v>
      </c>
    </row>
    <row r="83" spans="1:20" x14ac:dyDescent="0.2">
      <c r="A83" t="s">
        <v>391</v>
      </c>
      <c r="B83" t="s">
        <v>392</v>
      </c>
      <c r="C83" t="s">
        <v>386</v>
      </c>
      <c r="D83" t="s">
        <v>30</v>
      </c>
      <c r="E83" s="28">
        <v>9500</v>
      </c>
      <c r="F83" s="28">
        <v>6599</v>
      </c>
      <c r="G83" t="str">
        <f t="shared" si="2"/>
        <v>Low</v>
      </c>
      <c r="H83" t="s">
        <v>393</v>
      </c>
      <c r="I83" t="s">
        <v>388</v>
      </c>
      <c r="J83" s="1">
        <v>6.6</v>
      </c>
      <c r="K83" t="s">
        <v>33</v>
      </c>
      <c r="L83" s="6">
        <v>4</v>
      </c>
      <c r="M83" s="6">
        <v>128</v>
      </c>
      <c r="N83" t="s">
        <v>394</v>
      </c>
      <c r="O83" t="s">
        <v>390</v>
      </c>
      <c r="P83" t="str">
        <f t="shared" si="3"/>
        <v>Unisoc</v>
      </c>
      <c r="Q83" s="6">
        <v>5000</v>
      </c>
      <c r="R83" s="5">
        <v>4.0999999999999996</v>
      </c>
      <c r="S83" s="6">
        <v>50</v>
      </c>
      <c r="T83" s="6">
        <v>8</v>
      </c>
    </row>
    <row r="84" spans="1:20" x14ac:dyDescent="0.2">
      <c r="A84" t="s">
        <v>395</v>
      </c>
      <c r="B84" t="s">
        <v>396</v>
      </c>
      <c r="C84" t="s">
        <v>276</v>
      </c>
      <c r="D84" t="s">
        <v>45</v>
      </c>
      <c r="E84" s="28">
        <v>14999</v>
      </c>
      <c r="F84" s="28">
        <v>9499</v>
      </c>
      <c r="G84" t="str">
        <f t="shared" si="2"/>
        <v>Low</v>
      </c>
      <c r="H84" t="s">
        <v>397</v>
      </c>
      <c r="I84" t="s">
        <v>398</v>
      </c>
      <c r="J84" s="1">
        <v>6.79</v>
      </c>
      <c r="K84" t="s">
        <v>24</v>
      </c>
      <c r="L84" s="6">
        <v>4</v>
      </c>
      <c r="M84" s="6">
        <v>128</v>
      </c>
      <c r="N84" t="s">
        <v>399</v>
      </c>
      <c r="O84" t="s">
        <v>245</v>
      </c>
      <c r="P84" t="str">
        <f t="shared" si="3"/>
        <v>MediaTek</v>
      </c>
      <c r="Q84" s="6">
        <v>5000</v>
      </c>
      <c r="R84" s="5">
        <v>4.3</v>
      </c>
      <c r="S84" s="6">
        <v>50</v>
      </c>
      <c r="T84" s="6">
        <v>8</v>
      </c>
    </row>
    <row r="85" spans="1:20" x14ac:dyDescent="0.2">
      <c r="A85" t="s">
        <v>400</v>
      </c>
      <c r="B85" t="s">
        <v>396</v>
      </c>
      <c r="C85" t="s">
        <v>276</v>
      </c>
      <c r="D85" t="s">
        <v>45</v>
      </c>
      <c r="E85" s="28">
        <v>15999</v>
      </c>
      <c r="F85" s="28">
        <v>9999</v>
      </c>
      <c r="G85" t="str">
        <f t="shared" si="2"/>
        <v>Low</v>
      </c>
      <c r="H85" t="s">
        <v>397</v>
      </c>
      <c r="I85" t="s">
        <v>398</v>
      </c>
      <c r="J85" s="1">
        <v>6.79</v>
      </c>
      <c r="K85" t="s">
        <v>24</v>
      </c>
      <c r="L85" s="6">
        <v>6</v>
      </c>
      <c r="M85" s="6">
        <v>128</v>
      </c>
      <c r="N85" t="s">
        <v>399</v>
      </c>
      <c r="O85" t="s">
        <v>245</v>
      </c>
      <c r="P85" t="str">
        <f t="shared" si="3"/>
        <v>MediaTek</v>
      </c>
      <c r="Q85" s="6">
        <v>5000</v>
      </c>
      <c r="R85" s="5">
        <v>4.2</v>
      </c>
      <c r="S85" s="6">
        <v>50</v>
      </c>
      <c r="T85" s="6">
        <v>8</v>
      </c>
    </row>
    <row r="86" spans="1:20" x14ac:dyDescent="0.2">
      <c r="A86" t="s">
        <v>401</v>
      </c>
      <c r="B86" t="s">
        <v>402</v>
      </c>
      <c r="C86" t="s">
        <v>276</v>
      </c>
      <c r="D86" t="s">
        <v>45</v>
      </c>
      <c r="E86" s="28">
        <v>15999</v>
      </c>
      <c r="F86" s="28">
        <v>9999</v>
      </c>
      <c r="G86" t="str">
        <f t="shared" si="2"/>
        <v>Low</v>
      </c>
      <c r="H86" t="s">
        <v>403</v>
      </c>
      <c r="I86" t="s">
        <v>398</v>
      </c>
      <c r="J86" s="1">
        <v>6.79</v>
      </c>
      <c r="K86" t="s">
        <v>24</v>
      </c>
      <c r="L86" s="6">
        <v>6</v>
      </c>
      <c r="M86" s="6">
        <v>128</v>
      </c>
      <c r="N86" t="s">
        <v>404</v>
      </c>
      <c r="O86" t="s">
        <v>245</v>
      </c>
      <c r="P86" t="str">
        <f t="shared" si="3"/>
        <v>MediaTek</v>
      </c>
      <c r="Q86" s="6">
        <v>5000</v>
      </c>
      <c r="R86" s="5">
        <v>4.2</v>
      </c>
      <c r="S86" s="6">
        <v>50</v>
      </c>
      <c r="T86" s="6">
        <v>8</v>
      </c>
    </row>
    <row r="87" spans="1:20" x14ac:dyDescent="0.2">
      <c r="A87" t="s">
        <v>405</v>
      </c>
      <c r="B87" t="s">
        <v>406</v>
      </c>
      <c r="C87" t="s">
        <v>276</v>
      </c>
      <c r="D87" t="s">
        <v>45</v>
      </c>
      <c r="E87" s="28">
        <v>14999</v>
      </c>
      <c r="F87" s="28">
        <v>9499</v>
      </c>
      <c r="G87" t="str">
        <f t="shared" si="2"/>
        <v>Low</v>
      </c>
      <c r="H87" t="s">
        <v>407</v>
      </c>
      <c r="I87" t="s">
        <v>398</v>
      </c>
      <c r="J87" s="1">
        <v>6.79</v>
      </c>
      <c r="K87" t="s">
        <v>24</v>
      </c>
      <c r="L87" s="6">
        <v>4</v>
      </c>
      <c r="M87" s="6">
        <v>128</v>
      </c>
      <c r="N87" t="s">
        <v>408</v>
      </c>
      <c r="O87" t="s">
        <v>245</v>
      </c>
      <c r="P87" t="str">
        <f t="shared" si="3"/>
        <v>MediaTek</v>
      </c>
      <c r="Q87" s="6">
        <v>5000</v>
      </c>
      <c r="R87" s="5">
        <v>4.3</v>
      </c>
      <c r="S87" s="6">
        <v>50</v>
      </c>
      <c r="T87" s="6">
        <v>8</v>
      </c>
    </row>
    <row r="88" spans="1:20" x14ac:dyDescent="0.2">
      <c r="A88" t="s">
        <v>409</v>
      </c>
      <c r="B88" t="s">
        <v>402</v>
      </c>
      <c r="C88" t="s">
        <v>276</v>
      </c>
      <c r="D88" t="s">
        <v>45</v>
      </c>
      <c r="E88" s="28">
        <v>14999</v>
      </c>
      <c r="F88" s="28">
        <v>9499</v>
      </c>
      <c r="G88" t="str">
        <f t="shared" si="2"/>
        <v>Low</v>
      </c>
      <c r="H88" t="s">
        <v>403</v>
      </c>
      <c r="I88" t="s">
        <v>398</v>
      </c>
      <c r="J88" s="1">
        <v>6.79</v>
      </c>
      <c r="K88" t="s">
        <v>24</v>
      </c>
      <c r="L88" s="6">
        <v>4</v>
      </c>
      <c r="M88" s="6">
        <v>128</v>
      </c>
      <c r="N88" t="s">
        <v>404</v>
      </c>
      <c r="O88" t="s">
        <v>245</v>
      </c>
      <c r="P88" t="str">
        <f t="shared" si="3"/>
        <v>MediaTek</v>
      </c>
      <c r="Q88" s="6">
        <v>5000</v>
      </c>
      <c r="R88" s="5">
        <v>4.3</v>
      </c>
      <c r="S88" s="6">
        <v>50</v>
      </c>
      <c r="T88" s="6">
        <v>8</v>
      </c>
    </row>
    <row r="89" spans="1:20" x14ac:dyDescent="0.2">
      <c r="A89" t="s">
        <v>410</v>
      </c>
      <c r="B89" t="s">
        <v>406</v>
      </c>
      <c r="C89" t="s">
        <v>276</v>
      </c>
      <c r="D89" t="s">
        <v>45</v>
      </c>
      <c r="E89" s="28">
        <v>15999</v>
      </c>
      <c r="F89" s="28">
        <v>9999</v>
      </c>
      <c r="G89" t="str">
        <f t="shared" si="2"/>
        <v>Low</v>
      </c>
      <c r="H89" t="s">
        <v>407</v>
      </c>
      <c r="I89" t="s">
        <v>398</v>
      </c>
      <c r="J89" s="1">
        <v>6.79</v>
      </c>
      <c r="K89" t="s">
        <v>24</v>
      </c>
      <c r="L89" s="6">
        <v>6</v>
      </c>
      <c r="M89" s="6">
        <v>128</v>
      </c>
      <c r="N89" t="s">
        <v>408</v>
      </c>
      <c r="O89" t="s">
        <v>245</v>
      </c>
      <c r="P89" t="str">
        <f t="shared" si="3"/>
        <v>MediaTek</v>
      </c>
      <c r="Q89" s="6">
        <v>5000</v>
      </c>
      <c r="R89" s="5">
        <v>4.2</v>
      </c>
      <c r="S89" s="6">
        <v>50</v>
      </c>
      <c r="T89" s="6">
        <v>8</v>
      </c>
    </row>
    <row r="90" spans="1:20" x14ac:dyDescent="0.2">
      <c r="A90" t="s">
        <v>411</v>
      </c>
      <c r="B90" t="s">
        <v>412</v>
      </c>
      <c r="C90" t="s">
        <v>52</v>
      </c>
      <c r="D90" t="s">
        <v>45</v>
      </c>
      <c r="E90" s="28">
        <v>15999</v>
      </c>
      <c r="F90" s="28">
        <v>10999</v>
      </c>
      <c r="G90" t="str">
        <f t="shared" si="2"/>
        <v>Mid</v>
      </c>
      <c r="H90" t="s">
        <v>413</v>
      </c>
      <c r="I90" t="s">
        <v>414</v>
      </c>
      <c r="J90" s="1">
        <v>6.79</v>
      </c>
      <c r="K90" t="s">
        <v>24</v>
      </c>
      <c r="L90" s="6">
        <v>4</v>
      </c>
      <c r="M90" s="6">
        <v>128</v>
      </c>
      <c r="N90" t="s">
        <v>415</v>
      </c>
      <c r="O90" t="s">
        <v>416</v>
      </c>
      <c r="P90" t="str">
        <f t="shared" si="3"/>
        <v>Snapdragon</v>
      </c>
      <c r="Q90" s="6">
        <v>5000</v>
      </c>
      <c r="R90" s="5">
        <v>4.3</v>
      </c>
      <c r="S90" s="6">
        <v>50</v>
      </c>
      <c r="T90" s="6">
        <v>8</v>
      </c>
    </row>
    <row r="91" spans="1:20" x14ac:dyDescent="0.2">
      <c r="A91" t="s">
        <v>417</v>
      </c>
      <c r="B91" t="s">
        <v>418</v>
      </c>
      <c r="C91" t="s">
        <v>52</v>
      </c>
      <c r="D91" t="s">
        <v>45</v>
      </c>
      <c r="E91" s="28">
        <v>16999</v>
      </c>
      <c r="F91" s="28">
        <v>11999</v>
      </c>
      <c r="G91" t="str">
        <f t="shared" si="2"/>
        <v>Mid</v>
      </c>
      <c r="H91" t="s">
        <v>419</v>
      </c>
      <c r="I91" t="s">
        <v>414</v>
      </c>
      <c r="J91" s="1">
        <v>6.79</v>
      </c>
      <c r="K91" t="s">
        <v>24</v>
      </c>
      <c r="L91" s="6">
        <v>6</v>
      </c>
      <c r="M91" s="6">
        <v>128</v>
      </c>
      <c r="N91" t="s">
        <v>420</v>
      </c>
      <c r="O91" t="s">
        <v>416</v>
      </c>
      <c r="P91" t="str">
        <f t="shared" si="3"/>
        <v>Snapdragon</v>
      </c>
      <c r="Q91" s="6">
        <v>5000</v>
      </c>
      <c r="R91" s="5">
        <v>4.2</v>
      </c>
      <c r="S91" s="6">
        <v>50</v>
      </c>
      <c r="T91" s="6">
        <v>8</v>
      </c>
    </row>
    <row r="92" spans="1:20" x14ac:dyDescent="0.2">
      <c r="A92" t="s">
        <v>421</v>
      </c>
      <c r="B92" t="s">
        <v>418</v>
      </c>
      <c r="C92" t="s">
        <v>52</v>
      </c>
      <c r="D92" t="s">
        <v>45</v>
      </c>
      <c r="E92" s="28">
        <v>15999</v>
      </c>
      <c r="F92" s="28">
        <v>10999</v>
      </c>
      <c r="G92" t="str">
        <f t="shared" si="2"/>
        <v>Mid</v>
      </c>
      <c r="H92" t="s">
        <v>419</v>
      </c>
      <c r="I92" t="s">
        <v>414</v>
      </c>
      <c r="J92" s="1">
        <v>6.79</v>
      </c>
      <c r="K92" t="s">
        <v>24</v>
      </c>
      <c r="L92" s="6">
        <v>4</v>
      </c>
      <c r="M92" s="6">
        <v>128</v>
      </c>
      <c r="N92" t="s">
        <v>420</v>
      </c>
      <c r="O92" t="s">
        <v>416</v>
      </c>
      <c r="P92" t="str">
        <f t="shared" si="3"/>
        <v>Snapdragon</v>
      </c>
      <c r="Q92" s="6">
        <v>5000</v>
      </c>
      <c r="R92" s="5">
        <v>4.3</v>
      </c>
      <c r="S92" s="6">
        <v>50</v>
      </c>
      <c r="T92" s="6">
        <v>8</v>
      </c>
    </row>
    <row r="93" spans="1:20" x14ac:dyDescent="0.2">
      <c r="A93" t="s">
        <v>422</v>
      </c>
      <c r="B93" t="s">
        <v>412</v>
      </c>
      <c r="C93" t="s">
        <v>52</v>
      </c>
      <c r="D93" t="s">
        <v>45</v>
      </c>
      <c r="E93" s="28">
        <v>16999</v>
      </c>
      <c r="F93" s="28">
        <v>11999</v>
      </c>
      <c r="G93" t="str">
        <f t="shared" si="2"/>
        <v>Mid</v>
      </c>
      <c r="H93" t="s">
        <v>413</v>
      </c>
      <c r="I93" t="s">
        <v>414</v>
      </c>
      <c r="J93" s="1">
        <v>6.79</v>
      </c>
      <c r="K93" t="s">
        <v>24</v>
      </c>
      <c r="L93" s="6">
        <v>6</v>
      </c>
      <c r="M93" s="6">
        <v>128</v>
      </c>
      <c r="N93" t="s">
        <v>415</v>
      </c>
      <c r="O93" t="s">
        <v>416</v>
      </c>
      <c r="P93" t="str">
        <f t="shared" si="3"/>
        <v>Snapdragon</v>
      </c>
      <c r="Q93" s="6">
        <v>5000</v>
      </c>
      <c r="R93" s="5">
        <v>4.2</v>
      </c>
      <c r="S93" s="6">
        <v>50</v>
      </c>
      <c r="T93" s="6">
        <v>8</v>
      </c>
    </row>
    <row r="94" spans="1:20" x14ac:dyDescent="0.2">
      <c r="A94" t="s">
        <v>423</v>
      </c>
      <c r="B94" t="s">
        <v>424</v>
      </c>
      <c r="C94" t="s">
        <v>90</v>
      </c>
      <c r="D94" t="s">
        <v>45</v>
      </c>
      <c r="E94" s="28">
        <v>22999</v>
      </c>
      <c r="F94" s="28">
        <v>13899</v>
      </c>
      <c r="G94" t="str">
        <f t="shared" si="2"/>
        <v>Mid</v>
      </c>
      <c r="H94" t="s">
        <v>425</v>
      </c>
      <c r="I94" t="s">
        <v>426</v>
      </c>
      <c r="J94" s="1">
        <v>6.43</v>
      </c>
      <c r="K94" t="s">
        <v>24</v>
      </c>
      <c r="L94" s="6">
        <v>8</v>
      </c>
      <c r="M94" s="6">
        <v>128</v>
      </c>
      <c r="N94" t="s">
        <v>427</v>
      </c>
      <c r="O94" t="s">
        <v>428</v>
      </c>
      <c r="P94" t="str">
        <f t="shared" si="3"/>
        <v>Snapdragon</v>
      </c>
      <c r="Q94" s="6">
        <v>5000</v>
      </c>
      <c r="R94" s="5">
        <v>4.3</v>
      </c>
      <c r="S94" s="6">
        <v>50</v>
      </c>
      <c r="T94" s="6">
        <v>8</v>
      </c>
    </row>
    <row r="95" spans="1:20" x14ac:dyDescent="0.2">
      <c r="A95" t="s">
        <v>429</v>
      </c>
      <c r="B95" t="s">
        <v>430</v>
      </c>
      <c r="C95" t="s">
        <v>38</v>
      </c>
      <c r="D95" t="s">
        <v>45</v>
      </c>
      <c r="E95" s="28">
        <v>24499</v>
      </c>
      <c r="F95" s="28">
        <v>12999</v>
      </c>
      <c r="G95" t="str">
        <f t="shared" si="2"/>
        <v>Mid</v>
      </c>
      <c r="H95" t="s">
        <v>431</v>
      </c>
      <c r="I95" t="s">
        <v>432</v>
      </c>
      <c r="J95" s="1">
        <v>6.5</v>
      </c>
      <c r="K95" t="s">
        <v>24</v>
      </c>
      <c r="L95" s="6">
        <v>6</v>
      </c>
      <c r="M95" s="6">
        <v>128</v>
      </c>
      <c r="N95" t="s">
        <v>433</v>
      </c>
      <c r="O95" t="s">
        <v>434</v>
      </c>
      <c r="P95" t="str">
        <f t="shared" si="3"/>
        <v>Exynos</v>
      </c>
      <c r="Q95" s="6">
        <v>6000</v>
      </c>
      <c r="R95" s="5">
        <v>4.2</v>
      </c>
      <c r="S95" s="6">
        <v>50</v>
      </c>
      <c r="T95" s="6">
        <v>13</v>
      </c>
    </row>
    <row r="96" spans="1:20" x14ac:dyDescent="0.2">
      <c r="A96" t="s">
        <v>435</v>
      </c>
      <c r="B96" t="s">
        <v>430</v>
      </c>
      <c r="C96" t="s">
        <v>38</v>
      </c>
      <c r="D96" t="s">
        <v>45</v>
      </c>
      <c r="E96" s="28">
        <v>25999</v>
      </c>
      <c r="F96" s="28">
        <v>14999</v>
      </c>
      <c r="G96" t="str">
        <f t="shared" si="2"/>
        <v>Mid</v>
      </c>
      <c r="H96" t="s">
        <v>431</v>
      </c>
      <c r="I96" t="s">
        <v>432</v>
      </c>
      <c r="J96" s="1">
        <v>6.5</v>
      </c>
      <c r="K96" t="s">
        <v>24</v>
      </c>
      <c r="L96" s="6">
        <v>8</v>
      </c>
      <c r="M96" s="6">
        <v>128</v>
      </c>
      <c r="N96" t="s">
        <v>433</v>
      </c>
      <c r="O96" t="s">
        <v>434</v>
      </c>
      <c r="P96" t="str">
        <f t="shared" si="3"/>
        <v>Exynos</v>
      </c>
      <c r="Q96" s="6">
        <v>6000</v>
      </c>
      <c r="R96" s="5">
        <v>4.2</v>
      </c>
      <c r="S96" s="6">
        <v>50</v>
      </c>
      <c r="T96" s="6">
        <v>13</v>
      </c>
    </row>
    <row r="97" spans="1:20" x14ac:dyDescent="0.2">
      <c r="A97" t="s">
        <v>436</v>
      </c>
      <c r="B97" t="s">
        <v>437</v>
      </c>
      <c r="C97" t="s">
        <v>38</v>
      </c>
      <c r="D97" t="s">
        <v>45</v>
      </c>
      <c r="E97" s="28">
        <v>25999</v>
      </c>
      <c r="F97" s="28">
        <v>14999</v>
      </c>
      <c r="G97" t="str">
        <f t="shared" si="2"/>
        <v>Mid</v>
      </c>
      <c r="H97" t="s">
        <v>438</v>
      </c>
      <c r="I97" t="s">
        <v>432</v>
      </c>
      <c r="J97" s="1">
        <v>6.5</v>
      </c>
      <c r="K97" t="s">
        <v>24</v>
      </c>
      <c r="L97" s="6">
        <v>8</v>
      </c>
      <c r="M97" s="6">
        <v>128</v>
      </c>
      <c r="N97" t="s">
        <v>439</v>
      </c>
      <c r="O97" t="s">
        <v>434</v>
      </c>
      <c r="P97" t="str">
        <f t="shared" si="3"/>
        <v>Exynos</v>
      </c>
      <c r="Q97" s="6">
        <v>6000</v>
      </c>
      <c r="R97" s="5">
        <v>4.2</v>
      </c>
      <c r="S97" s="6">
        <v>50</v>
      </c>
      <c r="T97" s="6">
        <v>13</v>
      </c>
    </row>
    <row r="98" spans="1:20" x14ac:dyDescent="0.2">
      <c r="A98" t="s">
        <v>440</v>
      </c>
      <c r="B98" t="s">
        <v>441</v>
      </c>
      <c r="C98" t="s">
        <v>276</v>
      </c>
      <c r="D98" t="s">
        <v>45</v>
      </c>
      <c r="E98" s="28">
        <v>17999</v>
      </c>
      <c r="F98" s="28">
        <v>12499</v>
      </c>
      <c r="G98" t="str">
        <f t="shared" si="2"/>
        <v>Mid</v>
      </c>
      <c r="H98" t="s">
        <v>442</v>
      </c>
      <c r="I98" t="s">
        <v>443</v>
      </c>
      <c r="J98" s="1">
        <v>6.79</v>
      </c>
      <c r="K98" t="s">
        <v>24</v>
      </c>
      <c r="L98" s="6">
        <v>6</v>
      </c>
      <c r="M98" s="6">
        <v>128</v>
      </c>
      <c r="N98" t="s">
        <v>408</v>
      </c>
      <c r="O98" t="s">
        <v>416</v>
      </c>
      <c r="P98" t="str">
        <f t="shared" si="3"/>
        <v>Snapdragon</v>
      </c>
      <c r="Q98" s="6">
        <v>5000</v>
      </c>
      <c r="R98" s="5">
        <v>4.2</v>
      </c>
      <c r="S98" s="6">
        <v>50</v>
      </c>
      <c r="T98" s="6">
        <v>8</v>
      </c>
    </row>
    <row r="99" spans="1:20" x14ac:dyDescent="0.2">
      <c r="A99" t="s">
        <v>444</v>
      </c>
      <c r="B99" t="s">
        <v>445</v>
      </c>
      <c r="C99" t="s">
        <v>276</v>
      </c>
      <c r="D99" t="s">
        <v>45</v>
      </c>
      <c r="E99" s="28">
        <v>17999</v>
      </c>
      <c r="F99" s="28">
        <v>12499</v>
      </c>
      <c r="G99" t="str">
        <f t="shared" si="2"/>
        <v>Mid</v>
      </c>
      <c r="H99" t="s">
        <v>446</v>
      </c>
      <c r="I99" t="s">
        <v>443</v>
      </c>
      <c r="J99" s="1">
        <v>6.79</v>
      </c>
      <c r="K99" t="s">
        <v>24</v>
      </c>
      <c r="L99" s="6">
        <v>6</v>
      </c>
      <c r="M99" s="6">
        <v>128</v>
      </c>
      <c r="N99" t="s">
        <v>399</v>
      </c>
      <c r="O99" t="s">
        <v>416</v>
      </c>
      <c r="P99" t="str">
        <f t="shared" si="3"/>
        <v>Snapdragon</v>
      </c>
      <c r="Q99" s="6">
        <v>5000</v>
      </c>
      <c r="R99" s="5">
        <v>4.2</v>
      </c>
      <c r="S99" s="6">
        <v>50</v>
      </c>
      <c r="T99" s="6">
        <v>8</v>
      </c>
    </row>
    <row r="100" spans="1:20" x14ac:dyDescent="0.2">
      <c r="A100" t="s">
        <v>447</v>
      </c>
      <c r="B100" t="s">
        <v>448</v>
      </c>
      <c r="C100" t="s">
        <v>276</v>
      </c>
      <c r="D100" t="s">
        <v>45</v>
      </c>
      <c r="E100" s="28">
        <v>17999</v>
      </c>
      <c r="F100" s="28">
        <v>12499</v>
      </c>
      <c r="G100" t="str">
        <f t="shared" si="2"/>
        <v>Mid</v>
      </c>
      <c r="H100" t="s">
        <v>449</v>
      </c>
      <c r="I100" t="s">
        <v>443</v>
      </c>
      <c r="J100" s="1">
        <v>6.79</v>
      </c>
      <c r="K100" t="s">
        <v>24</v>
      </c>
      <c r="L100" s="6">
        <v>6</v>
      </c>
      <c r="M100" s="6">
        <v>128</v>
      </c>
      <c r="N100" t="s">
        <v>404</v>
      </c>
      <c r="O100" t="s">
        <v>416</v>
      </c>
      <c r="P100" t="str">
        <f t="shared" si="3"/>
        <v>Snapdragon</v>
      </c>
      <c r="Q100" s="6">
        <v>5000</v>
      </c>
      <c r="R100" s="5">
        <v>4.2</v>
      </c>
      <c r="S100" s="6">
        <v>50</v>
      </c>
      <c r="T100" s="6">
        <v>8</v>
      </c>
    </row>
    <row r="101" spans="1:20" x14ac:dyDescent="0.2">
      <c r="A101" t="s">
        <v>450</v>
      </c>
      <c r="B101" t="s">
        <v>441</v>
      </c>
      <c r="C101" t="s">
        <v>276</v>
      </c>
      <c r="D101" t="s">
        <v>45</v>
      </c>
      <c r="E101" s="28">
        <v>15999</v>
      </c>
      <c r="F101" s="28">
        <v>11999</v>
      </c>
      <c r="G101" t="str">
        <f t="shared" si="2"/>
        <v>Mid</v>
      </c>
      <c r="H101" t="s">
        <v>442</v>
      </c>
      <c r="I101" t="s">
        <v>443</v>
      </c>
      <c r="J101" s="1">
        <v>6.79</v>
      </c>
      <c r="K101" t="s">
        <v>24</v>
      </c>
      <c r="L101" s="6">
        <v>4</v>
      </c>
      <c r="M101" s="6">
        <v>128</v>
      </c>
      <c r="N101" t="s">
        <v>408</v>
      </c>
      <c r="O101" t="s">
        <v>416</v>
      </c>
      <c r="P101" t="str">
        <f t="shared" si="3"/>
        <v>Snapdragon</v>
      </c>
      <c r="Q101" s="6">
        <v>5000</v>
      </c>
      <c r="R101" s="5">
        <v>4.3</v>
      </c>
      <c r="S101" s="6">
        <v>50</v>
      </c>
      <c r="T101" s="6">
        <v>8</v>
      </c>
    </row>
    <row r="102" spans="1:20" x14ac:dyDescent="0.2">
      <c r="A102" t="s">
        <v>451</v>
      </c>
      <c r="B102" t="s">
        <v>445</v>
      </c>
      <c r="C102" t="s">
        <v>276</v>
      </c>
      <c r="D102" t="s">
        <v>45</v>
      </c>
      <c r="E102" s="28">
        <v>15999</v>
      </c>
      <c r="F102" s="28">
        <v>11999</v>
      </c>
      <c r="G102" t="str">
        <f t="shared" si="2"/>
        <v>Mid</v>
      </c>
      <c r="H102" t="s">
        <v>446</v>
      </c>
      <c r="I102" t="s">
        <v>443</v>
      </c>
      <c r="J102" s="1">
        <v>6.79</v>
      </c>
      <c r="K102" t="s">
        <v>24</v>
      </c>
      <c r="L102" s="6">
        <v>4</v>
      </c>
      <c r="M102" s="6">
        <v>128</v>
      </c>
      <c r="N102" t="s">
        <v>399</v>
      </c>
      <c r="O102" t="s">
        <v>416</v>
      </c>
      <c r="P102" t="str">
        <f t="shared" si="3"/>
        <v>Snapdragon</v>
      </c>
      <c r="Q102" s="6">
        <v>5000</v>
      </c>
      <c r="R102" s="5">
        <v>4.3</v>
      </c>
      <c r="S102" s="6">
        <v>50</v>
      </c>
      <c r="T102" s="6">
        <v>8</v>
      </c>
    </row>
    <row r="103" spans="1:20" x14ac:dyDescent="0.2">
      <c r="A103" t="s">
        <v>452</v>
      </c>
      <c r="B103" t="s">
        <v>448</v>
      </c>
      <c r="C103" t="s">
        <v>276</v>
      </c>
      <c r="D103" t="s">
        <v>45</v>
      </c>
      <c r="E103" s="28">
        <v>15999</v>
      </c>
      <c r="F103" s="28">
        <v>11999</v>
      </c>
      <c r="G103" t="str">
        <f t="shared" si="2"/>
        <v>Mid</v>
      </c>
      <c r="H103" t="s">
        <v>449</v>
      </c>
      <c r="I103" t="s">
        <v>443</v>
      </c>
      <c r="J103" s="1">
        <v>6.79</v>
      </c>
      <c r="K103" t="s">
        <v>24</v>
      </c>
      <c r="L103" s="6">
        <v>4</v>
      </c>
      <c r="M103" s="6">
        <v>128</v>
      </c>
      <c r="N103" t="s">
        <v>404</v>
      </c>
      <c r="O103" t="s">
        <v>416</v>
      </c>
      <c r="P103" t="str">
        <f t="shared" si="3"/>
        <v>Snapdragon</v>
      </c>
      <c r="Q103" s="6">
        <v>5000</v>
      </c>
      <c r="R103" s="5">
        <v>4.3</v>
      </c>
      <c r="S103" s="6">
        <v>50</v>
      </c>
      <c r="T103" s="6">
        <v>8</v>
      </c>
    </row>
    <row r="104" spans="1:20" x14ac:dyDescent="0.2">
      <c r="A104" t="s">
        <v>453</v>
      </c>
      <c r="B104" t="s">
        <v>454</v>
      </c>
      <c r="C104" t="s">
        <v>276</v>
      </c>
      <c r="D104" t="s">
        <v>45</v>
      </c>
      <c r="E104" s="28">
        <v>19999</v>
      </c>
      <c r="F104" s="28">
        <v>13999</v>
      </c>
      <c r="G104" t="str">
        <f t="shared" si="2"/>
        <v>Mid</v>
      </c>
      <c r="H104" t="s">
        <v>442</v>
      </c>
      <c r="I104" t="s">
        <v>443</v>
      </c>
      <c r="J104" s="1">
        <v>6.79</v>
      </c>
      <c r="K104" t="s">
        <v>24</v>
      </c>
      <c r="L104" s="6">
        <v>8</v>
      </c>
      <c r="M104" s="6">
        <v>256</v>
      </c>
      <c r="N104" t="s">
        <v>408</v>
      </c>
      <c r="O104" t="s">
        <v>416</v>
      </c>
      <c r="P104" t="str">
        <f t="shared" si="3"/>
        <v>Snapdragon</v>
      </c>
      <c r="Q104" s="6">
        <v>5000</v>
      </c>
      <c r="R104" s="5">
        <v>4.2</v>
      </c>
      <c r="S104" s="6">
        <v>50</v>
      </c>
      <c r="T104" s="6">
        <v>8</v>
      </c>
    </row>
    <row r="105" spans="1:20" x14ac:dyDescent="0.2">
      <c r="A105" t="s">
        <v>455</v>
      </c>
      <c r="B105" t="s">
        <v>456</v>
      </c>
      <c r="C105" t="s">
        <v>276</v>
      </c>
      <c r="D105" t="s">
        <v>45</v>
      </c>
      <c r="E105" s="28">
        <v>19999</v>
      </c>
      <c r="F105" s="28">
        <v>13999</v>
      </c>
      <c r="G105" t="str">
        <f t="shared" si="2"/>
        <v>Mid</v>
      </c>
      <c r="H105" t="s">
        <v>446</v>
      </c>
      <c r="I105" t="s">
        <v>443</v>
      </c>
      <c r="J105" s="1">
        <v>6.79</v>
      </c>
      <c r="K105" t="s">
        <v>24</v>
      </c>
      <c r="L105" s="6">
        <v>8</v>
      </c>
      <c r="M105" s="6">
        <v>256</v>
      </c>
      <c r="N105" t="s">
        <v>399</v>
      </c>
      <c r="O105" t="s">
        <v>416</v>
      </c>
      <c r="P105" t="str">
        <f t="shared" si="3"/>
        <v>Snapdragon</v>
      </c>
      <c r="Q105" s="6">
        <v>5000</v>
      </c>
      <c r="R105" s="5">
        <v>4.2</v>
      </c>
      <c r="S105" s="6">
        <v>50</v>
      </c>
      <c r="T105" s="6">
        <v>8</v>
      </c>
    </row>
    <row r="106" spans="1:20" x14ac:dyDescent="0.2">
      <c r="A106" t="s">
        <v>457</v>
      </c>
      <c r="B106" t="s">
        <v>458</v>
      </c>
      <c r="C106" t="s">
        <v>276</v>
      </c>
      <c r="D106" t="s">
        <v>45</v>
      </c>
      <c r="E106" s="28">
        <v>19999</v>
      </c>
      <c r="F106" s="28">
        <v>13999</v>
      </c>
      <c r="G106" t="str">
        <f t="shared" si="2"/>
        <v>Mid</v>
      </c>
      <c r="H106" t="s">
        <v>449</v>
      </c>
      <c r="I106" t="s">
        <v>443</v>
      </c>
      <c r="J106" s="1">
        <v>6.79</v>
      </c>
      <c r="K106" t="s">
        <v>24</v>
      </c>
      <c r="L106" s="6">
        <v>8</v>
      </c>
      <c r="M106" s="6">
        <v>256</v>
      </c>
      <c r="N106" t="s">
        <v>404</v>
      </c>
      <c r="O106" t="s">
        <v>416</v>
      </c>
      <c r="P106" t="str">
        <f t="shared" si="3"/>
        <v>Snapdragon</v>
      </c>
      <c r="Q106" s="6">
        <v>5000</v>
      </c>
      <c r="R106" s="5">
        <v>4.2</v>
      </c>
      <c r="S106" s="6">
        <v>50</v>
      </c>
      <c r="T106" s="6">
        <v>8</v>
      </c>
    </row>
    <row r="107" spans="1:20" x14ac:dyDescent="0.2">
      <c r="A107" t="s">
        <v>459</v>
      </c>
      <c r="B107" t="s">
        <v>460</v>
      </c>
      <c r="C107" t="s">
        <v>316</v>
      </c>
      <c r="D107" t="s">
        <v>21</v>
      </c>
      <c r="E107" s="28">
        <v>29999</v>
      </c>
      <c r="F107" s="28">
        <v>24999</v>
      </c>
      <c r="G107" t="str">
        <f t="shared" si="2"/>
        <v>High</v>
      </c>
      <c r="H107" t="s">
        <v>461</v>
      </c>
      <c r="I107" t="s">
        <v>462</v>
      </c>
      <c r="J107" s="1">
        <v>6.78</v>
      </c>
      <c r="K107" t="s">
        <v>24</v>
      </c>
      <c r="L107" s="6">
        <v>12</v>
      </c>
      <c r="M107" s="6">
        <v>256</v>
      </c>
      <c r="N107" t="s">
        <v>463</v>
      </c>
      <c r="O107" t="s">
        <v>185</v>
      </c>
      <c r="P107" t="str">
        <f t="shared" si="3"/>
        <v>MediaTek</v>
      </c>
      <c r="Q107" s="6">
        <v>5000</v>
      </c>
      <c r="R107" s="5">
        <v>4.2</v>
      </c>
      <c r="S107" s="6">
        <v>108</v>
      </c>
      <c r="T107" s="6">
        <v>50</v>
      </c>
    </row>
    <row r="108" spans="1:20" x14ac:dyDescent="0.2">
      <c r="A108" t="s">
        <v>464</v>
      </c>
      <c r="B108" t="s">
        <v>465</v>
      </c>
      <c r="C108" t="s">
        <v>316</v>
      </c>
      <c r="D108" t="s">
        <v>21</v>
      </c>
      <c r="E108" s="28">
        <v>27999</v>
      </c>
      <c r="F108" s="28">
        <v>23999</v>
      </c>
      <c r="G108" t="str">
        <f t="shared" si="2"/>
        <v>High</v>
      </c>
      <c r="H108" t="s">
        <v>466</v>
      </c>
      <c r="I108" t="s">
        <v>462</v>
      </c>
      <c r="J108" s="1">
        <v>6.78</v>
      </c>
      <c r="K108" t="s">
        <v>24</v>
      </c>
      <c r="L108" s="6">
        <v>8</v>
      </c>
      <c r="M108" s="6">
        <v>256</v>
      </c>
      <c r="N108" t="s">
        <v>467</v>
      </c>
      <c r="O108" t="s">
        <v>185</v>
      </c>
      <c r="P108" t="str">
        <f t="shared" si="3"/>
        <v>MediaTek</v>
      </c>
      <c r="Q108" s="6">
        <v>5000</v>
      </c>
      <c r="R108" s="5">
        <v>4.2</v>
      </c>
      <c r="S108" s="6">
        <v>108</v>
      </c>
      <c r="T108" s="6">
        <v>50</v>
      </c>
    </row>
    <row r="109" spans="1:20" x14ac:dyDescent="0.2">
      <c r="A109" t="s">
        <v>468</v>
      </c>
      <c r="B109" t="s">
        <v>469</v>
      </c>
      <c r="C109" t="s">
        <v>316</v>
      </c>
      <c r="D109" t="s">
        <v>21</v>
      </c>
      <c r="E109" s="28">
        <v>27999</v>
      </c>
      <c r="F109" s="28">
        <v>23999</v>
      </c>
      <c r="G109" t="str">
        <f t="shared" si="2"/>
        <v>High</v>
      </c>
      <c r="H109" t="s">
        <v>470</v>
      </c>
      <c r="I109" t="s">
        <v>462</v>
      </c>
      <c r="J109" s="1">
        <v>6.78</v>
      </c>
      <c r="K109" t="s">
        <v>24</v>
      </c>
      <c r="L109" s="6">
        <v>8</v>
      </c>
      <c r="M109" s="6">
        <v>256</v>
      </c>
      <c r="N109" t="s">
        <v>471</v>
      </c>
      <c r="O109" t="s">
        <v>185</v>
      </c>
      <c r="P109" t="str">
        <f t="shared" si="3"/>
        <v>MediaTek</v>
      </c>
      <c r="Q109" s="6">
        <v>5000</v>
      </c>
      <c r="R109" s="5">
        <v>4.2</v>
      </c>
      <c r="S109" s="6">
        <v>108</v>
      </c>
      <c r="T109" s="6">
        <v>50</v>
      </c>
    </row>
    <row r="110" spans="1:20" x14ac:dyDescent="0.2">
      <c r="A110" t="s">
        <v>472</v>
      </c>
      <c r="B110" t="s">
        <v>469</v>
      </c>
      <c r="C110" t="s">
        <v>316</v>
      </c>
      <c r="D110" t="s">
        <v>45</v>
      </c>
      <c r="E110" s="28">
        <v>29999</v>
      </c>
      <c r="F110" s="28">
        <v>24999</v>
      </c>
      <c r="G110" t="str">
        <f t="shared" si="2"/>
        <v>High</v>
      </c>
      <c r="H110" t="s">
        <v>470</v>
      </c>
      <c r="I110" t="s">
        <v>462</v>
      </c>
      <c r="J110" s="1">
        <v>6.78</v>
      </c>
      <c r="K110" t="s">
        <v>24</v>
      </c>
      <c r="L110" s="6">
        <v>12</v>
      </c>
      <c r="M110" s="6">
        <v>256</v>
      </c>
      <c r="N110" t="s">
        <v>471</v>
      </c>
      <c r="O110" t="s">
        <v>185</v>
      </c>
      <c r="P110" t="str">
        <f t="shared" si="3"/>
        <v>MediaTek</v>
      </c>
      <c r="Q110" s="6">
        <v>5000</v>
      </c>
      <c r="R110" s="5">
        <v>4.2</v>
      </c>
      <c r="S110" s="6">
        <v>108</v>
      </c>
      <c r="T110" s="6">
        <v>50</v>
      </c>
    </row>
    <row r="111" spans="1:20" x14ac:dyDescent="0.2">
      <c r="A111" t="s">
        <v>473</v>
      </c>
      <c r="B111" t="s">
        <v>474</v>
      </c>
      <c r="C111" t="s">
        <v>90</v>
      </c>
      <c r="D111" t="s">
        <v>45</v>
      </c>
      <c r="E111" s="28">
        <v>28999</v>
      </c>
      <c r="F111" s="28">
        <v>19890</v>
      </c>
      <c r="G111" t="str">
        <f t="shared" si="2"/>
        <v>Mid</v>
      </c>
      <c r="H111" t="s">
        <v>475</v>
      </c>
      <c r="I111" t="s">
        <v>476</v>
      </c>
      <c r="J111" s="1">
        <v>6.72</v>
      </c>
      <c r="K111" t="s">
        <v>24</v>
      </c>
      <c r="L111" s="6">
        <v>8</v>
      </c>
      <c r="M111" s="6">
        <v>256</v>
      </c>
      <c r="N111" t="s">
        <v>477</v>
      </c>
      <c r="O111" t="s">
        <v>478</v>
      </c>
      <c r="P111" t="str">
        <f t="shared" si="3"/>
        <v>Snapdragon</v>
      </c>
      <c r="Q111" s="6">
        <v>5000</v>
      </c>
      <c r="R111" s="5">
        <v>4.2</v>
      </c>
      <c r="S111" s="6">
        <v>64</v>
      </c>
      <c r="T111" s="6">
        <v>32</v>
      </c>
    </row>
    <row r="112" spans="1:20" x14ac:dyDescent="0.2">
      <c r="A112" t="s">
        <v>479</v>
      </c>
      <c r="B112" t="s">
        <v>480</v>
      </c>
      <c r="C112" t="s">
        <v>270</v>
      </c>
      <c r="D112" t="s">
        <v>30</v>
      </c>
      <c r="E112" s="28">
        <v>17999</v>
      </c>
      <c r="F112" s="28">
        <v>12999</v>
      </c>
      <c r="G112" t="str">
        <f t="shared" si="2"/>
        <v>Mid</v>
      </c>
      <c r="H112" t="s">
        <v>481</v>
      </c>
      <c r="I112" t="s">
        <v>311</v>
      </c>
      <c r="J112" s="1">
        <v>6.67</v>
      </c>
      <c r="K112" t="s">
        <v>24</v>
      </c>
      <c r="L112" s="6">
        <v>8</v>
      </c>
      <c r="M112" s="6">
        <v>256</v>
      </c>
      <c r="N112" t="s">
        <v>482</v>
      </c>
      <c r="O112" t="s">
        <v>313</v>
      </c>
      <c r="P112" t="str">
        <f t="shared" si="3"/>
        <v>MediaTek</v>
      </c>
      <c r="Q112" s="6">
        <v>5000</v>
      </c>
      <c r="R112" s="5">
        <v>4.2</v>
      </c>
      <c r="S112" s="6">
        <v>64</v>
      </c>
      <c r="T112" s="6">
        <v>32</v>
      </c>
    </row>
    <row r="113" spans="1:20" x14ac:dyDescent="0.2">
      <c r="A113" t="s">
        <v>483</v>
      </c>
      <c r="B113" t="s">
        <v>484</v>
      </c>
      <c r="C113" t="s">
        <v>241</v>
      </c>
      <c r="D113" t="s">
        <v>45</v>
      </c>
      <c r="E113" s="28">
        <v>10999</v>
      </c>
      <c r="F113" s="28">
        <v>8999</v>
      </c>
      <c r="G113" t="str">
        <f t="shared" si="2"/>
        <v>Low</v>
      </c>
      <c r="H113" t="s">
        <v>485</v>
      </c>
      <c r="I113" t="s">
        <v>486</v>
      </c>
      <c r="J113" s="1">
        <v>6.74</v>
      </c>
      <c r="K113" t="s">
        <v>194</v>
      </c>
      <c r="L113" s="6">
        <v>4</v>
      </c>
      <c r="M113" s="6">
        <v>64</v>
      </c>
      <c r="N113" t="s">
        <v>487</v>
      </c>
      <c r="O113" t="s">
        <v>348</v>
      </c>
      <c r="P113" t="str">
        <f t="shared" si="3"/>
        <v>Unisoc</v>
      </c>
      <c r="Q113" s="6">
        <v>5000</v>
      </c>
      <c r="R113" s="5">
        <v>4.3</v>
      </c>
      <c r="S113" s="6">
        <v>8</v>
      </c>
      <c r="T113" s="6">
        <v>5</v>
      </c>
    </row>
    <row r="114" spans="1:20" x14ac:dyDescent="0.2">
      <c r="A114" t="s">
        <v>488</v>
      </c>
      <c r="B114" t="s">
        <v>489</v>
      </c>
      <c r="C114" t="s">
        <v>241</v>
      </c>
      <c r="D114" t="s">
        <v>45</v>
      </c>
      <c r="E114" s="28">
        <v>10999</v>
      </c>
      <c r="F114" s="28">
        <v>8999</v>
      </c>
      <c r="G114" t="str">
        <f t="shared" si="2"/>
        <v>Low</v>
      </c>
      <c r="H114" t="s">
        <v>490</v>
      </c>
      <c r="I114" t="s">
        <v>486</v>
      </c>
      <c r="J114" s="1">
        <v>6.74</v>
      </c>
      <c r="K114" t="s">
        <v>194</v>
      </c>
      <c r="L114" s="6">
        <v>4</v>
      </c>
      <c r="M114" s="6">
        <v>64</v>
      </c>
      <c r="N114" t="s">
        <v>491</v>
      </c>
      <c r="O114" t="s">
        <v>348</v>
      </c>
      <c r="P114" t="str">
        <f t="shared" si="3"/>
        <v>Unisoc</v>
      </c>
      <c r="Q114" s="6">
        <v>5000</v>
      </c>
      <c r="R114" s="5">
        <v>4.3</v>
      </c>
      <c r="S114" s="6">
        <v>8</v>
      </c>
      <c r="T114" s="6">
        <v>5</v>
      </c>
    </row>
    <row r="115" spans="1:20" x14ac:dyDescent="0.2">
      <c r="A115" t="s">
        <v>492</v>
      </c>
      <c r="B115" t="s">
        <v>493</v>
      </c>
      <c r="C115" t="s">
        <v>270</v>
      </c>
      <c r="D115" t="s">
        <v>30</v>
      </c>
      <c r="E115" s="28">
        <v>13999</v>
      </c>
      <c r="F115" s="28">
        <v>8999</v>
      </c>
      <c r="G115" t="str">
        <f t="shared" si="2"/>
        <v>Low</v>
      </c>
      <c r="H115" t="s">
        <v>494</v>
      </c>
      <c r="I115" t="s">
        <v>495</v>
      </c>
      <c r="J115" s="1">
        <v>6.68</v>
      </c>
      <c r="K115" t="s">
        <v>24</v>
      </c>
      <c r="L115" s="6">
        <v>8</v>
      </c>
      <c r="M115" s="6">
        <v>128</v>
      </c>
      <c r="N115" t="s">
        <v>496</v>
      </c>
      <c r="O115" t="s">
        <v>497</v>
      </c>
      <c r="P115" t="str">
        <f t="shared" si="3"/>
        <v>MediaTek</v>
      </c>
      <c r="Q115" s="6">
        <v>5000</v>
      </c>
      <c r="R115" s="5">
        <v>4.3</v>
      </c>
      <c r="S115" s="6">
        <v>50</v>
      </c>
      <c r="T115" s="6">
        <v>32</v>
      </c>
    </row>
    <row r="116" spans="1:20" x14ac:dyDescent="0.2">
      <c r="A116" t="s">
        <v>498</v>
      </c>
      <c r="B116" t="s">
        <v>499</v>
      </c>
      <c r="C116" t="s">
        <v>38</v>
      </c>
      <c r="D116" t="s">
        <v>45</v>
      </c>
      <c r="E116" s="28">
        <v>74999</v>
      </c>
      <c r="F116" s="28">
        <v>27958</v>
      </c>
      <c r="G116" t="str">
        <f t="shared" si="2"/>
        <v>High</v>
      </c>
      <c r="H116" t="s">
        <v>500</v>
      </c>
      <c r="I116" t="s">
        <v>501</v>
      </c>
      <c r="J116" s="1">
        <v>6.4</v>
      </c>
      <c r="K116" t="s">
        <v>24</v>
      </c>
      <c r="L116" s="6">
        <v>8</v>
      </c>
      <c r="M116" s="6">
        <v>256</v>
      </c>
      <c r="N116" t="s">
        <v>502</v>
      </c>
      <c r="O116" t="s">
        <v>503</v>
      </c>
      <c r="P116" t="str">
        <f t="shared" si="3"/>
        <v>Snapdragon</v>
      </c>
      <c r="Q116" s="6">
        <v>3279</v>
      </c>
      <c r="R116" s="5">
        <v>4.3</v>
      </c>
      <c r="S116" s="6">
        <v>8</v>
      </c>
      <c r="T116" s="6">
        <v>32</v>
      </c>
    </row>
    <row r="117" spans="1:20" x14ac:dyDescent="0.2">
      <c r="A117" t="s">
        <v>504</v>
      </c>
      <c r="B117" t="s">
        <v>505</v>
      </c>
      <c r="C117" t="s">
        <v>38</v>
      </c>
      <c r="D117" t="s">
        <v>45</v>
      </c>
      <c r="E117" s="28">
        <v>74999</v>
      </c>
      <c r="F117" s="28">
        <v>27964</v>
      </c>
      <c r="G117" t="str">
        <f t="shared" si="2"/>
        <v>High</v>
      </c>
      <c r="H117" t="s">
        <v>506</v>
      </c>
      <c r="I117" t="s">
        <v>501</v>
      </c>
      <c r="J117" s="1">
        <v>6.4</v>
      </c>
      <c r="K117" t="s">
        <v>24</v>
      </c>
      <c r="L117" s="6">
        <v>8</v>
      </c>
      <c r="M117" s="6">
        <v>256</v>
      </c>
      <c r="N117" t="s">
        <v>507</v>
      </c>
      <c r="O117" t="s">
        <v>503</v>
      </c>
      <c r="P117" t="str">
        <f t="shared" si="3"/>
        <v>Snapdragon</v>
      </c>
      <c r="Q117" s="6">
        <v>3279</v>
      </c>
      <c r="R117" s="5">
        <v>4.3</v>
      </c>
      <c r="S117" s="6">
        <v>8</v>
      </c>
      <c r="T117" s="6">
        <v>32</v>
      </c>
    </row>
    <row r="118" spans="1:20" x14ac:dyDescent="0.2">
      <c r="A118" t="s">
        <v>508</v>
      </c>
      <c r="B118" t="s">
        <v>509</v>
      </c>
      <c r="C118" t="s">
        <v>38</v>
      </c>
      <c r="D118" t="s">
        <v>45</v>
      </c>
      <c r="E118" s="28">
        <v>74999</v>
      </c>
      <c r="F118" s="28">
        <v>27889</v>
      </c>
      <c r="G118" t="str">
        <f t="shared" si="2"/>
        <v>High</v>
      </c>
      <c r="H118" t="s">
        <v>510</v>
      </c>
      <c r="I118" t="s">
        <v>501</v>
      </c>
      <c r="J118" s="1">
        <v>6.4</v>
      </c>
      <c r="K118" t="s">
        <v>24</v>
      </c>
      <c r="L118" s="6">
        <v>8</v>
      </c>
      <c r="M118" s="6">
        <v>256</v>
      </c>
      <c r="N118" t="s">
        <v>511</v>
      </c>
      <c r="O118" t="s">
        <v>503</v>
      </c>
      <c r="P118" t="str">
        <f t="shared" si="3"/>
        <v>Snapdragon</v>
      </c>
      <c r="Q118" s="6">
        <v>3279</v>
      </c>
      <c r="R118" s="5">
        <v>4.3</v>
      </c>
      <c r="S118" s="6">
        <v>8</v>
      </c>
      <c r="T118" s="6">
        <v>32</v>
      </c>
    </row>
    <row r="119" spans="1:20" x14ac:dyDescent="0.2">
      <c r="A119" t="s">
        <v>512</v>
      </c>
      <c r="B119" t="s">
        <v>513</v>
      </c>
      <c r="C119" t="s">
        <v>375</v>
      </c>
      <c r="D119" t="s">
        <v>21</v>
      </c>
      <c r="E119" s="28">
        <v>33999</v>
      </c>
      <c r="F119" s="28">
        <v>27999</v>
      </c>
      <c r="G119" t="str">
        <f t="shared" si="2"/>
        <v>High</v>
      </c>
      <c r="H119" t="s">
        <v>514</v>
      </c>
      <c r="I119" t="s">
        <v>515</v>
      </c>
      <c r="J119" s="1">
        <v>6.78</v>
      </c>
      <c r="K119" t="s">
        <v>24</v>
      </c>
      <c r="L119" s="6">
        <v>8</v>
      </c>
      <c r="M119" s="6">
        <v>256</v>
      </c>
      <c r="N119" t="s">
        <v>516</v>
      </c>
      <c r="O119" t="s">
        <v>478</v>
      </c>
      <c r="P119" t="str">
        <f t="shared" si="3"/>
        <v>Snapdragon</v>
      </c>
      <c r="Q119" s="6">
        <v>5000</v>
      </c>
      <c r="R119" s="5">
        <v>4.4000000000000004</v>
      </c>
      <c r="S119" s="6">
        <v>64</v>
      </c>
      <c r="T119" s="6">
        <v>50</v>
      </c>
    </row>
    <row r="120" spans="1:20" x14ac:dyDescent="0.2">
      <c r="A120" t="s">
        <v>517</v>
      </c>
      <c r="B120" t="s">
        <v>518</v>
      </c>
      <c r="C120" t="s">
        <v>375</v>
      </c>
      <c r="D120" t="s">
        <v>21</v>
      </c>
      <c r="E120" s="28">
        <v>31999</v>
      </c>
      <c r="F120" s="28">
        <v>25999</v>
      </c>
      <c r="G120" t="str">
        <f t="shared" si="2"/>
        <v>High</v>
      </c>
      <c r="H120" t="s">
        <v>519</v>
      </c>
      <c r="I120" t="s">
        <v>515</v>
      </c>
      <c r="J120" s="1">
        <v>6.78</v>
      </c>
      <c r="K120" t="s">
        <v>24</v>
      </c>
      <c r="L120" s="6">
        <v>8</v>
      </c>
      <c r="M120" s="6">
        <v>128</v>
      </c>
      <c r="N120" t="s">
        <v>520</v>
      </c>
      <c r="O120" t="s">
        <v>478</v>
      </c>
      <c r="P120" t="str">
        <f t="shared" si="3"/>
        <v>Snapdragon</v>
      </c>
      <c r="Q120" s="6">
        <v>5000</v>
      </c>
      <c r="R120" s="5">
        <v>4.4000000000000004</v>
      </c>
      <c r="S120" s="6">
        <v>64</v>
      </c>
      <c r="T120" s="6">
        <v>50</v>
      </c>
    </row>
    <row r="121" spans="1:20" x14ac:dyDescent="0.2">
      <c r="A121" t="s">
        <v>521</v>
      </c>
      <c r="B121" t="s">
        <v>522</v>
      </c>
      <c r="C121" t="s">
        <v>90</v>
      </c>
      <c r="D121" t="s">
        <v>45</v>
      </c>
      <c r="E121" s="28">
        <v>16999</v>
      </c>
      <c r="F121" s="28">
        <v>9999</v>
      </c>
      <c r="G121" t="str">
        <f t="shared" si="2"/>
        <v>Low</v>
      </c>
      <c r="H121" t="s">
        <v>523</v>
      </c>
      <c r="I121" t="s">
        <v>524</v>
      </c>
      <c r="J121" s="1">
        <v>6.56</v>
      </c>
      <c r="K121" t="s">
        <v>194</v>
      </c>
      <c r="L121" s="6">
        <v>4</v>
      </c>
      <c r="M121" s="6">
        <v>128</v>
      </c>
      <c r="N121" t="s">
        <v>525</v>
      </c>
      <c r="O121" t="s">
        <v>526</v>
      </c>
      <c r="P121" t="str">
        <f t="shared" si="3"/>
        <v>MediaTek</v>
      </c>
      <c r="Q121" s="6">
        <v>5000</v>
      </c>
      <c r="R121" s="5">
        <v>4.3</v>
      </c>
      <c r="S121" s="6">
        <v>50</v>
      </c>
      <c r="T121" s="6">
        <v>5</v>
      </c>
    </row>
    <row r="122" spans="1:20" x14ac:dyDescent="0.2">
      <c r="A122" t="s">
        <v>527</v>
      </c>
      <c r="B122" t="s">
        <v>528</v>
      </c>
      <c r="C122" t="s">
        <v>90</v>
      </c>
      <c r="D122" t="s">
        <v>45</v>
      </c>
      <c r="E122" s="28">
        <v>16999</v>
      </c>
      <c r="F122" s="28">
        <v>9999</v>
      </c>
      <c r="G122" t="str">
        <f t="shared" si="2"/>
        <v>Low</v>
      </c>
      <c r="H122" t="s">
        <v>529</v>
      </c>
      <c r="I122" t="s">
        <v>524</v>
      </c>
      <c r="J122" s="1">
        <v>6.56</v>
      </c>
      <c r="K122" t="s">
        <v>194</v>
      </c>
      <c r="L122" s="6">
        <v>4</v>
      </c>
      <c r="M122" s="6">
        <v>128</v>
      </c>
      <c r="N122" t="s">
        <v>530</v>
      </c>
      <c r="O122" t="s">
        <v>526</v>
      </c>
      <c r="P122" t="str">
        <f t="shared" si="3"/>
        <v>MediaTek</v>
      </c>
      <c r="Q122" s="6">
        <v>5000</v>
      </c>
      <c r="R122" s="5">
        <v>4.3</v>
      </c>
      <c r="S122" s="6">
        <v>50</v>
      </c>
      <c r="T122" s="6">
        <v>5</v>
      </c>
    </row>
    <row r="123" spans="1:20" x14ac:dyDescent="0.2">
      <c r="A123" t="s">
        <v>531</v>
      </c>
      <c r="B123" t="s">
        <v>532</v>
      </c>
      <c r="C123" t="s">
        <v>375</v>
      </c>
      <c r="D123" t="s">
        <v>45</v>
      </c>
      <c r="E123" s="28">
        <v>26999</v>
      </c>
      <c r="F123" s="28">
        <v>22999</v>
      </c>
      <c r="G123" t="str">
        <f t="shared" si="2"/>
        <v>High</v>
      </c>
      <c r="H123" t="s">
        <v>533</v>
      </c>
      <c r="I123" t="s">
        <v>534</v>
      </c>
      <c r="J123" s="1">
        <v>6.78</v>
      </c>
      <c r="K123" t="s">
        <v>24</v>
      </c>
      <c r="L123" s="6">
        <v>8</v>
      </c>
      <c r="M123" s="6">
        <v>128</v>
      </c>
      <c r="N123" t="s">
        <v>535</v>
      </c>
      <c r="O123" t="s">
        <v>536</v>
      </c>
      <c r="P123" t="str">
        <f t="shared" si="3"/>
        <v>MediaTek</v>
      </c>
      <c r="Q123" s="6">
        <v>4600</v>
      </c>
      <c r="R123" s="5">
        <v>4.5</v>
      </c>
      <c r="S123" s="6">
        <v>64</v>
      </c>
      <c r="T123" s="6">
        <v>16</v>
      </c>
    </row>
    <row r="124" spans="1:20" x14ac:dyDescent="0.2">
      <c r="A124" t="s">
        <v>537</v>
      </c>
      <c r="B124" t="s">
        <v>538</v>
      </c>
      <c r="C124" t="s">
        <v>375</v>
      </c>
      <c r="D124" t="s">
        <v>45</v>
      </c>
      <c r="E124" s="28">
        <v>27999</v>
      </c>
      <c r="F124" s="28">
        <v>23999</v>
      </c>
      <c r="G124" t="str">
        <f t="shared" si="2"/>
        <v>High</v>
      </c>
      <c r="H124" t="s">
        <v>539</v>
      </c>
      <c r="I124" t="s">
        <v>534</v>
      </c>
      <c r="J124" s="1">
        <v>6.78</v>
      </c>
      <c r="K124" t="s">
        <v>24</v>
      </c>
      <c r="L124" s="6">
        <v>8</v>
      </c>
      <c r="M124" s="6">
        <v>256</v>
      </c>
      <c r="N124" t="s">
        <v>540</v>
      </c>
      <c r="O124" t="s">
        <v>536</v>
      </c>
      <c r="P124" t="str">
        <f t="shared" si="3"/>
        <v>MediaTek</v>
      </c>
      <c r="Q124" s="6">
        <v>4600</v>
      </c>
      <c r="R124" s="5">
        <v>4.5</v>
      </c>
      <c r="S124" s="6">
        <v>64</v>
      </c>
      <c r="T124" s="6">
        <v>16</v>
      </c>
    </row>
    <row r="125" spans="1:20" x14ac:dyDescent="0.2">
      <c r="A125" t="s">
        <v>541</v>
      </c>
      <c r="B125" t="s">
        <v>542</v>
      </c>
      <c r="C125" t="s">
        <v>375</v>
      </c>
      <c r="D125" t="s">
        <v>45</v>
      </c>
      <c r="E125" s="28">
        <v>26999</v>
      </c>
      <c r="F125" s="28">
        <v>22999</v>
      </c>
      <c r="G125" t="str">
        <f t="shared" si="2"/>
        <v>High</v>
      </c>
      <c r="H125" t="s">
        <v>539</v>
      </c>
      <c r="I125" t="s">
        <v>534</v>
      </c>
      <c r="J125" s="1">
        <v>6.78</v>
      </c>
      <c r="K125" t="s">
        <v>24</v>
      </c>
      <c r="L125" s="6">
        <v>8</v>
      </c>
      <c r="M125" s="6">
        <v>128</v>
      </c>
      <c r="N125" t="s">
        <v>540</v>
      </c>
      <c r="O125" t="s">
        <v>536</v>
      </c>
      <c r="P125" t="str">
        <f t="shared" si="3"/>
        <v>MediaTek</v>
      </c>
      <c r="Q125" s="6">
        <v>4600</v>
      </c>
      <c r="R125" s="5">
        <v>4.5</v>
      </c>
      <c r="S125" s="6">
        <v>64</v>
      </c>
      <c r="T125" s="6">
        <v>16</v>
      </c>
    </row>
    <row r="126" spans="1:20" x14ac:dyDescent="0.2">
      <c r="A126" t="s">
        <v>543</v>
      </c>
      <c r="B126" t="s">
        <v>544</v>
      </c>
      <c r="C126" t="s">
        <v>375</v>
      </c>
      <c r="D126" t="s">
        <v>45</v>
      </c>
      <c r="E126" s="28">
        <v>27999</v>
      </c>
      <c r="F126" s="28">
        <v>23999</v>
      </c>
      <c r="G126" t="str">
        <f t="shared" si="2"/>
        <v>High</v>
      </c>
      <c r="H126" t="s">
        <v>533</v>
      </c>
      <c r="I126" t="s">
        <v>534</v>
      </c>
      <c r="J126" s="1">
        <v>6.78</v>
      </c>
      <c r="K126" t="s">
        <v>24</v>
      </c>
      <c r="L126" s="6">
        <v>8</v>
      </c>
      <c r="M126" s="6">
        <v>256</v>
      </c>
      <c r="N126" t="s">
        <v>535</v>
      </c>
      <c r="O126" t="s">
        <v>536</v>
      </c>
      <c r="P126" t="str">
        <f t="shared" si="3"/>
        <v>MediaTek</v>
      </c>
      <c r="Q126" s="6">
        <v>4600</v>
      </c>
      <c r="R126" s="5">
        <v>4.5</v>
      </c>
      <c r="S126" s="6">
        <v>64</v>
      </c>
      <c r="T126" s="6">
        <v>16</v>
      </c>
    </row>
    <row r="127" spans="1:20" x14ac:dyDescent="0.2">
      <c r="A127" t="s">
        <v>545</v>
      </c>
      <c r="B127" t="s">
        <v>546</v>
      </c>
      <c r="C127" t="s">
        <v>128</v>
      </c>
      <c r="D127" t="s">
        <v>45</v>
      </c>
      <c r="E127" s="28">
        <v>75999</v>
      </c>
      <c r="F127" s="28">
        <v>58999</v>
      </c>
      <c r="G127" t="str">
        <f t="shared" si="2"/>
        <v>High</v>
      </c>
      <c r="H127" t="s">
        <v>547</v>
      </c>
      <c r="I127" t="s">
        <v>548</v>
      </c>
      <c r="J127" s="1">
        <v>6.2</v>
      </c>
      <c r="K127" t="s">
        <v>24</v>
      </c>
      <c r="L127" s="6">
        <v>8</v>
      </c>
      <c r="M127" s="6">
        <v>128</v>
      </c>
      <c r="N127" t="s">
        <v>137</v>
      </c>
      <c r="O127" t="s">
        <v>549</v>
      </c>
      <c r="P127" t="str">
        <f t="shared" si="3"/>
        <v>Tensor</v>
      </c>
      <c r="Q127" s="6">
        <v>4575</v>
      </c>
      <c r="R127" s="5">
        <v>4.2</v>
      </c>
      <c r="S127" s="6">
        <v>50</v>
      </c>
      <c r="T127" s="6">
        <v>5</v>
      </c>
    </row>
    <row r="128" spans="1:20" x14ac:dyDescent="0.2">
      <c r="A128" t="s">
        <v>550</v>
      </c>
      <c r="B128" t="s">
        <v>551</v>
      </c>
      <c r="C128" t="s">
        <v>128</v>
      </c>
      <c r="D128" t="s">
        <v>45</v>
      </c>
      <c r="E128" s="28">
        <v>82999</v>
      </c>
      <c r="F128" s="28">
        <v>68999</v>
      </c>
      <c r="G128" t="str">
        <f t="shared" si="2"/>
        <v>High</v>
      </c>
      <c r="H128" t="s">
        <v>552</v>
      </c>
      <c r="I128" t="s">
        <v>548</v>
      </c>
      <c r="J128" s="1">
        <v>6.2</v>
      </c>
      <c r="K128" t="s">
        <v>24</v>
      </c>
      <c r="L128" s="6">
        <v>8</v>
      </c>
      <c r="M128" s="6">
        <v>256</v>
      </c>
      <c r="N128" t="s">
        <v>147</v>
      </c>
      <c r="O128" t="s">
        <v>549</v>
      </c>
      <c r="P128" t="str">
        <f t="shared" si="3"/>
        <v>Tensor</v>
      </c>
      <c r="Q128" s="6">
        <v>4575</v>
      </c>
      <c r="R128" s="5">
        <v>4.2</v>
      </c>
      <c r="S128" s="6">
        <v>50</v>
      </c>
      <c r="T128" s="6">
        <v>5</v>
      </c>
    </row>
    <row r="129" spans="1:20" x14ac:dyDescent="0.2">
      <c r="A129" t="s">
        <v>553</v>
      </c>
      <c r="B129" t="s">
        <v>554</v>
      </c>
      <c r="C129" t="s">
        <v>128</v>
      </c>
      <c r="D129" t="s">
        <v>45</v>
      </c>
      <c r="E129" s="28">
        <v>75999</v>
      </c>
      <c r="F129" s="28">
        <v>58999</v>
      </c>
      <c r="G129" t="str">
        <f t="shared" si="2"/>
        <v>High</v>
      </c>
      <c r="H129" t="s">
        <v>552</v>
      </c>
      <c r="I129" t="s">
        <v>548</v>
      </c>
      <c r="J129" s="1">
        <v>6.2</v>
      </c>
      <c r="K129" t="s">
        <v>24</v>
      </c>
      <c r="L129" s="6">
        <v>8</v>
      </c>
      <c r="M129" s="6">
        <v>128</v>
      </c>
      <c r="N129" t="s">
        <v>147</v>
      </c>
      <c r="O129" t="s">
        <v>549</v>
      </c>
      <c r="P129" t="str">
        <f t="shared" si="3"/>
        <v>Tensor</v>
      </c>
      <c r="Q129" s="6">
        <v>4575</v>
      </c>
      <c r="R129" s="5">
        <v>4.2</v>
      </c>
      <c r="S129" s="6">
        <v>50</v>
      </c>
      <c r="T129" s="6">
        <v>5</v>
      </c>
    </row>
    <row r="130" spans="1:20" x14ac:dyDescent="0.2">
      <c r="A130" t="s">
        <v>555</v>
      </c>
      <c r="B130" t="s">
        <v>556</v>
      </c>
      <c r="C130" t="s">
        <v>557</v>
      </c>
      <c r="D130" t="s">
        <v>45</v>
      </c>
      <c r="E130" s="28">
        <v>49999</v>
      </c>
      <c r="F130" s="28">
        <v>33999</v>
      </c>
      <c r="G130" t="str">
        <f t="shared" ref="G130:G193" si="4">IF(F130&lt;10000,"Low",IF(F130&lt;20000,"Mid","High"))</f>
        <v>High</v>
      </c>
      <c r="H130" t="s">
        <v>558</v>
      </c>
      <c r="I130" t="s">
        <v>559</v>
      </c>
      <c r="J130" s="1">
        <v>6.7</v>
      </c>
      <c r="K130" t="s">
        <v>24</v>
      </c>
      <c r="L130" s="6">
        <v>8</v>
      </c>
      <c r="M130" s="6">
        <v>128</v>
      </c>
      <c r="N130" t="s">
        <v>560</v>
      </c>
      <c r="O130" t="s">
        <v>561</v>
      </c>
      <c r="P130" t="str">
        <f t="shared" ref="P130:P193" si="5">IF(ISNUMBER(SEARCH("Dimensity",O130)),"MediaTek",
IF(ISNUMBER(SEARCH("Helio",O130)),"MediaTek",
IF(ISNUMBER(SEARCH("G37",O130)),"MediaTek",
IF(ISNUMBER(SEARCH("Tensor",O130)),"Tensor",
IF(ISNUMBER(SEARCH("Snapdragon",O130)),"Snapdragon",
IF(ISNUMBER(SEARCH("Gen",O130)),"Snapdragon",
IF(ISNUMBER(SEARCH("Unisoc",O130)),"Unisoc",
IF(ISNUMBER(SEARCH("T",O130)),"Unisoc",
IF(ISNUMBER(SEARCH("SC",O130)),"Unisoc",
IF(ISNUMBER(SEARCH("Exynos",O130)),"Exynos",
"Other"))))))))))</f>
        <v>Snapdragon</v>
      </c>
      <c r="Q130" s="6">
        <v>4700</v>
      </c>
      <c r="R130" s="5">
        <v>4.4000000000000004</v>
      </c>
      <c r="S130" s="6">
        <v>50</v>
      </c>
      <c r="T130" s="6">
        <v>32</v>
      </c>
    </row>
    <row r="131" spans="1:20" x14ac:dyDescent="0.2">
      <c r="A131" t="s">
        <v>562</v>
      </c>
      <c r="B131" t="s">
        <v>344</v>
      </c>
      <c r="C131" t="s">
        <v>241</v>
      </c>
      <c r="D131" t="s">
        <v>45</v>
      </c>
      <c r="E131" s="28">
        <v>13999</v>
      </c>
      <c r="F131" s="28">
        <v>11999</v>
      </c>
      <c r="G131" t="str">
        <f t="shared" si="4"/>
        <v>Mid</v>
      </c>
      <c r="H131" t="s">
        <v>345</v>
      </c>
      <c r="I131" t="s">
        <v>346</v>
      </c>
      <c r="J131" s="1">
        <v>6.74</v>
      </c>
      <c r="K131" t="s">
        <v>194</v>
      </c>
      <c r="L131" s="6">
        <v>6</v>
      </c>
      <c r="M131" s="6">
        <v>128</v>
      </c>
      <c r="N131" t="s">
        <v>347</v>
      </c>
      <c r="O131" t="s">
        <v>348</v>
      </c>
      <c r="P131" t="str">
        <f t="shared" si="5"/>
        <v>Unisoc</v>
      </c>
      <c r="Q131" s="6">
        <v>5000</v>
      </c>
      <c r="R131" s="5">
        <v>4.4000000000000004</v>
      </c>
      <c r="S131" s="6">
        <v>108</v>
      </c>
      <c r="T131" s="6">
        <v>8</v>
      </c>
    </row>
    <row r="132" spans="1:20" x14ac:dyDescent="0.2">
      <c r="A132" t="s">
        <v>563</v>
      </c>
      <c r="B132" t="s">
        <v>356</v>
      </c>
      <c r="C132" t="s">
        <v>241</v>
      </c>
      <c r="D132" t="s">
        <v>45</v>
      </c>
      <c r="E132" s="28">
        <v>13999</v>
      </c>
      <c r="F132" s="28">
        <v>11999</v>
      </c>
      <c r="G132" t="str">
        <f t="shared" si="4"/>
        <v>Mid</v>
      </c>
      <c r="H132" t="s">
        <v>351</v>
      </c>
      <c r="I132" t="s">
        <v>346</v>
      </c>
      <c r="J132" s="1">
        <v>6.74</v>
      </c>
      <c r="K132" t="s">
        <v>194</v>
      </c>
      <c r="L132" s="6">
        <v>6</v>
      </c>
      <c r="M132" s="6">
        <v>128</v>
      </c>
      <c r="N132" t="s">
        <v>352</v>
      </c>
      <c r="O132" t="s">
        <v>348</v>
      </c>
      <c r="P132" t="str">
        <f t="shared" si="5"/>
        <v>Unisoc</v>
      </c>
      <c r="Q132" s="6">
        <v>5000</v>
      </c>
      <c r="R132" s="5">
        <v>4.4000000000000004</v>
      </c>
      <c r="S132" s="6">
        <v>108</v>
      </c>
      <c r="T132" s="6">
        <v>8</v>
      </c>
    </row>
    <row r="133" spans="1:20" x14ac:dyDescent="0.2">
      <c r="A133" t="s">
        <v>564</v>
      </c>
      <c r="B133" t="s">
        <v>565</v>
      </c>
      <c r="C133" t="s">
        <v>270</v>
      </c>
      <c r="D133" t="s">
        <v>45</v>
      </c>
      <c r="E133" s="28">
        <v>20999</v>
      </c>
      <c r="F133" s="28">
        <v>15999</v>
      </c>
      <c r="G133" t="str">
        <f t="shared" si="4"/>
        <v>Mid</v>
      </c>
      <c r="H133" t="s">
        <v>566</v>
      </c>
      <c r="I133" t="s">
        <v>567</v>
      </c>
      <c r="J133" s="1">
        <v>6.78</v>
      </c>
      <c r="K133" t="s">
        <v>24</v>
      </c>
      <c r="L133" s="6">
        <v>8</v>
      </c>
      <c r="M133" s="6">
        <v>256</v>
      </c>
      <c r="N133" t="s">
        <v>568</v>
      </c>
      <c r="O133" t="s">
        <v>569</v>
      </c>
      <c r="P133" t="str">
        <f t="shared" si="5"/>
        <v>MediaTek</v>
      </c>
      <c r="Q133" s="6">
        <v>5000</v>
      </c>
      <c r="R133" s="5">
        <v>4.2</v>
      </c>
      <c r="S133" s="6">
        <v>8</v>
      </c>
      <c r="T133" s="6">
        <v>16</v>
      </c>
    </row>
    <row r="134" spans="1:20" x14ac:dyDescent="0.2">
      <c r="A134" t="s">
        <v>570</v>
      </c>
      <c r="B134" t="s">
        <v>571</v>
      </c>
      <c r="C134" t="s">
        <v>38</v>
      </c>
      <c r="D134" t="s">
        <v>45</v>
      </c>
      <c r="E134" s="28">
        <v>69999</v>
      </c>
      <c r="F134" s="28">
        <v>27999</v>
      </c>
      <c r="G134" t="str">
        <f t="shared" si="4"/>
        <v>High</v>
      </c>
      <c r="H134" t="s">
        <v>572</v>
      </c>
      <c r="I134" t="s">
        <v>501</v>
      </c>
      <c r="J134" s="1">
        <v>6.4</v>
      </c>
      <c r="K134" t="s">
        <v>24</v>
      </c>
      <c r="L134" s="6">
        <v>8</v>
      </c>
      <c r="M134" s="6">
        <v>128</v>
      </c>
      <c r="N134" t="s">
        <v>507</v>
      </c>
      <c r="O134" t="s">
        <v>503</v>
      </c>
      <c r="P134" t="str">
        <f t="shared" si="5"/>
        <v>Snapdragon</v>
      </c>
      <c r="Q134" s="6">
        <v>3279</v>
      </c>
      <c r="R134" s="5">
        <v>4.3</v>
      </c>
      <c r="S134" s="6">
        <v>8</v>
      </c>
      <c r="T134" s="6">
        <v>32</v>
      </c>
    </row>
    <row r="135" spans="1:20" x14ac:dyDescent="0.2">
      <c r="A135" t="s">
        <v>573</v>
      </c>
      <c r="B135" t="s">
        <v>574</v>
      </c>
      <c r="C135" t="s">
        <v>38</v>
      </c>
      <c r="D135" t="s">
        <v>45</v>
      </c>
      <c r="E135" s="28">
        <v>69999</v>
      </c>
      <c r="F135" s="28">
        <v>27999</v>
      </c>
      <c r="G135" t="str">
        <f t="shared" si="4"/>
        <v>High</v>
      </c>
      <c r="H135" t="s">
        <v>575</v>
      </c>
      <c r="I135" t="s">
        <v>501</v>
      </c>
      <c r="J135" s="1">
        <v>6.4</v>
      </c>
      <c r="K135" t="s">
        <v>24</v>
      </c>
      <c r="L135" s="6">
        <v>8</v>
      </c>
      <c r="M135" s="6">
        <v>128</v>
      </c>
      <c r="N135" t="s">
        <v>502</v>
      </c>
      <c r="O135" t="s">
        <v>503</v>
      </c>
      <c r="P135" t="str">
        <f t="shared" si="5"/>
        <v>Snapdragon</v>
      </c>
      <c r="Q135" s="6">
        <v>3279</v>
      </c>
      <c r="R135" s="5">
        <v>4.3</v>
      </c>
      <c r="S135" s="6">
        <v>8</v>
      </c>
      <c r="T135" s="6">
        <v>32</v>
      </c>
    </row>
    <row r="136" spans="1:20" x14ac:dyDescent="0.2">
      <c r="A136" t="s">
        <v>576</v>
      </c>
      <c r="B136" t="s">
        <v>577</v>
      </c>
      <c r="C136" t="s">
        <v>90</v>
      </c>
      <c r="D136" t="s">
        <v>45</v>
      </c>
      <c r="E136" s="28">
        <v>14999</v>
      </c>
      <c r="F136" s="28">
        <v>8999</v>
      </c>
      <c r="G136" t="str">
        <f t="shared" si="4"/>
        <v>Low</v>
      </c>
      <c r="H136" t="s">
        <v>578</v>
      </c>
      <c r="I136" t="s">
        <v>579</v>
      </c>
      <c r="J136" s="1">
        <v>6.56</v>
      </c>
      <c r="K136" t="s">
        <v>33</v>
      </c>
      <c r="L136" s="6">
        <v>4</v>
      </c>
      <c r="M136" s="6">
        <v>64</v>
      </c>
      <c r="N136" t="s">
        <v>525</v>
      </c>
      <c r="O136" t="s">
        <v>379</v>
      </c>
      <c r="P136" t="str">
        <f t="shared" si="5"/>
        <v>MediaTek</v>
      </c>
      <c r="Q136" s="6">
        <v>5000</v>
      </c>
      <c r="R136" s="5">
        <v>4.3</v>
      </c>
      <c r="S136" s="6">
        <v>8</v>
      </c>
      <c r="T136" s="6">
        <v>5</v>
      </c>
    </row>
    <row r="137" spans="1:20" x14ac:dyDescent="0.2">
      <c r="A137" t="s">
        <v>580</v>
      </c>
      <c r="B137" t="s">
        <v>581</v>
      </c>
      <c r="C137" t="s">
        <v>90</v>
      </c>
      <c r="D137" t="s">
        <v>45</v>
      </c>
      <c r="E137" s="28">
        <v>14999</v>
      </c>
      <c r="F137" s="28">
        <v>8999</v>
      </c>
      <c r="G137" t="str">
        <f t="shared" si="4"/>
        <v>Low</v>
      </c>
      <c r="H137" t="s">
        <v>582</v>
      </c>
      <c r="I137" t="s">
        <v>579</v>
      </c>
      <c r="J137" s="1">
        <v>6.56</v>
      </c>
      <c r="K137" t="s">
        <v>33</v>
      </c>
      <c r="L137" s="6">
        <v>4</v>
      </c>
      <c r="M137" s="6">
        <v>64</v>
      </c>
      <c r="N137" t="s">
        <v>583</v>
      </c>
      <c r="O137" t="s">
        <v>379</v>
      </c>
      <c r="P137" t="str">
        <f t="shared" si="5"/>
        <v>MediaTek</v>
      </c>
      <c r="Q137" s="6">
        <v>5000</v>
      </c>
      <c r="R137" s="5">
        <v>4.3</v>
      </c>
      <c r="S137" s="6">
        <v>8</v>
      </c>
      <c r="T137" s="6">
        <v>5</v>
      </c>
    </row>
    <row r="138" spans="1:20" x14ac:dyDescent="0.2">
      <c r="A138" t="s">
        <v>584</v>
      </c>
      <c r="B138" t="s">
        <v>585</v>
      </c>
      <c r="C138" t="s">
        <v>90</v>
      </c>
      <c r="D138" t="s">
        <v>30</v>
      </c>
      <c r="E138" s="28">
        <v>99999</v>
      </c>
      <c r="F138" s="28">
        <v>49999</v>
      </c>
      <c r="G138" t="str">
        <f t="shared" si="4"/>
        <v>High</v>
      </c>
      <c r="H138" t="s">
        <v>586</v>
      </c>
      <c r="I138" t="s">
        <v>587</v>
      </c>
      <c r="J138" s="1">
        <v>6.8</v>
      </c>
      <c r="K138" t="s">
        <v>194</v>
      </c>
      <c r="L138" s="6">
        <v>12</v>
      </c>
      <c r="M138" s="6">
        <v>256</v>
      </c>
      <c r="N138" t="s">
        <v>588</v>
      </c>
      <c r="O138" t="s">
        <v>589</v>
      </c>
      <c r="P138" t="str">
        <f t="shared" si="5"/>
        <v>MediaTek</v>
      </c>
      <c r="Q138" s="6">
        <v>4300</v>
      </c>
      <c r="R138" s="5">
        <v>4.4000000000000004</v>
      </c>
      <c r="S138" s="6">
        <v>50</v>
      </c>
      <c r="T138" s="6">
        <v>32</v>
      </c>
    </row>
    <row r="139" spans="1:20" x14ac:dyDescent="0.2">
      <c r="A139" t="s">
        <v>590</v>
      </c>
      <c r="B139" t="s">
        <v>591</v>
      </c>
      <c r="C139" t="s">
        <v>375</v>
      </c>
      <c r="D139" t="s">
        <v>45</v>
      </c>
      <c r="E139" s="28">
        <v>39999</v>
      </c>
      <c r="F139" s="28">
        <v>39999</v>
      </c>
      <c r="G139" t="str">
        <f t="shared" si="4"/>
        <v>High</v>
      </c>
      <c r="H139" t="s">
        <v>592</v>
      </c>
      <c r="I139" t="s">
        <v>593</v>
      </c>
      <c r="J139" s="1">
        <v>6.78</v>
      </c>
      <c r="K139" t="s">
        <v>24</v>
      </c>
      <c r="L139" s="6">
        <v>8</v>
      </c>
      <c r="M139" s="6">
        <v>256</v>
      </c>
      <c r="N139" t="s">
        <v>105</v>
      </c>
      <c r="O139" t="s">
        <v>594</v>
      </c>
      <c r="P139" t="str">
        <f t="shared" si="5"/>
        <v>MediaTek</v>
      </c>
      <c r="Q139" s="6">
        <v>4600</v>
      </c>
      <c r="R139" s="5">
        <v>4.5</v>
      </c>
      <c r="S139" s="6">
        <v>50</v>
      </c>
      <c r="T139" s="6">
        <v>50</v>
      </c>
    </row>
    <row r="140" spans="1:20" x14ac:dyDescent="0.2">
      <c r="A140" t="s">
        <v>595</v>
      </c>
      <c r="B140" t="s">
        <v>591</v>
      </c>
      <c r="C140" t="s">
        <v>375</v>
      </c>
      <c r="D140" t="s">
        <v>45</v>
      </c>
      <c r="E140" s="28">
        <v>42999</v>
      </c>
      <c r="F140" s="28">
        <v>42999</v>
      </c>
      <c r="G140" t="str">
        <f t="shared" si="4"/>
        <v>High</v>
      </c>
      <c r="H140" t="s">
        <v>592</v>
      </c>
      <c r="I140" t="s">
        <v>593</v>
      </c>
      <c r="J140" s="1">
        <v>6.78</v>
      </c>
      <c r="K140" t="s">
        <v>24</v>
      </c>
      <c r="L140" s="6">
        <v>12</v>
      </c>
      <c r="M140" s="6">
        <v>256</v>
      </c>
      <c r="N140" t="s">
        <v>105</v>
      </c>
      <c r="O140" t="s">
        <v>594</v>
      </c>
      <c r="P140" t="str">
        <f t="shared" si="5"/>
        <v>MediaTek</v>
      </c>
      <c r="Q140" s="6">
        <v>4600</v>
      </c>
      <c r="R140" s="5">
        <v>4.5</v>
      </c>
      <c r="S140" s="6">
        <v>50</v>
      </c>
      <c r="T140" s="6">
        <v>50</v>
      </c>
    </row>
    <row r="141" spans="1:20" x14ac:dyDescent="0.2">
      <c r="A141" t="s">
        <v>596</v>
      </c>
      <c r="B141" t="s">
        <v>597</v>
      </c>
      <c r="C141" t="s">
        <v>375</v>
      </c>
      <c r="D141" t="s">
        <v>45</v>
      </c>
      <c r="E141" s="28">
        <v>39999</v>
      </c>
      <c r="F141" s="28">
        <v>39999</v>
      </c>
      <c r="G141" t="str">
        <f t="shared" si="4"/>
        <v>High</v>
      </c>
      <c r="H141" t="s">
        <v>598</v>
      </c>
      <c r="I141" t="s">
        <v>593</v>
      </c>
      <c r="J141" s="1">
        <v>6.78</v>
      </c>
      <c r="K141" t="s">
        <v>24</v>
      </c>
      <c r="L141" s="6">
        <v>8</v>
      </c>
      <c r="M141" s="6">
        <v>256</v>
      </c>
      <c r="N141" t="s">
        <v>599</v>
      </c>
      <c r="O141" t="s">
        <v>594</v>
      </c>
      <c r="P141" t="str">
        <f t="shared" si="5"/>
        <v>MediaTek</v>
      </c>
      <c r="Q141" s="6">
        <v>4600</v>
      </c>
      <c r="R141" s="5">
        <v>4.5</v>
      </c>
      <c r="S141" s="6">
        <v>50</v>
      </c>
      <c r="T141" s="6">
        <v>50</v>
      </c>
    </row>
    <row r="142" spans="1:20" x14ac:dyDescent="0.2">
      <c r="A142" t="s">
        <v>600</v>
      </c>
      <c r="B142" t="s">
        <v>601</v>
      </c>
      <c r="C142" t="s">
        <v>38</v>
      </c>
      <c r="D142" t="s">
        <v>21</v>
      </c>
      <c r="E142" s="28">
        <v>12499</v>
      </c>
      <c r="F142" s="28">
        <v>9999</v>
      </c>
      <c r="G142" t="str">
        <f t="shared" si="4"/>
        <v>Low</v>
      </c>
      <c r="H142" t="s">
        <v>602</v>
      </c>
      <c r="I142" t="s">
        <v>603</v>
      </c>
      <c r="J142" s="1">
        <v>6.74</v>
      </c>
      <c r="K142" t="s">
        <v>33</v>
      </c>
      <c r="L142" s="6">
        <v>4</v>
      </c>
      <c r="M142" s="6">
        <v>64</v>
      </c>
      <c r="N142" t="s">
        <v>105</v>
      </c>
      <c r="O142" t="s">
        <v>379</v>
      </c>
      <c r="P142" t="str">
        <f t="shared" si="5"/>
        <v>MediaTek</v>
      </c>
      <c r="Q142" s="6">
        <v>5000</v>
      </c>
      <c r="R142" s="5">
        <v>4.3</v>
      </c>
      <c r="S142" s="6">
        <v>50</v>
      </c>
      <c r="T142" s="6">
        <v>8</v>
      </c>
    </row>
    <row r="143" spans="1:20" x14ac:dyDescent="0.2">
      <c r="A143" t="s">
        <v>604</v>
      </c>
      <c r="B143" t="s">
        <v>605</v>
      </c>
      <c r="C143" t="s">
        <v>241</v>
      </c>
      <c r="D143" t="s">
        <v>45</v>
      </c>
      <c r="E143" s="28">
        <v>11999</v>
      </c>
      <c r="F143" s="28">
        <v>9499</v>
      </c>
      <c r="G143" t="str">
        <f t="shared" si="4"/>
        <v>Low</v>
      </c>
      <c r="H143" t="s">
        <v>485</v>
      </c>
      <c r="I143" t="s">
        <v>486</v>
      </c>
      <c r="J143" s="1">
        <v>6.74</v>
      </c>
      <c r="K143" t="s">
        <v>194</v>
      </c>
      <c r="L143" s="6">
        <v>4</v>
      </c>
      <c r="M143" s="6">
        <v>128</v>
      </c>
      <c r="N143" t="s">
        <v>487</v>
      </c>
      <c r="O143" t="s">
        <v>348</v>
      </c>
      <c r="P143" t="str">
        <f t="shared" si="5"/>
        <v>Unisoc</v>
      </c>
      <c r="Q143" s="6">
        <v>5000</v>
      </c>
      <c r="R143" s="5">
        <v>4.3</v>
      </c>
      <c r="S143" s="6">
        <v>8</v>
      </c>
      <c r="T143" s="6">
        <v>5</v>
      </c>
    </row>
    <row r="144" spans="1:20" x14ac:dyDescent="0.2">
      <c r="A144" t="s">
        <v>606</v>
      </c>
      <c r="B144" t="s">
        <v>607</v>
      </c>
      <c r="C144" t="s">
        <v>241</v>
      </c>
      <c r="D144" t="s">
        <v>45</v>
      </c>
      <c r="E144" s="28">
        <v>11999</v>
      </c>
      <c r="F144" s="28">
        <v>9499</v>
      </c>
      <c r="G144" t="str">
        <f t="shared" si="4"/>
        <v>Low</v>
      </c>
      <c r="H144" t="s">
        <v>490</v>
      </c>
      <c r="I144" t="s">
        <v>486</v>
      </c>
      <c r="J144" s="1">
        <v>6.74</v>
      </c>
      <c r="K144" t="s">
        <v>194</v>
      </c>
      <c r="L144" s="6">
        <v>4</v>
      </c>
      <c r="M144" s="6">
        <v>128</v>
      </c>
      <c r="N144" t="s">
        <v>491</v>
      </c>
      <c r="O144" t="s">
        <v>348</v>
      </c>
      <c r="P144" t="str">
        <f t="shared" si="5"/>
        <v>Unisoc</v>
      </c>
      <c r="Q144" s="6">
        <v>5000</v>
      </c>
      <c r="R144" s="5">
        <v>4.3</v>
      </c>
      <c r="S144" s="6">
        <v>8</v>
      </c>
      <c r="T144" s="6">
        <v>5</v>
      </c>
    </row>
    <row r="145" spans="1:20" x14ac:dyDescent="0.2">
      <c r="A145" t="s">
        <v>608</v>
      </c>
      <c r="B145" t="s">
        <v>609</v>
      </c>
      <c r="C145" t="s">
        <v>386</v>
      </c>
      <c r="D145" t="s">
        <v>45</v>
      </c>
      <c r="E145" s="28">
        <v>13499</v>
      </c>
      <c r="F145" s="28">
        <v>10470</v>
      </c>
      <c r="G145" t="str">
        <f t="shared" si="4"/>
        <v>Mid</v>
      </c>
      <c r="H145" t="s">
        <v>610</v>
      </c>
      <c r="I145" t="s">
        <v>611</v>
      </c>
      <c r="J145" s="1">
        <v>6.6</v>
      </c>
      <c r="K145" t="s">
        <v>33</v>
      </c>
      <c r="L145" s="6">
        <v>6</v>
      </c>
      <c r="M145" s="6">
        <v>128</v>
      </c>
      <c r="N145" t="s">
        <v>487</v>
      </c>
      <c r="O145" t="s">
        <v>612</v>
      </c>
      <c r="P145" t="str">
        <f t="shared" si="5"/>
        <v>MediaTek</v>
      </c>
      <c r="Q145" s="6">
        <v>5000</v>
      </c>
      <c r="R145" s="5">
        <v>4.4000000000000004</v>
      </c>
      <c r="S145" s="6">
        <v>50</v>
      </c>
      <c r="T145" s="6">
        <v>8</v>
      </c>
    </row>
    <row r="146" spans="1:20" x14ac:dyDescent="0.2">
      <c r="A146" t="s">
        <v>613</v>
      </c>
      <c r="B146" t="s">
        <v>614</v>
      </c>
      <c r="C146" t="s">
        <v>29</v>
      </c>
      <c r="D146" t="s">
        <v>45</v>
      </c>
      <c r="E146" s="28">
        <v>10999</v>
      </c>
      <c r="F146" s="28">
        <v>7999</v>
      </c>
      <c r="G146" t="str">
        <f t="shared" si="4"/>
        <v>Low</v>
      </c>
      <c r="H146" t="s">
        <v>615</v>
      </c>
      <c r="I146" t="s">
        <v>616</v>
      </c>
      <c r="J146" s="1">
        <v>6.6</v>
      </c>
      <c r="K146" t="s">
        <v>33</v>
      </c>
      <c r="L146" s="6">
        <v>8</v>
      </c>
      <c r="M146" s="6">
        <v>128</v>
      </c>
      <c r="N146" t="s">
        <v>291</v>
      </c>
      <c r="O146" t="s">
        <v>169</v>
      </c>
      <c r="P146" t="str">
        <f t="shared" si="5"/>
        <v>Unisoc</v>
      </c>
      <c r="Q146" s="6">
        <v>5000</v>
      </c>
      <c r="R146" s="5">
        <v>4.0999999999999996</v>
      </c>
      <c r="S146" s="6">
        <v>16</v>
      </c>
      <c r="T146" s="6">
        <v>5</v>
      </c>
    </row>
    <row r="147" spans="1:20" x14ac:dyDescent="0.2">
      <c r="A147" t="s">
        <v>617</v>
      </c>
      <c r="B147" t="s">
        <v>618</v>
      </c>
      <c r="C147" t="s">
        <v>29</v>
      </c>
      <c r="D147" t="s">
        <v>45</v>
      </c>
      <c r="E147" s="28">
        <v>11999</v>
      </c>
      <c r="F147" s="28">
        <v>7999</v>
      </c>
      <c r="G147" t="str">
        <f t="shared" si="4"/>
        <v>Low</v>
      </c>
      <c r="H147" t="s">
        <v>619</v>
      </c>
      <c r="I147" t="s">
        <v>620</v>
      </c>
      <c r="J147" s="1">
        <v>6.6</v>
      </c>
      <c r="K147" t="s">
        <v>33</v>
      </c>
      <c r="L147" s="6">
        <v>4</v>
      </c>
      <c r="M147" s="6">
        <v>128</v>
      </c>
      <c r="N147" t="s">
        <v>621</v>
      </c>
      <c r="O147" t="s">
        <v>379</v>
      </c>
      <c r="P147" t="str">
        <f t="shared" si="5"/>
        <v>MediaTek</v>
      </c>
      <c r="Q147" s="6">
        <v>6000</v>
      </c>
      <c r="R147" s="5">
        <v>4.2</v>
      </c>
      <c r="S147" s="6">
        <v>50</v>
      </c>
      <c r="T147" s="6">
        <v>16</v>
      </c>
    </row>
    <row r="148" spans="1:20" x14ac:dyDescent="0.2">
      <c r="A148" t="s">
        <v>622</v>
      </c>
      <c r="B148" t="s">
        <v>623</v>
      </c>
      <c r="C148" t="s">
        <v>29</v>
      </c>
      <c r="D148" t="s">
        <v>30</v>
      </c>
      <c r="E148" s="28">
        <v>9999</v>
      </c>
      <c r="F148" s="28">
        <v>6999</v>
      </c>
      <c r="G148" t="str">
        <f t="shared" si="4"/>
        <v>Low</v>
      </c>
      <c r="H148" t="s">
        <v>624</v>
      </c>
      <c r="I148" t="s">
        <v>616</v>
      </c>
      <c r="J148" s="1">
        <v>6.6</v>
      </c>
      <c r="K148" t="s">
        <v>33</v>
      </c>
      <c r="L148" s="6">
        <v>4</v>
      </c>
      <c r="M148" s="6">
        <v>64</v>
      </c>
      <c r="N148" t="s">
        <v>625</v>
      </c>
      <c r="O148" t="s">
        <v>169</v>
      </c>
      <c r="P148" t="str">
        <f t="shared" si="5"/>
        <v>Unisoc</v>
      </c>
      <c r="Q148" s="6">
        <v>5000</v>
      </c>
      <c r="R148" s="5">
        <v>4.2</v>
      </c>
      <c r="S148" s="6">
        <v>16</v>
      </c>
      <c r="T148" s="6">
        <v>5</v>
      </c>
    </row>
    <row r="149" spans="1:20" x14ac:dyDescent="0.2">
      <c r="A149" t="s">
        <v>626</v>
      </c>
      <c r="B149" t="s">
        <v>627</v>
      </c>
      <c r="C149" t="s">
        <v>29</v>
      </c>
      <c r="D149" t="s">
        <v>45</v>
      </c>
      <c r="E149" s="28">
        <v>9999</v>
      </c>
      <c r="F149" s="28">
        <v>6999</v>
      </c>
      <c r="G149" t="str">
        <f t="shared" si="4"/>
        <v>Low</v>
      </c>
      <c r="H149" t="s">
        <v>628</v>
      </c>
      <c r="I149" t="s">
        <v>616</v>
      </c>
      <c r="J149" s="1">
        <v>6.6</v>
      </c>
      <c r="K149" t="s">
        <v>33</v>
      </c>
      <c r="L149" s="6">
        <v>4</v>
      </c>
      <c r="M149" s="6">
        <v>64</v>
      </c>
      <c r="N149" t="s">
        <v>629</v>
      </c>
      <c r="O149" t="s">
        <v>169</v>
      </c>
      <c r="P149" t="str">
        <f t="shared" si="5"/>
        <v>Unisoc</v>
      </c>
      <c r="Q149" s="6">
        <v>5000</v>
      </c>
      <c r="R149" s="5">
        <v>4.2</v>
      </c>
      <c r="S149" s="6">
        <v>16</v>
      </c>
      <c r="T149" s="6">
        <v>5</v>
      </c>
    </row>
    <row r="150" spans="1:20" x14ac:dyDescent="0.2">
      <c r="A150" t="s">
        <v>630</v>
      </c>
      <c r="B150" t="s">
        <v>631</v>
      </c>
      <c r="C150" t="s">
        <v>29</v>
      </c>
      <c r="D150" t="s">
        <v>45</v>
      </c>
      <c r="E150" s="28">
        <v>14999</v>
      </c>
      <c r="F150" s="28">
        <v>11999</v>
      </c>
      <c r="G150" t="str">
        <f t="shared" si="4"/>
        <v>Mid</v>
      </c>
      <c r="H150" t="s">
        <v>632</v>
      </c>
      <c r="I150" t="s">
        <v>633</v>
      </c>
      <c r="J150" s="1">
        <v>6.5</v>
      </c>
      <c r="K150" t="s">
        <v>33</v>
      </c>
      <c r="L150" s="6">
        <v>8</v>
      </c>
      <c r="M150" s="6">
        <v>128</v>
      </c>
      <c r="N150" t="s">
        <v>634</v>
      </c>
      <c r="O150" t="s">
        <v>635</v>
      </c>
      <c r="P150" t="str">
        <f t="shared" si="5"/>
        <v>Snapdragon</v>
      </c>
      <c r="Q150" s="6">
        <v>5000</v>
      </c>
      <c r="R150" s="5">
        <v>4.2</v>
      </c>
      <c r="S150" s="6">
        <v>50</v>
      </c>
      <c r="T150" s="6">
        <v>16</v>
      </c>
    </row>
    <row r="151" spans="1:20" x14ac:dyDescent="0.2">
      <c r="A151" t="s">
        <v>636</v>
      </c>
      <c r="B151" t="s">
        <v>637</v>
      </c>
      <c r="C151" t="s">
        <v>29</v>
      </c>
      <c r="D151" t="s">
        <v>45</v>
      </c>
      <c r="E151" s="28">
        <v>14999</v>
      </c>
      <c r="F151" s="28">
        <v>11999</v>
      </c>
      <c r="G151" t="str">
        <f t="shared" si="4"/>
        <v>Mid</v>
      </c>
      <c r="H151" t="s">
        <v>638</v>
      </c>
      <c r="I151" t="s">
        <v>633</v>
      </c>
      <c r="J151" s="1">
        <v>6.5</v>
      </c>
      <c r="K151" t="s">
        <v>33</v>
      </c>
      <c r="L151" s="6">
        <v>8</v>
      </c>
      <c r="M151" s="6">
        <v>128</v>
      </c>
      <c r="N151" t="s">
        <v>639</v>
      </c>
      <c r="O151" t="s">
        <v>635</v>
      </c>
      <c r="P151" t="str">
        <f t="shared" si="5"/>
        <v>Snapdragon</v>
      </c>
      <c r="Q151" s="6">
        <v>5000</v>
      </c>
      <c r="R151" s="5">
        <v>4.2</v>
      </c>
      <c r="S151" s="6">
        <v>50</v>
      </c>
      <c r="T151" s="6">
        <v>16</v>
      </c>
    </row>
    <row r="152" spans="1:20" x14ac:dyDescent="0.2">
      <c r="A152" t="s">
        <v>640</v>
      </c>
      <c r="B152" t="s">
        <v>641</v>
      </c>
      <c r="C152" t="s">
        <v>29</v>
      </c>
      <c r="D152" t="s">
        <v>45</v>
      </c>
      <c r="E152" s="28">
        <v>14999</v>
      </c>
      <c r="F152" s="28">
        <v>11999</v>
      </c>
      <c r="G152" t="str">
        <f t="shared" si="4"/>
        <v>Mid</v>
      </c>
      <c r="H152" t="s">
        <v>642</v>
      </c>
      <c r="I152" t="s">
        <v>633</v>
      </c>
      <c r="J152" s="1">
        <v>6.5</v>
      </c>
      <c r="K152" t="s">
        <v>33</v>
      </c>
      <c r="L152" s="6">
        <v>8</v>
      </c>
      <c r="M152" s="6">
        <v>128</v>
      </c>
      <c r="N152" t="s">
        <v>643</v>
      </c>
      <c r="O152" t="s">
        <v>635</v>
      </c>
      <c r="P152" t="str">
        <f t="shared" si="5"/>
        <v>Snapdragon</v>
      </c>
      <c r="Q152" s="6">
        <v>5000</v>
      </c>
      <c r="R152" s="5">
        <v>4.2</v>
      </c>
      <c r="S152" s="6">
        <v>50</v>
      </c>
      <c r="T152" s="6">
        <v>16</v>
      </c>
    </row>
    <row r="153" spans="1:20" x14ac:dyDescent="0.2">
      <c r="A153" t="s">
        <v>644</v>
      </c>
      <c r="B153" t="s">
        <v>645</v>
      </c>
      <c r="C153" t="s">
        <v>29</v>
      </c>
      <c r="D153" t="s">
        <v>45</v>
      </c>
      <c r="E153" s="28">
        <v>11999</v>
      </c>
      <c r="F153" s="28">
        <v>7999</v>
      </c>
      <c r="G153" t="str">
        <f t="shared" si="4"/>
        <v>Low</v>
      </c>
      <c r="H153" t="s">
        <v>646</v>
      </c>
      <c r="I153" t="s">
        <v>620</v>
      </c>
      <c r="J153" s="1">
        <v>6.6</v>
      </c>
      <c r="K153" t="s">
        <v>33</v>
      </c>
      <c r="L153" s="6">
        <v>4</v>
      </c>
      <c r="M153" s="6">
        <v>128</v>
      </c>
      <c r="N153" t="s">
        <v>647</v>
      </c>
      <c r="O153" t="s">
        <v>379</v>
      </c>
      <c r="P153" t="str">
        <f t="shared" si="5"/>
        <v>MediaTek</v>
      </c>
      <c r="Q153" s="6">
        <v>6000</v>
      </c>
      <c r="R153" s="5">
        <v>4.2</v>
      </c>
      <c r="S153" s="6">
        <v>50</v>
      </c>
      <c r="T153" s="6">
        <v>16</v>
      </c>
    </row>
    <row r="154" spans="1:20" x14ac:dyDescent="0.2">
      <c r="A154" t="s">
        <v>648</v>
      </c>
      <c r="B154" t="s">
        <v>649</v>
      </c>
      <c r="C154" t="s">
        <v>29</v>
      </c>
      <c r="D154" t="s">
        <v>45</v>
      </c>
      <c r="E154" s="28">
        <v>9999</v>
      </c>
      <c r="F154" s="28">
        <v>6999</v>
      </c>
      <c r="G154" t="str">
        <f t="shared" si="4"/>
        <v>Low</v>
      </c>
      <c r="H154" t="s">
        <v>650</v>
      </c>
      <c r="I154" t="s">
        <v>616</v>
      </c>
      <c r="J154" s="1">
        <v>6.6</v>
      </c>
      <c r="K154" t="s">
        <v>33</v>
      </c>
      <c r="L154" s="6">
        <v>4</v>
      </c>
      <c r="M154" s="6">
        <v>64</v>
      </c>
      <c r="N154" t="s">
        <v>651</v>
      </c>
      <c r="O154" t="s">
        <v>169</v>
      </c>
      <c r="P154" t="str">
        <f t="shared" si="5"/>
        <v>Unisoc</v>
      </c>
      <c r="Q154" s="6">
        <v>5000</v>
      </c>
      <c r="R154" s="5">
        <v>4.2</v>
      </c>
      <c r="S154" s="6">
        <v>16</v>
      </c>
      <c r="T154" s="6">
        <v>5</v>
      </c>
    </row>
    <row r="155" spans="1:20" x14ac:dyDescent="0.2">
      <c r="A155" t="s">
        <v>652</v>
      </c>
      <c r="B155" t="s">
        <v>631</v>
      </c>
      <c r="C155" t="s">
        <v>29</v>
      </c>
      <c r="D155" t="s">
        <v>45</v>
      </c>
      <c r="E155" s="28">
        <v>13999</v>
      </c>
      <c r="F155" s="28">
        <v>10999</v>
      </c>
      <c r="G155" t="str">
        <f t="shared" si="4"/>
        <v>Mid</v>
      </c>
      <c r="H155" t="s">
        <v>632</v>
      </c>
      <c r="I155" t="s">
        <v>633</v>
      </c>
      <c r="J155" s="1">
        <v>6.5</v>
      </c>
      <c r="K155" t="s">
        <v>33</v>
      </c>
      <c r="L155" s="6">
        <v>4</v>
      </c>
      <c r="M155" s="6">
        <v>128</v>
      </c>
      <c r="N155" t="s">
        <v>634</v>
      </c>
      <c r="O155" t="s">
        <v>635</v>
      </c>
      <c r="P155" t="str">
        <f t="shared" si="5"/>
        <v>Snapdragon</v>
      </c>
      <c r="Q155" s="6">
        <v>5000</v>
      </c>
      <c r="R155" s="5">
        <v>4.2</v>
      </c>
      <c r="S155" s="6">
        <v>50</v>
      </c>
      <c r="T155" s="6">
        <v>16</v>
      </c>
    </row>
    <row r="156" spans="1:20" x14ac:dyDescent="0.2">
      <c r="A156" t="s">
        <v>653</v>
      </c>
      <c r="B156" t="s">
        <v>654</v>
      </c>
      <c r="C156" t="s">
        <v>375</v>
      </c>
      <c r="D156" t="s">
        <v>21</v>
      </c>
      <c r="E156" s="28">
        <v>16999</v>
      </c>
      <c r="F156" s="28">
        <v>10499</v>
      </c>
      <c r="G156" t="str">
        <f t="shared" si="4"/>
        <v>Mid</v>
      </c>
      <c r="H156" t="s">
        <v>655</v>
      </c>
      <c r="I156" t="s">
        <v>656</v>
      </c>
      <c r="J156" s="1">
        <v>6.56</v>
      </c>
      <c r="K156" t="s">
        <v>33</v>
      </c>
      <c r="L156" s="6">
        <v>4</v>
      </c>
      <c r="M156" s="6">
        <v>128</v>
      </c>
      <c r="N156" t="s">
        <v>415</v>
      </c>
      <c r="O156" t="s">
        <v>379</v>
      </c>
      <c r="P156" t="str">
        <f t="shared" si="5"/>
        <v>MediaTek</v>
      </c>
      <c r="Q156" s="6">
        <v>5000</v>
      </c>
      <c r="R156" s="5">
        <v>4.3</v>
      </c>
      <c r="S156" s="6">
        <v>50</v>
      </c>
      <c r="T156" s="6">
        <v>8</v>
      </c>
    </row>
    <row r="157" spans="1:20" x14ac:dyDescent="0.2">
      <c r="A157" t="s">
        <v>657</v>
      </c>
      <c r="B157" t="s">
        <v>658</v>
      </c>
      <c r="C157" t="s">
        <v>375</v>
      </c>
      <c r="D157" t="s">
        <v>30</v>
      </c>
      <c r="E157" s="28">
        <v>27999</v>
      </c>
      <c r="F157" s="28">
        <v>21900</v>
      </c>
      <c r="G157" t="str">
        <f t="shared" si="4"/>
        <v>High</v>
      </c>
      <c r="H157" t="s">
        <v>659</v>
      </c>
      <c r="I157" t="s">
        <v>660</v>
      </c>
      <c r="J157" s="1">
        <v>6.67</v>
      </c>
      <c r="K157" t="s">
        <v>24</v>
      </c>
      <c r="L157" s="6">
        <v>8</v>
      </c>
      <c r="M157" s="6">
        <v>128</v>
      </c>
      <c r="N157" t="s">
        <v>661</v>
      </c>
      <c r="O157" t="s">
        <v>662</v>
      </c>
      <c r="P157" t="str">
        <f t="shared" si="5"/>
        <v>Snapdragon</v>
      </c>
      <c r="Q157" s="6">
        <v>4800</v>
      </c>
      <c r="R157" s="5">
        <v>4.4000000000000004</v>
      </c>
      <c r="S157" s="6">
        <v>64</v>
      </c>
      <c r="T157" s="6">
        <v>16</v>
      </c>
    </row>
    <row r="158" spans="1:20" x14ac:dyDescent="0.2">
      <c r="A158" t="s">
        <v>663</v>
      </c>
      <c r="B158" t="s">
        <v>664</v>
      </c>
      <c r="C158" t="s">
        <v>375</v>
      </c>
      <c r="D158" t="s">
        <v>21</v>
      </c>
      <c r="E158" s="28">
        <v>27999</v>
      </c>
      <c r="F158" s="28">
        <v>21999</v>
      </c>
      <c r="G158" t="str">
        <f t="shared" si="4"/>
        <v>High</v>
      </c>
      <c r="H158" t="s">
        <v>665</v>
      </c>
      <c r="I158" t="s">
        <v>660</v>
      </c>
      <c r="J158" s="1">
        <v>6.67</v>
      </c>
      <c r="K158" t="s">
        <v>24</v>
      </c>
      <c r="L158" s="6">
        <v>8</v>
      </c>
      <c r="M158" s="6">
        <v>128</v>
      </c>
      <c r="N158" t="s">
        <v>666</v>
      </c>
      <c r="O158" t="s">
        <v>662</v>
      </c>
      <c r="P158" t="str">
        <f t="shared" si="5"/>
        <v>Snapdragon</v>
      </c>
      <c r="Q158" s="6">
        <v>4800</v>
      </c>
      <c r="R158" s="5">
        <v>4.4000000000000004</v>
      </c>
      <c r="S158" s="6">
        <v>64</v>
      </c>
      <c r="T158" s="6">
        <v>16</v>
      </c>
    </row>
    <row r="159" spans="1:20" x14ac:dyDescent="0.2">
      <c r="A159" t="s">
        <v>667</v>
      </c>
      <c r="B159" t="s">
        <v>668</v>
      </c>
      <c r="C159" t="s">
        <v>316</v>
      </c>
      <c r="D159" t="s">
        <v>45</v>
      </c>
      <c r="E159" s="28">
        <v>7999</v>
      </c>
      <c r="F159" s="28">
        <v>6699</v>
      </c>
      <c r="G159" t="str">
        <f t="shared" si="4"/>
        <v>Low</v>
      </c>
      <c r="H159" t="s">
        <v>669</v>
      </c>
      <c r="I159" t="s">
        <v>670</v>
      </c>
      <c r="J159" s="1">
        <v>6.6</v>
      </c>
      <c r="K159" t="s">
        <v>33</v>
      </c>
      <c r="L159" s="6">
        <v>3</v>
      </c>
      <c r="M159" s="6">
        <v>64</v>
      </c>
      <c r="N159" t="s">
        <v>671</v>
      </c>
      <c r="O159" t="s">
        <v>672</v>
      </c>
      <c r="P159" t="str">
        <f t="shared" si="5"/>
        <v>Unisoc</v>
      </c>
      <c r="Q159" s="6">
        <v>5000</v>
      </c>
      <c r="R159" s="5">
        <v>4.3</v>
      </c>
      <c r="S159" s="6">
        <v>13</v>
      </c>
      <c r="T159" s="6">
        <v>8</v>
      </c>
    </row>
    <row r="160" spans="1:20" x14ac:dyDescent="0.2">
      <c r="A160" t="s">
        <v>673</v>
      </c>
      <c r="B160" t="s">
        <v>674</v>
      </c>
      <c r="C160" t="s">
        <v>316</v>
      </c>
      <c r="D160" t="s">
        <v>45</v>
      </c>
      <c r="E160" s="28">
        <v>7999</v>
      </c>
      <c r="F160" s="28">
        <v>6699</v>
      </c>
      <c r="G160" t="str">
        <f t="shared" si="4"/>
        <v>Low</v>
      </c>
      <c r="H160" t="s">
        <v>675</v>
      </c>
      <c r="I160" t="s">
        <v>670</v>
      </c>
      <c r="J160" s="1">
        <v>6.6</v>
      </c>
      <c r="K160" t="s">
        <v>33</v>
      </c>
      <c r="L160" s="6">
        <v>3</v>
      </c>
      <c r="M160" s="6">
        <v>64</v>
      </c>
      <c r="N160" t="s">
        <v>676</v>
      </c>
      <c r="O160" t="s">
        <v>672</v>
      </c>
      <c r="P160" t="str">
        <f t="shared" si="5"/>
        <v>Unisoc</v>
      </c>
      <c r="Q160" s="6">
        <v>5000</v>
      </c>
      <c r="R160" s="5">
        <v>4.3</v>
      </c>
      <c r="S160" s="6">
        <v>13</v>
      </c>
      <c r="T160" s="6">
        <v>8</v>
      </c>
    </row>
    <row r="161" spans="1:20" x14ac:dyDescent="0.2">
      <c r="A161" t="s">
        <v>677</v>
      </c>
      <c r="B161" t="s">
        <v>678</v>
      </c>
      <c r="C161" t="s">
        <v>316</v>
      </c>
      <c r="D161" t="s">
        <v>45</v>
      </c>
      <c r="E161" s="28">
        <v>7999</v>
      </c>
      <c r="F161" s="28">
        <v>6699</v>
      </c>
      <c r="G161" t="str">
        <f t="shared" si="4"/>
        <v>Low</v>
      </c>
      <c r="H161" t="s">
        <v>679</v>
      </c>
      <c r="I161" t="s">
        <v>670</v>
      </c>
      <c r="J161" s="1">
        <v>6.6</v>
      </c>
      <c r="K161" t="s">
        <v>33</v>
      </c>
      <c r="L161" s="6">
        <v>3</v>
      </c>
      <c r="M161" s="6">
        <v>64</v>
      </c>
      <c r="N161" t="s">
        <v>680</v>
      </c>
      <c r="O161" t="s">
        <v>672</v>
      </c>
      <c r="P161" t="str">
        <f t="shared" si="5"/>
        <v>Unisoc</v>
      </c>
      <c r="Q161" s="6">
        <v>5000</v>
      </c>
      <c r="R161" s="5">
        <v>4.3</v>
      </c>
      <c r="S161" s="6">
        <v>13</v>
      </c>
      <c r="T161" s="6">
        <v>8</v>
      </c>
    </row>
    <row r="162" spans="1:20" x14ac:dyDescent="0.2">
      <c r="A162" t="s">
        <v>681</v>
      </c>
      <c r="B162" t="s">
        <v>682</v>
      </c>
      <c r="C162" t="s">
        <v>386</v>
      </c>
      <c r="D162" t="s">
        <v>45</v>
      </c>
      <c r="E162" s="28">
        <v>6799</v>
      </c>
      <c r="F162" s="28">
        <v>5749</v>
      </c>
      <c r="G162" t="str">
        <f t="shared" si="4"/>
        <v>Low</v>
      </c>
      <c r="H162" t="s">
        <v>683</v>
      </c>
      <c r="I162" t="s">
        <v>684</v>
      </c>
      <c r="J162" s="1">
        <v>6.6</v>
      </c>
      <c r="K162" t="s">
        <v>33</v>
      </c>
      <c r="L162" s="6">
        <v>2</v>
      </c>
      <c r="M162" s="6">
        <v>32</v>
      </c>
      <c r="N162" t="s">
        <v>685</v>
      </c>
      <c r="O162" t="s">
        <v>686</v>
      </c>
      <c r="P162" t="str">
        <f t="shared" si="5"/>
        <v>Unisoc</v>
      </c>
      <c r="Q162" s="6">
        <v>4000</v>
      </c>
      <c r="R162" s="5">
        <v>4</v>
      </c>
      <c r="S162" s="6">
        <v>3</v>
      </c>
      <c r="T162" s="6">
        <v>2</v>
      </c>
    </row>
    <row r="163" spans="1:20" x14ac:dyDescent="0.2">
      <c r="A163" t="s">
        <v>687</v>
      </c>
      <c r="B163" t="s">
        <v>688</v>
      </c>
      <c r="C163" t="s">
        <v>386</v>
      </c>
      <c r="D163" t="s">
        <v>45</v>
      </c>
      <c r="E163" s="28">
        <v>6799</v>
      </c>
      <c r="F163" s="28">
        <v>5728</v>
      </c>
      <c r="G163" t="str">
        <f t="shared" si="4"/>
        <v>Low</v>
      </c>
      <c r="H163" t="s">
        <v>689</v>
      </c>
      <c r="I163" t="s">
        <v>684</v>
      </c>
      <c r="J163" s="1">
        <v>6.67</v>
      </c>
      <c r="K163" t="s">
        <v>33</v>
      </c>
      <c r="L163" s="6">
        <v>2</v>
      </c>
      <c r="M163" s="6">
        <v>32</v>
      </c>
      <c r="N163" t="s">
        <v>690</v>
      </c>
      <c r="O163" t="s">
        <v>686</v>
      </c>
      <c r="P163" t="str">
        <f t="shared" si="5"/>
        <v>Unisoc</v>
      </c>
      <c r="Q163" s="6">
        <v>4000</v>
      </c>
      <c r="R163" s="5">
        <v>4</v>
      </c>
      <c r="S163" s="6">
        <v>3</v>
      </c>
      <c r="T163" s="6">
        <v>2</v>
      </c>
    </row>
    <row r="164" spans="1:20" x14ac:dyDescent="0.2">
      <c r="A164" t="s">
        <v>691</v>
      </c>
      <c r="B164" t="s">
        <v>692</v>
      </c>
      <c r="C164" t="s">
        <v>52</v>
      </c>
      <c r="D164" t="s">
        <v>45</v>
      </c>
      <c r="E164" s="28">
        <v>17999</v>
      </c>
      <c r="F164" s="28">
        <v>14999</v>
      </c>
      <c r="G164" t="str">
        <f t="shared" si="4"/>
        <v>Mid</v>
      </c>
      <c r="H164" t="s">
        <v>419</v>
      </c>
      <c r="I164" t="s">
        <v>414</v>
      </c>
      <c r="J164" s="1">
        <v>6.79</v>
      </c>
      <c r="K164" t="s">
        <v>24</v>
      </c>
      <c r="L164" s="6">
        <v>8</v>
      </c>
      <c r="M164" s="6">
        <v>256</v>
      </c>
      <c r="N164" t="s">
        <v>420</v>
      </c>
      <c r="O164" t="s">
        <v>416</v>
      </c>
      <c r="P164" t="str">
        <f t="shared" si="5"/>
        <v>Snapdragon</v>
      </c>
      <c r="Q164" s="6">
        <v>5000</v>
      </c>
      <c r="R164" s="5">
        <v>4.2</v>
      </c>
      <c r="S164" s="6">
        <v>50</v>
      </c>
      <c r="T164" s="6">
        <v>8</v>
      </c>
    </row>
    <row r="165" spans="1:20" x14ac:dyDescent="0.2">
      <c r="A165" t="s">
        <v>693</v>
      </c>
      <c r="B165" t="s">
        <v>694</v>
      </c>
      <c r="C165" t="s">
        <v>375</v>
      </c>
      <c r="D165" t="s">
        <v>45</v>
      </c>
      <c r="E165" s="28">
        <v>18999</v>
      </c>
      <c r="F165" s="28">
        <v>13999</v>
      </c>
      <c r="G165" t="str">
        <f t="shared" si="4"/>
        <v>Mid</v>
      </c>
      <c r="H165" t="s">
        <v>695</v>
      </c>
      <c r="I165" t="s">
        <v>377</v>
      </c>
      <c r="J165" s="1">
        <v>6.64</v>
      </c>
      <c r="K165" t="s">
        <v>24</v>
      </c>
      <c r="L165" s="6">
        <v>6</v>
      </c>
      <c r="M165" s="6">
        <v>128</v>
      </c>
      <c r="N165" t="s">
        <v>696</v>
      </c>
      <c r="O165" t="s">
        <v>379</v>
      </c>
      <c r="P165" t="str">
        <f t="shared" si="5"/>
        <v>MediaTek</v>
      </c>
      <c r="Q165" s="6">
        <v>5000</v>
      </c>
      <c r="R165" s="5">
        <v>4.2</v>
      </c>
      <c r="S165" s="6">
        <v>50</v>
      </c>
      <c r="T165" s="6">
        <v>8</v>
      </c>
    </row>
    <row r="166" spans="1:20" x14ac:dyDescent="0.2">
      <c r="A166" t="s">
        <v>697</v>
      </c>
      <c r="B166" t="s">
        <v>698</v>
      </c>
      <c r="C166" t="s">
        <v>557</v>
      </c>
      <c r="D166" t="s">
        <v>45</v>
      </c>
      <c r="E166" s="28">
        <v>29999</v>
      </c>
      <c r="F166" s="28">
        <v>27999</v>
      </c>
      <c r="G166" t="str">
        <f t="shared" si="4"/>
        <v>High</v>
      </c>
      <c r="H166" t="s">
        <v>699</v>
      </c>
      <c r="I166" t="s">
        <v>559</v>
      </c>
      <c r="J166" s="1">
        <v>6.7</v>
      </c>
      <c r="K166" t="s">
        <v>24</v>
      </c>
      <c r="L166" s="6">
        <v>12</v>
      </c>
      <c r="M166" s="6">
        <v>256</v>
      </c>
      <c r="N166" t="s">
        <v>560</v>
      </c>
      <c r="O166" t="s">
        <v>700</v>
      </c>
      <c r="P166" t="str">
        <f t="shared" si="5"/>
        <v>MediaTek</v>
      </c>
      <c r="Q166" s="6">
        <v>5000</v>
      </c>
      <c r="R166" s="5">
        <v>4.4000000000000004</v>
      </c>
      <c r="S166" s="6">
        <v>50</v>
      </c>
      <c r="T166" s="6">
        <v>32</v>
      </c>
    </row>
    <row r="167" spans="1:20" x14ac:dyDescent="0.2">
      <c r="A167" t="s">
        <v>701</v>
      </c>
      <c r="B167" t="s">
        <v>698</v>
      </c>
      <c r="C167" t="s">
        <v>557</v>
      </c>
      <c r="D167" t="s">
        <v>45</v>
      </c>
      <c r="E167" s="28">
        <v>27999</v>
      </c>
      <c r="F167" s="28">
        <v>25999</v>
      </c>
      <c r="G167" t="str">
        <f t="shared" si="4"/>
        <v>High</v>
      </c>
      <c r="H167" t="s">
        <v>699</v>
      </c>
      <c r="I167" t="s">
        <v>559</v>
      </c>
      <c r="J167" s="1">
        <v>6.7</v>
      </c>
      <c r="K167" t="s">
        <v>24</v>
      </c>
      <c r="L167" s="6">
        <v>8</v>
      </c>
      <c r="M167" s="6">
        <v>256</v>
      </c>
      <c r="N167" t="s">
        <v>560</v>
      </c>
      <c r="O167" t="s">
        <v>700</v>
      </c>
      <c r="P167" t="str">
        <f t="shared" si="5"/>
        <v>MediaTek</v>
      </c>
      <c r="Q167" s="6">
        <v>5000</v>
      </c>
      <c r="R167" s="5">
        <v>4.4000000000000004</v>
      </c>
      <c r="S167" s="6">
        <v>50</v>
      </c>
      <c r="T167" s="6">
        <v>32</v>
      </c>
    </row>
    <row r="168" spans="1:20" x14ac:dyDescent="0.2">
      <c r="A168" t="s">
        <v>702</v>
      </c>
      <c r="B168" t="s">
        <v>703</v>
      </c>
      <c r="C168" t="s">
        <v>557</v>
      </c>
      <c r="D168" t="s">
        <v>45</v>
      </c>
      <c r="E168" s="28">
        <v>25999</v>
      </c>
      <c r="F168" s="28">
        <v>23999</v>
      </c>
      <c r="G168" t="str">
        <f t="shared" si="4"/>
        <v>High</v>
      </c>
      <c r="H168" t="s">
        <v>699</v>
      </c>
      <c r="I168" t="s">
        <v>559</v>
      </c>
      <c r="J168" s="1">
        <v>6.7</v>
      </c>
      <c r="K168" t="s">
        <v>24</v>
      </c>
      <c r="L168" s="6">
        <v>8</v>
      </c>
      <c r="M168" s="6">
        <v>128</v>
      </c>
      <c r="N168" t="s">
        <v>560</v>
      </c>
      <c r="O168" t="s">
        <v>700</v>
      </c>
      <c r="P168" t="str">
        <f t="shared" si="5"/>
        <v>MediaTek</v>
      </c>
      <c r="Q168" s="6">
        <v>5000</v>
      </c>
      <c r="R168" s="5">
        <v>4.4000000000000004</v>
      </c>
      <c r="S168" s="6">
        <v>50</v>
      </c>
      <c r="T168" s="6">
        <v>32</v>
      </c>
    </row>
    <row r="169" spans="1:20" x14ac:dyDescent="0.2">
      <c r="A169" t="s">
        <v>704</v>
      </c>
      <c r="B169" t="s">
        <v>705</v>
      </c>
      <c r="C169" t="s">
        <v>557</v>
      </c>
      <c r="D169" t="s">
        <v>45</v>
      </c>
      <c r="E169" s="28">
        <v>29999</v>
      </c>
      <c r="F169" s="28">
        <v>27999</v>
      </c>
      <c r="G169" t="str">
        <f t="shared" si="4"/>
        <v>High</v>
      </c>
      <c r="H169" t="s">
        <v>706</v>
      </c>
      <c r="I169" t="s">
        <v>559</v>
      </c>
      <c r="J169" s="1">
        <v>6.7</v>
      </c>
      <c r="K169" t="s">
        <v>24</v>
      </c>
      <c r="L169" s="6">
        <v>12</v>
      </c>
      <c r="M169" s="6">
        <v>256</v>
      </c>
      <c r="N169" t="s">
        <v>105</v>
      </c>
      <c r="O169" t="s">
        <v>700</v>
      </c>
      <c r="P169" t="str">
        <f t="shared" si="5"/>
        <v>MediaTek</v>
      </c>
      <c r="Q169" s="6">
        <v>5000</v>
      </c>
      <c r="R169" s="5">
        <v>4.4000000000000004</v>
      </c>
      <c r="S169" s="6">
        <v>50</v>
      </c>
      <c r="T169" s="6">
        <v>32</v>
      </c>
    </row>
    <row r="170" spans="1:20" x14ac:dyDescent="0.2">
      <c r="A170" t="s">
        <v>707</v>
      </c>
      <c r="B170" t="s">
        <v>705</v>
      </c>
      <c r="C170" t="s">
        <v>557</v>
      </c>
      <c r="D170" t="s">
        <v>45</v>
      </c>
      <c r="E170" s="28">
        <v>27999</v>
      </c>
      <c r="F170" s="28">
        <v>25999</v>
      </c>
      <c r="G170" t="str">
        <f t="shared" si="4"/>
        <v>High</v>
      </c>
      <c r="H170" t="s">
        <v>706</v>
      </c>
      <c r="I170" t="s">
        <v>559</v>
      </c>
      <c r="J170" s="1">
        <v>6.7</v>
      </c>
      <c r="K170" t="s">
        <v>24</v>
      </c>
      <c r="L170" s="6">
        <v>8</v>
      </c>
      <c r="M170" s="6">
        <v>256</v>
      </c>
      <c r="N170" t="s">
        <v>105</v>
      </c>
      <c r="O170" t="s">
        <v>700</v>
      </c>
      <c r="P170" t="str">
        <f t="shared" si="5"/>
        <v>MediaTek</v>
      </c>
      <c r="Q170" s="6">
        <v>5000</v>
      </c>
      <c r="R170" s="5">
        <v>4.4000000000000004</v>
      </c>
      <c r="S170" s="6">
        <v>50</v>
      </c>
      <c r="T170" s="6">
        <v>32</v>
      </c>
    </row>
    <row r="171" spans="1:20" x14ac:dyDescent="0.2">
      <c r="A171" t="s">
        <v>708</v>
      </c>
      <c r="B171" t="s">
        <v>709</v>
      </c>
      <c r="C171" t="s">
        <v>557</v>
      </c>
      <c r="D171" t="s">
        <v>45</v>
      </c>
      <c r="E171" s="28">
        <v>25999</v>
      </c>
      <c r="F171" s="28">
        <v>23999</v>
      </c>
      <c r="G171" t="str">
        <f t="shared" si="4"/>
        <v>High</v>
      </c>
      <c r="H171" t="s">
        <v>706</v>
      </c>
      <c r="I171" t="s">
        <v>559</v>
      </c>
      <c r="J171" s="1">
        <v>6.7</v>
      </c>
      <c r="K171" t="s">
        <v>24</v>
      </c>
      <c r="L171" s="6">
        <v>8</v>
      </c>
      <c r="M171" s="6">
        <v>128</v>
      </c>
      <c r="N171" t="s">
        <v>105</v>
      </c>
      <c r="O171" t="s">
        <v>700</v>
      </c>
      <c r="P171" t="str">
        <f t="shared" si="5"/>
        <v>MediaTek</v>
      </c>
      <c r="Q171" s="6">
        <v>5000</v>
      </c>
      <c r="R171" s="5">
        <v>4.4000000000000004</v>
      </c>
      <c r="S171" s="6">
        <v>50</v>
      </c>
      <c r="T171" s="6">
        <v>32</v>
      </c>
    </row>
    <row r="172" spans="1:20" x14ac:dyDescent="0.2">
      <c r="A172" t="s">
        <v>710</v>
      </c>
      <c r="B172" t="s">
        <v>711</v>
      </c>
      <c r="C172" t="s">
        <v>38</v>
      </c>
      <c r="D172" t="s">
        <v>45</v>
      </c>
      <c r="E172" s="28">
        <v>79999</v>
      </c>
      <c r="F172" s="28">
        <v>39999</v>
      </c>
      <c r="G172" t="str">
        <f t="shared" si="4"/>
        <v>High</v>
      </c>
      <c r="H172" t="s">
        <v>712</v>
      </c>
      <c r="I172" t="s">
        <v>713</v>
      </c>
      <c r="J172" s="1">
        <v>6.4</v>
      </c>
      <c r="K172" t="s">
        <v>24</v>
      </c>
      <c r="L172" s="6">
        <v>8</v>
      </c>
      <c r="M172" s="6">
        <v>128</v>
      </c>
      <c r="N172" t="s">
        <v>714</v>
      </c>
      <c r="O172" t="s">
        <v>715</v>
      </c>
      <c r="P172" t="str">
        <f t="shared" si="5"/>
        <v>Exynos</v>
      </c>
      <c r="Q172" s="6">
        <v>4500</v>
      </c>
      <c r="R172" s="5">
        <v>4.3</v>
      </c>
      <c r="S172" s="6">
        <v>50</v>
      </c>
      <c r="T172" s="6">
        <v>10</v>
      </c>
    </row>
    <row r="173" spans="1:20" x14ac:dyDescent="0.2">
      <c r="A173" t="s">
        <v>716</v>
      </c>
      <c r="B173" t="s">
        <v>717</v>
      </c>
      <c r="C173" t="s">
        <v>38</v>
      </c>
      <c r="D173" t="s">
        <v>45</v>
      </c>
      <c r="E173" s="28">
        <v>79999</v>
      </c>
      <c r="F173" s="28">
        <v>39999</v>
      </c>
      <c r="G173" t="str">
        <f t="shared" si="4"/>
        <v>High</v>
      </c>
      <c r="H173" t="s">
        <v>718</v>
      </c>
      <c r="I173" t="s">
        <v>713</v>
      </c>
      <c r="J173" s="1">
        <v>6.4</v>
      </c>
      <c r="K173" t="s">
        <v>24</v>
      </c>
      <c r="L173" s="6">
        <v>8</v>
      </c>
      <c r="M173" s="6">
        <v>128</v>
      </c>
      <c r="N173" t="s">
        <v>502</v>
      </c>
      <c r="O173" t="s">
        <v>715</v>
      </c>
      <c r="P173" t="str">
        <f t="shared" si="5"/>
        <v>Exynos</v>
      </c>
      <c r="Q173" s="6">
        <v>4500</v>
      </c>
      <c r="R173" s="5">
        <v>4.3</v>
      </c>
      <c r="S173" s="6">
        <v>50</v>
      </c>
      <c r="T173" s="6">
        <v>10</v>
      </c>
    </row>
    <row r="174" spans="1:20" x14ac:dyDescent="0.2">
      <c r="A174" t="s">
        <v>719</v>
      </c>
      <c r="B174" t="s">
        <v>720</v>
      </c>
      <c r="C174" t="s">
        <v>38</v>
      </c>
      <c r="D174" t="s">
        <v>45</v>
      </c>
      <c r="E174" s="28">
        <v>79999</v>
      </c>
      <c r="F174" s="28">
        <v>39999</v>
      </c>
      <c r="G174" t="str">
        <f t="shared" si="4"/>
        <v>High</v>
      </c>
      <c r="H174" t="s">
        <v>721</v>
      </c>
      <c r="I174" t="s">
        <v>713</v>
      </c>
      <c r="J174" s="1">
        <v>6.4</v>
      </c>
      <c r="K174" t="s">
        <v>24</v>
      </c>
      <c r="L174" s="6">
        <v>8</v>
      </c>
      <c r="M174" s="6">
        <v>128</v>
      </c>
      <c r="N174" t="s">
        <v>722</v>
      </c>
      <c r="O174" t="s">
        <v>715</v>
      </c>
      <c r="P174" t="str">
        <f t="shared" si="5"/>
        <v>Exynos</v>
      </c>
      <c r="Q174" s="6">
        <v>4500</v>
      </c>
      <c r="R174" s="5">
        <v>4.3</v>
      </c>
      <c r="S174" s="6">
        <v>50</v>
      </c>
      <c r="T174" s="6">
        <v>10</v>
      </c>
    </row>
    <row r="175" spans="1:20" x14ac:dyDescent="0.2">
      <c r="A175" t="s">
        <v>723</v>
      </c>
      <c r="B175" t="s">
        <v>724</v>
      </c>
      <c r="C175" t="s">
        <v>38</v>
      </c>
      <c r="D175" t="s">
        <v>45</v>
      </c>
      <c r="E175" s="28">
        <v>84999</v>
      </c>
      <c r="F175" s="28">
        <v>44999</v>
      </c>
      <c r="G175" t="str">
        <f t="shared" si="4"/>
        <v>High</v>
      </c>
      <c r="H175" t="s">
        <v>718</v>
      </c>
      <c r="I175" t="s">
        <v>713</v>
      </c>
      <c r="J175" s="1">
        <v>6.4</v>
      </c>
      <c r="K175" t="s">
        <v>24</v>
      </c>
      <c r="L175" s="6">
        <v>8</v>
      </c>
      <c r="M175" s="6">
        <v>256</v>
      </c>
      <c r="N175" t="s">
        <v>502</v>
      </c>
      <c r="O175" t="s">
        <v>715</v>
      </c>
      <c r="P175" t="str">
        <f t="shared" si="5"/>
        <v>Exynos</v>
      </c>
      <c r="Q175" s="6">
        <v>4500</v>
      </c>
      <c r="R175" s="5">
        <v>4.3</v>
      </c>
      <c r="S175" s="6">
        <v>50</v>
      </c>
      <c r="T175" s="6">
        <v>10</v>
      </c>
    </row>
    <row r="176" spans="1:20" x14ac:dyDescent="0.2">
      <c r="A176" t="s">
        <v>725</v>
      </c>
      <c r="B176" t="s">
        <v>726</v>
      </c>
      <c r="C176" t="s">
        <v>38</v>
      </c>
      <c r="D176" t="s">
        <v>45</v>
      </c>
      <c r="E176" s="28">
        <v>84999</v>
      </c>
      <c r="F176" s="28">
        <v>44999</v>
      </c>
      <c r="G176" t="str">
        <f t="shared" si="4"/>
        <v>High</v>
      </c>
      <c r="H176" t="s">
        <v>721</v>
      </c>
      <c r="I176" t="s">
        <v>713</v>
      </c>
      <c r="J176" s="1">
        <v>6.4</v>
      </c>
      <c r="K176" t="s">
        <v>24</v>
      </c>
      <c r="L176" s="6">
        <v>8</v>
      </c>
      <c r="M176" s="6">
        <v>256</v>
      </c>
      <c r="N176" t="s">
        <v>722</v>
      </c>
      <c r="O176" t="s">
        <v>715</v>
      </c>
      <c r="P176" t="str">
        <f t="shared" si="5"/>
        <v>Exynos</v>
      </c>
      <c r="Q176" s="6">
        <v>4500</v>
      </c>
      <c r="R176" s="5">
        <v>4.3</v>
      </c>
      <c r="S176" s="6">
        <v>50</v>
      </c>
      <c r="T176" s="6">
        <v>10</v>
      </c>
    </row>
    <row r="177" spans="1:20" x14ac:dyDescent="0.2">
      <c r="A177" t="s">
        <v>727</v>
      </c>
      <c r="B177" t="s">
        <v>728</v>
      </c>
      <c r="C177" t="s">
        <v>38</v>
      </c>
      <c r="D177" t="s">
        <v>45</v>
      </c>
      <c r="E177" s="28">
        <v>84999</v>
      </c>
      <c r="F177" s="28">
        <v>44999</v>
      </c>
      <c r="G177" t="str">
        <f t="shared" si="4"/>
        <v>High</v>
      </c>
      <c r="H177" t="s">
        <v>712</v>
      </c>
      <c r="I177" t="s">
        <v>713</v>
      </c>
      <c r="J177" s="1">
        <v>6.4</v>
      </c>
      <c r="K177" t="s">
        <v>24</v>
      </c>
      <c r="L177" s="6">
        <v>8</v>
      </c>
      <c r="M177" s="6">
        <v>256</v>
      </c>
      <c r="N177" t="s">
        <v>714</v>
      </c>
      <c r="O177" t="s">
        <v>715</v>
      </c>
      <c r="P177" t="str">
        <f t="shared" si="5"/>
        <v>Exynos</v>
      </c>
      <c r="Q177" s="6">
        <v>4500</v>
      </c>
      <c r="R177" s="5">
        <v>4.3</v>
      </c>
      <c r="S177" s="6">
        <v>50</v>
      </c>
      <c r="T177" s="6">
        <v>10</v>
      </c>
    </row>
    <row r="178" spans="1:20" x14ac:dyDescent="0.2">
      <c r="A178" t="s">
        <v>729</v>
      </c>
      <c r="B178" t="s">
        <v>730</v>
      </c>
      <c r="C178" t="s">
        <v>52</v>
      </c>
      <c r="D178" t="s">
        <v>45</v>
      </c>
      <c r="E178" s="28">
        <v>13499</v>
      </c>
      <c r="F178" s="28">
        <v>9499</v>
      </c>
      <c r="G178" t="str">
        <f t="shared" si="4"/>
        <v>Low</v>
      </c>
      <c r="H178" t="s">
        <v>731</v>
      </c>
      <c r="I178" t="s">
        <v>732</v>
      </c>
      <c r="J178" s="1">
        <v>6.74</v>
      </c>
      <c r="K178" t="s">
        <v>33</v>
      </c>
      <c r="L178" s="6">
        <v>8</v>
      </c>
      <c r="M178" s="6">
        <v>256</v>
      </c>
      <c r="N178" t="s">
        <v>404</v>
      </c>
      <c r="O178" t="s">
        <v>379</v>
      </c>
      <c r="P178" t="str">
        <f t="shared" si="5"/>
        <v>MediaTek</v>
      </c>
      <c r="Q178" s="6">
        <v>5000</v>
      </c>
      <c r="R178" s="5">
        <v>4.2</v>
      </c>
      <c r="S178" s="6">
        <v>50</v>
      </c>
      <c r="T178" s="6">
        <v>8</v>
      </c>
    </row>
    <row r="179" spans="1:20" x14ac:dyDescent="0.2">
      <c r="A179" t="s">
        <v>733</v>
      </c>
      <c r="B179" t="s">
        <v>734</v>
      </c>
      <c r="C179" t="s">
        <v>52</v>
      </c>
      <c r="D179" t="s">
        <v>45</v>
      </c>
      <c r="E179" s="28">
        <v>10999</v>
      </c>
      <c r="F179" s="28">
        <v>6799</v>
      </c>
      <c r="G179" t="str">
        <f t="shared" si="4"/>
        <v>Low</v>
      </c>
      <c r="H179" t="s">
        <v>735</v>
      </c>
      <c r="I179" t="s">
        <v>732</v>
      </c>
      <c r="J179" s="1">
        <v>6.74</v>
      </c>
      <c r="K179" t="s">
        <v>33</v>
      </c>
      <c r="L179" s="6">
        <v>4</v>
      </c>
      <c r="M179" s="6">
        <v>128</v>
      </c>
      <c r="N179" t="s">
        <v>736</v>
      </c>
      <c r="O179" t="s">
        <v>379</v>
      </c>
      <c r="P179" t="str">
        <f t="shared" si="5"/>
        <v>MediaTek</v>
      </c>
      <c r="Q179" s="6">
        <v>5000</v>
      </c>
      <c r="R179" s="5">
        <v>4.3</v>
      </c>
      <c r="S179" s="6">
        <v>50</v>
      </c>
      <c r="T179" s="6">
        <v>8</v>
      </c>
    </row>
    <row r="180" spans="1:20" x14ac:dyDescent="0.2">
      <c r="A180" t="s">
        <v>737</v>
      </c>
      <c r="B180" t="s">
        <v>734</v>
      </c>
      <c r="C180" t="s">
        <v>52</v>
      </c>
      <c r="D180" t="s">
        <v>45</v>
      </c>
      <c r="E180" s="28">
        <v>11999</v>
      </c>
      <c r="F180" s="28">
        <v>7499</v>
      </c>
      <c r="G180" t="str">
        <f t="shared" si="4"/>
        <v>Low</v>
      </c>
      <c r="H180" t="s">
        <v>735</v>
      </c>
      <c r="I180" t="s">
        <v>732</v>
      </c>
      <c r="J180" s="1">
        <v>6.74</v>
      </c>
      <c r="K180" t="s">
        <v>33</v>
      </c>
      <c r="L180" s="6">
        <v>6</v>
      </c>
      <c r="M180" s="6">
        <v>128</v>
      </c>
      <c r="N180" t="s">
        <v>736</v>
      </c>
      <c r="O180" t="s">
        <v>379</v>
      </c>
      <c r="P180" t="str">
        <f t="shared" si="5"/>
        <v>MediaTek</v>
      </c>
      <c r="Q180" s="6">
        <v>5000</v>
      </c>
      <c r="R180" s="5">
        <v>4.2</v>
      </c>
      <c r="S180" s="6">
        <v>50</v>
      </c>
      <c r="T180" s="6">
        <v>8</v>
      </c>
    </row>
    <row r="181" spans="1:20" x14ac:dyDescent="0.2">
      <c r="A181" t="s">
        <v>738</v>
      </c>
      <c r="B181" t="s">
        <v>739</v>
      </c>
      <c r="C181" t="s">
        <v>52</v>
      </c>
      <c r="D181" t="s">
        <v>45</v>
      </c>
      <c r="E181" s="28">
        <v>11999</v>
      </c>
      <c r="F181" s="28">
        <v>7499</v>
      </c>
      <c r="G181" t="str">
        <f t="shared" si="4"/>
        <v>Low</v>
      </c>
      <c r="H181" t="s">
        <v>731</v>
      </c>
      <c r="I181" t="s">
        <v>732</v>
      </c>
      <c r="J181" s="1">
        <v>6.74</v>
      </c>
      <c r="K181" t="s">
        <v>33</v>
      </c>
      <c r="L181" s="6">
        <v>6</v>
      </c>
      <c r="M181" s="6">
        <v>128</v>
      </c>
      <c r="N181" t="s">
        <v>404</v>
      </c>
      <c r="O181" t="s">
        <v>379</v>
      </c>
      <c r="P181" t="str">
        <f t="shared" si="5"/>
        <v>MediaTek</v>
      </c>
      <c r="Q181" s="6">
        <v>5000</v>
      </c>
      <c r="R181" s="5">
        <v>4.2</v>
      </c>
      <c r="S181" s="6">
        <v>50</v>
      </c>
      <c r="T181" s="6">
        <v>8</v>
      </c>
    </row>
    <row r="182" spans="1:20" x14ac:dyDescent="0.2">
      <c r="A182" t="s">
        <v>740</v>
      </c>
      <c r="B182" t="s">
        <v>741</v>
      </c>
      <c r="C182" t="s">
        <v>52</v>
      </c>
      <c r="D182" t="s">
        <v>45</v>
      </c>
      <c r="E182" s="28">
        <v>13499</v>
      </c>
      <c r="F182" s="28">
        <v>9499</v>
      </c>
      <c r="G182" t="str">
        <f t="shared" si="4"/>
        <v>Low</v>
      </c>
      <c r="H182" t="s">
        <v>735</v>
      </c>
      <c r="I182" t="s">
        <v>732</v>
      </c>
      <c r="J182" s="1">
        <v>6.74</v>
      </c>
      <c r="K182" t="s">
        <v>33</v>
      </c>
      <c r="L182" s="6">
        <v>8</v>
      </c>
      <c r="M182" s="6">
        <v>256</v>
      </c>
      <c r="N182" t="s">
        <v>736</v>
      </c>
      <c r="O182" t="s">
        <v>379</v>
      </c>
      <c r="P182" t="str">
        <f t="shared" si="5"/>
        <v>MediaTek</v>
      </c>
      <c r="Q182" s="6">
        <v>5000</v>
      </c>
      <c r="R182" s="5">
        <v>4.2</v>
      </c>
      <c r="S182" s="6">
        <v>50</v>
      </c>
      <c r="T182" s="6">
        <v>8</v>
      </c>
    </row>
    <row r="183" spans="1:20" x14ac:dyDescent="0.2">
      <c r="A183" t="s">
        <v>742</v>
      </c>
      <c r="B183" t="s">
        <v>739</v>
      </c>
      <c r="C183" t="s">
        <v>52</v>
      </c>
      <c r="D183" t="s">
        <v>45</v>
      </c>
      <c r="E183" s="28">
        <v>10999</v>
      </c>
      <c r="F183" s="28">
        <v>6799</v>
      </c>
      <c r="G183" t="str">
        <f t="shared" si="4"/>
        <v>Low</v>
      </c>
      <c r="H183" t="s">
        <v>731</v>
      </c>
      <c r="I183" t="s">
        <v>732</v>
      </c>
      <c r="J183" s="1">
        <v>6.74</v>
      </c>
      <c r="K183" t="s">
        <v>33</v>
      </c>
      <c r="L183" s="6">
        <v>4</v>
      </c>
      <c r="M183" s="6">
        <v>128</v>
      </c>
      <c r="N183" t="s">
        <v>404</v>
      </c>
      <c r="O183" t="s">
        <v>379</v>
      </c>
      <c r="P183" t="str">
        <f t="shared" si="5"/>
        <v>MediaTek</v>
      </c>
      <c r="Q183" s="6">
        <v>5000</v>
      </c>
      <c r="R183" s="5">
        <v>4.3</v>
      </c>
      <c r="S183" s="6">
        <v>50</v>
      </c>
      <c r="T183" s="6">
        <v>8</v>
      </c>
    </row>
    <row r="184" spans="1:20" x14ac:dyDescent="0.2">
      <c r="A184" t="s">
        <v>743</v>
      </c>
      <c r="B184" t="s">
        <v>744</v>
      </c>
      <c r="C184" t="s">
        <v>270</v>
      </c>
      <c r="D184" t="s">
        <v>45</v>
      </c>
      <c r="E184" s="28">
        <v>7499</v>
      </c>
      <c r="F184" s="28">
        <v>6899</v>
      </c>
      <c r="G184" t="str">
        <f t="shared" si="4"/>
        <v>Low</v>
      </c>
      <c r="H184" t="s">
        <v>745</v>
      </c>
      <c r="I184" t="s">
        <v>746</v>
      </c>
      <c r="J184" s="1">
        <v>6.56</v>
      </c>
      <c r="K184" t="s">
        <v>33</v>
      </c>
      <c r="L184" s="6">
        <v>3</v>
      </c>
      <c r="M184" s="6">
        <v>64</v>
      </c>
      <c r="N184" t="s">
        <v>747</v>
      </c>
      <c r="O184" t="s">
        <v>169</v>
      </c>
      <c r="P184" t="str">
        <f t="shared" si="5"/>
        <v>Unisoc</v>
      </c>
      <c r="Q184" s="6">
        <v>5000</v>
      </c>
      <c r="R184" s="5">
        <v>4.3</v>
      </c>
      <c r="S184" s="6">
        <v>8</v>
      </c>
      <c r="T184" s="6">
        <v>8</v>
      </c>
    </row>
    <row r="185" spans="1:20" x14ac:dyDescent="0.2">
      <c r="A185" t="s">
        <v>748</v>
      </c>
      <c r="B185" t="s">
        <v>749</v>
      </c>
      <c r="C185" t="s">
        <v>276</v>
      </c>
      <c r="D185" t="s">
        <v>45</v>
      </c>
      <c r="E185" s="28">
        <v>13999</v>
      </c>
      <c r="F185" s="28">
        <v>8499</v>
      </c>
      <c r="G185" t="str">
        <f t="shared" si="4"/>
        <v>Low</v>
      </c>
      <c r="H185" t="s">
        <v>750</v>
      </c>
      <c r="I185" t="s">
        <v>751</v>
      </c>
      <c r="J185" s="1">
        <v>6.74</v>
      </c>
      <c r="K185" t="s">
        <v>33</v>
      </c>
      <c r="L185" s="6">
        <v>6</v>
      </c>
      <c r="M185" s="6">
        <v>128</v>
      </c>
      <c r="N185" t="s">
        <v>752</v>
      </c>
      <c r="O185" t="s">
        <v>379</v>
      </c>
      <c r="P185" t="str">
        <f t="shared" si="5"/>
        <v>MediaTek</v>
      </c>
      <c r="Q185" s="6">
        <v>5000</v>
      </c>
      <c r="R185" s="5">
        <v>4.2</v>
      </c>
      <c r="S185" s="6">
        <v>50</v>
      </c>
      <c r="T185" s="6">
        <v>8</v>
      </c>
    </row>
    <row r="186" spans="1:20" x14ac:dyDescent="0.2">
      <c r="A186" t="s">
        <v>753</v>
      </c>
      <c r="B186" t="s">
        <v>754</v>
      </c>
      <c r="C186" t="s">
        <v>276</v>
      </c>
      <c r="D186" t="s">
        <v>45</v>
      </c>
      <c r="E186" s="28">
        <v>11999</v>
      </c>
      <c r="F186" s="28">
        <v>7699</v>
      </c>
      <c r="G186" t="str">
        <f t="shared" si="4"/>
        <v>Low</v>
      </c>
      <c r="H186" t="s">
        <v>755</v>
      </c>
      <c r="I186" t="s">
        <v>751</v>
      </c>
      <c r="J186" s="1">
        <v>6.74</v>
      </c>
      <c r="K186" t="s">
        <v>33</v>
      </c>
      <c r="L186" s="6">
        <v>4</v>
      </c>
      <c r="M186" s="6">
        <v>128</v>
      </c>
      <c r="N186" t="s">
        <v>756</v>
      </c>
      <c r="O186" t="s">
        <v>379</v>
      </c>
      <c r="P186" t="str">
        <f t="shared" si="5"/>
        <v>MediaTek</v>
      </c>
      <c r="Q186" s="6">
        <v>5000</v>
      </c>
      <c r="R186" s="5">
        <v>4.3</v>
      </c>
      <c r="S186" s="6">
        <v>50</v>
      </c>
      <c r="T186" s="6">
        <v>8</v>
      </c>
    </row>
    <row r="187" spans="1:20" x14ac:dyDescent="0.2">
      <c r="A187" t="s">
        <v>757</v>
      </c>
      <c r="B187" t="s">
        <v>749</v>
      </c>
      <c r="C187" t="s">
        <v>276</v>
      </c>
      <c r="D187" t="s">
        <v>45</v>
      </c>
      <c r="E187" s="28">
        <v>11999</v>
      </c>
      <c r="F187" s="28">
        <v>7699</v>
      </c>
      <c r="G187" t="str">
        <f t="shared" si="4"/>
        <v>Low</v>
      </c>
      <c r="H187" t="s">
        <v>750</v>
      </c>
      <c r="I187" t="s">
        <v>751</v>
      </c>
      <c r="J187" s="1">
        <v>6.74</v>
      </c>
      <c r="K187" t="s">
        <v>33</v>
      </c>
      <c r="L187" s="6">
        <v>4</v>
      </c>
      <c r="M187" s="6">
        <v>128</v>
      </c>
      <c r="N187" t="s">
        <v>752</v>
      </c>
      <c r="O187" t="s">
        <v>379</v>
      </c>
      <c r="P187" t="str">
        <f t="shared" si="5"/>
        <v>MediaTek</v>
      </c>
      <c r="Q187" s="6">
        <v>5000</v>
      </c>
      <c r="R187" s="5">
        <v>4.3</v>
      </c>
      <c r="S187" s="6">
        <v>50</v>
      </c>
      <c r="T187" s="6">
        <v>8</v>
      </c>
    </row>
    <row r="188" spans="1:20" x14ac:dyDescent="0.2">
      <c r="A188" t="s">
        <v>758</v>
      </c>
      <c r="B188" t="s">
        <v>754</v>
      </c>
      <c r="C188" t="s">
        <v>276</v>
      </c>
      <c r="D188" t="s">
        <v>45</v>
      </c>
      <c r="E188" s="28">
        <v>13999</v>
      </c>
      <c r="F188" s="28">
        <v>8499</v>
      </c>
      <c r="G188" t="str">
        <f t="shared" si="4"/>
        <v>Low</v>
      </c>
      <c r="H188" t="s">
        <v>755</v>
      </c>
      <c r="I188" t="s">
        <v>751</v>
      </c>
      <c r="J188" s="1">
        <v>6.74</v>
      </c>
      <c r="K188" t="s">
        <v>33</v>
      </c>
      <c r="L188" s="6">
        <v>6</v>
      </c>
      <c r="M188" s="6">
        <v>128</v>
      </c>
      <c r="N188" t="s">
        <v>756</v>
      </c>
      <c r="O188" t="s">
        <v>379</v>
      </c>
      <c r="P188" t="str">
        <f t="shared" si="5"/>
        <v>MediaTek</v>
      </c>
      <c r="Q188" s="6">
        <v>5000</v>
      </c>
      <c r="R188" s="5">
        <v>4.2</v>
      </c>
      <c r="S188" s="6">
        <v>50</v>
      </c>
      <c r="T188" s="6">
        <v>8</v>
      </c>
    </row>
    <row r="189" spans="1:20" x14ac:dyDescent="0.2">
      <c r="A189" t="s">
        <v>759</v>
      </c>
      <c r="B189" t="s">
        <v>760</v>
      </c>
      <c r="C189" t="s">
        <v>90</v>
      </c>
      <c r="D189" t="s">
        <v>45</v>
      </c>
      <c r="E189" s="28">
        <v>19999</v>
      </c>
      <c r="F189" s="28">
        <v>15499</v>
      </c>
      <c r="G189" t="str">
        <f t="shared" si="4"/>
        <v>Mid</v>
      </c>
      <c r="H189" t="s">
        <v>761</v>
      </c>
      <c r="I189" t="s">
        <v>762</v>
      </c>
      <c r="J189" s="1">
        <v>6.56</v>
      </c>
      <c r="K189" t="s">
        <v>33</v>
      </c>
      <c r="L189" s="6">
        <v>6</v>
      </c>
      <c r="M189" s="6">
        <v>128</v>
      </c>
      <c r="N189" t="s">
        <v>394</v>
      </c>
      <c r="O189" t="s">
        <v>763</v>
      </c>
      <c r="P189" t="str">
        <f t="shared" si="5"/>
        <v>MediaTek</v>
      </c>
      <c r="Q189" s="6">
        <v>5000</v>
      </c>
      <c r="R189" s="5">
        <v>4.3</v>
      </c>
      <c r="S189" s="6">
        <v>13</v>
      </c>
      <c r="T189" s="6">
        <v>8</v>
      </c>
    </row>
    <row r="190" spans="1:20" x14ac:dyDescent="0.2">
      <c r="A190" t="s">
        <v>764</v>
      </c>
      <c r="B190" t="s">
        <v>765</v>
      </c>
      <c r="C190" t="s">
        <v>90</v>
      </c>
      <c r="D190" t="s">
        <v>45</v>
      </c>
      <c r="E190" s="28">
        <v>17999</v>
      </c>
      <c r="F190" s="28">
        <v>13999</v>
      </c>
      <c r="G190" t="str">
        <f t="shared" si="4"/>
        <v>Mid</v>
      </c>
      <c r="H190" t="s">
        <v>766</v>
      </c>
      <c r="I190" t="s">
        <v>762</v>
      </c>
      <c r="J190" s="1">
        <v>6.56</v>
      </c>
      <c r="K190" t="s">
        <v>33</v>
      </c>
      <c r="L190" s="6">
        <v>4</v>
      </c>
      <c r="M190" s="6">
        <v>128</v>
      </c>
      <c r="N190" t="s">
        <v>767</v>
      </c>
      <c r="O190" t="s">
        <v>763</v>
      </c>
      <c r="P190" t="str">
        <f t="shared" si="5"/>
        <v>MediaTek</v>
      </c>
      <c r="Q190" s="6">
        <v>5000</v>
      </c>
      <c r="R190" s="5">
        <v>4.3</v>
      </c>
      <c r="S190" s="6">
        <v>13</v>
      </c>
      <c r="T190" s="6">
        <v>8</v>
      </c>
    </row>
    <row r="191" spans="1:20" x14ac:dyDescent="0.2">
      <c r="A191" t="s">
        <v>768</v>
      </c>
      <c r="B191" t="s">
        <v>765</v>
      </c>
      <c r="C191" t="s">
        <v>90</v>
      </c>
      <c r="D191" t="s">
        <v>45</v>
      </c>
      <c r="E191" s="28">
        <v>19999</v>
      </c>
      <c r="F191" s="28">
        <v>15499</v>
      </c>
      <c r="G191" t="str">
        <f t="shared" si="4"/>
        <v>Mid</v>
      </c>
      <c r="H191" t="s">
        <v>766</v>
      </c>
      <c r="I191" t="s">
        <v>762</v>
      </c>
      <c r="J191" s="1">
        <v>6.56</v>
      </c>
      <c r="K191" t="s">
        <v>33</v>
      </c>
      <c r="L191" s="6">
        <v>6</v>
      </c>
      <c r="M191" s="6">
        <v>128</v>
      </c>
      <c r="N191" t="s">
        <v>767</v>
      </c>
      <c r="O191" t="s">
        <v>763</v>
      </c>
      <c r="P191" t="str">
        <f t="shared" si="5"/>
        <v>MediaTek</v>
      </c>
      <c r="Q191" s="6">
        <v>5000</v>
      </c>
      <c r="R191" s="5">
        <v>4.3</v>
      </c>
      <c r="S191" s="6">
        <v>13</v>
      </c>
      <c r="T191" s="6">
        <v>8</v>
      </c>
    </row>
    <row r="192" spans="1:20" x14ac:dyDescent="0.2">
      <c r="A192" t="s">
        <v>769</v>
      </c>
      <c r="B192" t="s">
        <v>770</v>
      </c>
      <c r="C192" t="s">
        <v>270</v>
      </c>
      <c r="D192" t="s">
        <v>45</v>
      </c>
      <c r="E192" s="28">
        <v>20999</v>
      </c>
      <c r="F192" s="28">
        <v>15999</v>
      </c>
      <c r="G192" t="str">
        <f t="shared" si="4"/>
        <v>Mid</v>
      </c>
      <c r="H192" t="s">
        <v>771</v>
      </c>
      <c r="I192" t="s">
        <v>567</v>
      </c>
      <c r="J192" s="1">
        <v>6.78</v>
      </c>
      <c r="K192" t="s">
        <v>24</v>
      </c>
      <c r="L192" s="6">
        <v>8</v>
      </c>
      <c r="M192" s="6">
        <v>256</v>
      </c>
      <c r="N192" t="s">
        <v>772</v>
      </c>
      <c r="O192" t="s">
        <v>569</v>
      </c>
      <c r="P192" t="str">
        <f t="shared" si="5"/>
        <v>MediaTek</v>
      </c>
      <c r="Q192" s="6">
        <v>5000</v>
      </c>
      <c r="R192" s="5">
        <v>4.2</v>
      </c>
      <c r="S192" s="6">
        <v>8</v>
      </c>
      <c r="T192" s="6">
        <v>16</v>
      </c>
    </row>
    <row r="193" spans="1:20" x14ac:dyDescent="0.2">
      <c r="A193" t="s">
        <v>773</v>
      </c>
      <c r="B193" t="s">
        <v>774</v>
      </c>
      <c r="C193" t="s">
        <v>29</v>
      </c>
      <c r="D193" t="s">
        <v>45</v>
      </c>
      <c r="E193" s="28">
        <v>27999</v>
      </c>
      <c r="F193" s="28">
        <v>22999</v>
      </c>
      <c r="G193" t="str">
        <f t="shared" si="4"/>
        <v>High</v>
      </c>
      <c r="H193" t="s">
        <v>775</v>
      </c>
      <c r="I193" t="s">
        <v>326</v>
      </c>
      <c r="J193" s="1">
        <v>6.55</v>
      </c>
      <c r="K193" t="s">
        <v>24</v>
      </c>
      <c r="L193" s="6">
        <v>8</v>
      </c>
      <c r="M193" s="6">
        <v>128</v>
      </c>
      <c r="N193" t="s">
        <v>776</v>
      </c>
      <c r="O193" t="s">
        <v>328</v>
      </c>
      <c r="P193" t="str">
        <f t="shared" si="5"/>
        <v>MediaTek</v>
      </c>
      <c r="Q193" s="6">
        <v>5000</v>
      </c>
      <c r="R193" s="5">
        <v>4.3</v>
      </c>
      <c r="S193" s="6">
        <v>50</v>
      </c>
      <c r="T193" s="6">
        <v>32</v>
      </c>
    </row>
    <row r="194" spans="1:20" x14ac:dyDescent="0.2">
      <c r="A194" t="s">
        <v>777</v>
      </c>
      <c r="B194" t="s">
        <v>778</v>
      </c>
      <c r="C194" t="s">
        <v>128</v>
      </c>
      <c r="D194" t="s">
        <v>45</v>
      </c>
      <c r="E194" s="28">
        <v>75999</v>
      </c>
      <c r="F194" s="28">
        <v>58999</v>
      </c>
      <c r="G194" t="str">
        <f t="shared" ref="G194:G257" si="6">IF(F194&lt;10000,"Low",IF(F194&lt;20000,"Mid","High"))</f>
        <v>High</v>
      </c>
      <c r="H194" t="s">
        <v>779</v>
      </c>
      <c r="I194" t="s">
        <v>548</v>
      </c>
      <c r="J194" s="1">
        <v>6.2</v>
      </c>
      <c r="K194" t="s">
        <v>24</v>
      </c>
      <c r="L194" s="6">
        <v>8</v>
      </c>
      <c r="M194" s="6">
        <v>128</v>
      </c>
      <c r="N194" t="s">
        <v>722</v>
      </c>
      <c r="O194" t="s">
        <v>549</v>
      </c>
      <c r="P194" t="str">
        <f t="shared" ref="P194:P257" si="7">IF(ISNUMBER(SEARCH("Dimensity",O194)),"MediaTek",
IF(ISNUMBER(SEARCH("Helio",O194)),"MediaTek",
IF(ISNUMBER(SEARCH("G37",O194)),"MediaTek",
IF(ISNUMBER(SEARCH("Tensor",O194)),"Tensor",
IF(ISNUMBER(SEARCH("Snapdragon",O194)),"Snapdragon",
IF(ISNUMBER(SEARCH("Gen",O194)),"Snapdragon",
IF(ISNUMBER(SEARCH("Unisoc",O194)),"Unisoc",
IF(ISNUMBER(SEARCH("T",O194)),"Unisoc",
IF(ISNUMBER(SEARCH("SC",O194)),"Unisoc",
IF(ISNUMBER(SEARCH("Exynos",O194)),"Exynos",
"Other"))))))))))</f>
        <v>Tensor</v>
      </c>
      <c r="Q194" s="6">
        <v>4575</v>
      </c>
      <c r="R194" s="5">
        <v>4.2</v>
      </c>
      <c r="S194" s="6">
        <v>50</v>
      </c>
      <c r="T194" s="6">
        <v>5</v>
      </c>
    </row>
    <row r="195" spans="1:20" x14ac:dyDescent="0.2">
      <c r="A195" t="s">
        <v>780</v>
      </c>
      <c r="B195" t="s">
        <v>781</v>
      </c>
      <c r="C195" t="s">
        <v>52</v>
      </c>
      <c r="D195" t="s">
        <v>45</v>
      </c>
      <c r="E195" s="28">
        <v>12999</v>
      </c>
      <c r="F195" s="28">
        <v>8999</v>
      </c>
      <c r="G195" t="str">
        <f t="shared" si="6"/>
        <v>Low</v>
      </c>
      <c r="H195" t="s">
        <v>782</v>
      </c>
      <c r="I195" t="s">
        <v>783</v>
      </c>
      <c r="J195" s="1">
        <v>6.74</v>
      </c>
      <c r="K195" t="s">
        <v>33</v>
      </c>
      <c r="L195" s="6">
        <v>4</v>
      </c>
      <c r="M195" s="6">
        <v>128</v>
      </c>
      <c r="N195" t="s">
        <v>784</v>
      </c>
      <c r="O195" t="s">
        <v>785</v>
      </c>
      <c r="P195" t="str">
        <f t="shared" si="7"/>
        <v>MediaTek</v>
      </c>
      <c r="Q195" s="6">
        <v>5000</v>
      </c>
      <c r="R195" s="5">
        <v>4.0999999999999996</v>
      </c>
      <c r="S195" s="6">
        <v>50</v>
      </c>
      <c r="T195" s="6">
        <v>5</v>
      </c>
    </row>
    <row r="196" spans="1:20" x14ac:dyDescent="0.2">
      <c r="A196" t="s">
        <v>786</v>
      </c>
      <c r="B196" t="s">
        <v>787</v>
      </c>
      <c r="C196" t="s">
        <v>52</v>
      </c>
      <c r="D196" t="s">
        <v>45</v>
      </c>
      <c r="E196" s="28">
        <v>15999</v>
      </c>
      <c r="F196" s="28">
        <v>11499</v>
      </c>
      <c r="G196" t="str">
        <f t="shared" si="6"/>
        <v>Mid</v>
      </c>
      <c r="H196" t="s">
        <v>782</v>
      </c>
      <c r="I196" t="s">
        <v>783</v>
      </c>
      <c r="J196" s="1">
        <v>6.74</v>
      </c>
      <c r="K196" t="s">
        <v>33</v>
      </c>
      <c r="L196" s="6">
        <v>8</v>
      </c>
      <c r="M196" s="6">
        <v>256</v>
      </c>
      <c r="N196" t="s">
        <v>784</v>
      </c>
      <c r="O196" t="s">
        <v>785</v>
      </c>
      <c r="P196" t="str">
        <f t="shared" si="7"/>
        <v>MediaTek</v>
      </c>
      <c r="Q196" s="6">
        <v>5000</v>
      </c>
      <c r="R196" s="5">
        <v>4.2</v>
      </c>
      <c r="S196" s="6">
        <v>50</v>
      </c>
      <c r="T196" s="6">
        <v>5</v>
      </c>
    </row>
    <row r="197" spans="1:20" x14ac:dyDescent="0.2">
      <c r="A197" t="s">
        <v>788</v>
      </c>
      <c r="B197" t="s">
        <v>789</v>
      </c>
      <c r="C197" t="s">
        <v>52</v>
      </c>
      <c r="D197" t="s">
        <v>45</v>
      </c>
      <c r="E197" s="28">
        <v>12999</v>
      </c>
      <c r="F197" s="28">
        <v>8999</v>
      </c>
      <c r="G197" t="str">
        <f t="shared" si="6"/>
        <v>Low</v>
      </c>
      <c r="H197" t="s">
        <v>790</v>
      </c>
      <c r="I197" t="s">
        <v>783</v>
      </c>
      <c r="J197" s="1">
        <v>6.74</v>
      </c>
      <c r="K197" t="s">
        <v>33</v>
      </c>
      <c r="L197" s="6">
        <v>4</v>
      </c>
      <c r="M197" s="6">
        <v>128</v>
      </c>
      <c r="N197" t="s">
        <v>791</v>
      </c>
      <c r="O197" t="s">
        <v>785</v>
      </c>
      <c r="P197" t="str">
        <f t="shared" si="7"/>
        <v>MediaTek</v>
      </c>
      <c r="Q197" s="6">
        <v>5000</v>
      </c>
      <c r="R197" s="5">
        <v>4.0999999999999996</v>
      </c>
      <c r="S197" s="6">
        <v>50</v>
      </c>
      <c r="T197" s="6">
        <v>5</v>
      </c>
    </row>
    <row r="198" spans="1:20" x14ac:dyDescent="0.2">
      <c r="A198" t="s">
        <v>792</v>
      </c>
      <c r="B198" t="s">
        <v>789</v>
      </c>
      <c r="C198" t="s">
        <v>52</v>
      </c>
      <c r="D198" t="s">
        <v>45</v>
      </c>
      <c r="E198" s="28">
        <v>13999</v>
      </c>
      <c r="F198" s="28">
        <v>9999</v>
      </c>
      <c r="G198" t="str">
        <f t="shared" si="6"/>
        <v>Low</v>
      </c>
      <c r="H198" t="s">
        <v>790</v>
      </c>
      <c r="I198" t="s">
        <v>783</v>
      </c>
      <c r="J198" s="1">
        <v>6.74</v>
      </c>
      <c r="K198" t="s">
        <v>33</v>
      </c>
      <c r="L198" s="6">
        <v>6</v>
      </c>
      <c r="M198" s="6">
        <v>128</v>
      </c>
      <c r="N198" t="s">
        <v>791</v>
      </c>
      <c r="O198" t="s">
        <v>785</v>
      </c>
      <c r="P198" t="str">
        <f t="shared" si="7"/>
        <v>MediaTek</v>
      </c>
      <c r="Q198" s="6">
        <v>5000</v>
      </c>
      <c r="R198" s="5">
        <v>4.3</v>
      </c>
      <c r="S198" s="6">
        <v>50</v>
      </c>
      <c r="T198" s="6">
        <v>5</v>
      </c>
    </row>
    <row r="199" spans="1:20" x14ac:dyDescent="0.2">
      <c r="A199" t="s">
        <v>793</v>
      </c>
      <c r="B199" t="s">
        <v>794</v>
      </c>
      <c r="C199" t="s">
        <v>270</v>
      </c>
      <c r="D199" t="s">
        <v>45</v>
      </c>
      <c r="E199" s="28">
        <v>7999</v>
      </c>
      <c r="F199" s="28">
        <v>7199</v>
      </c>
      <c r="G199" t="str">
        <f t="shared" si="6"/>
        <v>Low</v>
      </c>
      <c r="H199" t="s">
        <v>795</v>
      </c>
      <c r="I199" t="s">
        <v>746</v>
      </c>
      <c r="J199" s="1">
        <v>6.56</v>
      </c>
      <c r="K199" t="s">
        <v>33</v>
      </c>
      <c r="L199" s="6">
        <v>4</v>
      </c>
      <c r="M199" s="6">
        <v>64</v>
      </c>
      <c r="N199" t="s">
        <v>796</v>
      </c>
      <c r="O199" t="s">
        <v>169</v>
      </c>
      <c r="P199" t="str">
        <f t="shared" si="7"/>
        <v>Unisoc</v>
      </c>
      <c r="Q199" s="6">
        <v>5000</v>
      </c>
      <c r="R199" s="5">
        <v>4.3</v>
      </c>
      <c r="S199" s="6">
        <v>8</v>
      </c>
      <c r="T199" s="6">
        <v>8</v>
      </c>
    </row>
    <row r="200" spans="1:20" x14ac:dyDescent="0.2">
      <c r="A200" t="s">
        <v>797</v>
      </c>
      <c r="B200" t="s">
        <v>744</v>
      </c>
      <c r="C200" t="s">
        <v>270</v>
      </c>
      <c r="D200" t="s">
        <v>45</v>
      </c>
      <c r="E200" s="28">
        <v>7999</v>
      </c>
      <c r="F200" s="28">
        <v>7199</v>
      </c>
      <c r="G200" t="str">
        <f t="shared" si="6"/>
        <v>Low</v>
      </c>
      <c r="H200" t="s">
        <v>745</v>
      </c>
      <c r="I200" t="s">
        <v>746</v>
      </c>
      <c r="J200" s="1">
        <v>6.56</v>
      </c>
      <c r="K200" t="s">
        <v>33</v>
      </c>
      <c r="L200" s="6">
        <v>4</v>
      </c>
      <c r="M200" s="6">
        <v>64</v>
      </c>
      <c r="N200" t="s">
        <v>747</v>
      </c>
      <c r="O200" t="s">
        <v>169</v>
      </c>
      <c r="P200" t="str">
        <f t="shared" si="7"/>
        <v>Unisoc</v>
      </c>
      <c r="Q200" s="6">
        <v>5000</v>
      </c>
      <c r="R200" s="5">
        <v>4.3</v>
      </c>
      <c r="S200" s="6">
        <v>8</v>
      </c>
      <c r="T200" s="6">
        <v>8</v>
      </c>
    </row>
    <row r="201" spans="1:20" x14ac:dyDescent="0.2">
      <c r="A201" t="s">
        <v>798</v>
      </c>
      <c r="B201" t="s">
        <v>799</v>
      </c>
      <c r="C201" t="s">
        <v>38</v>
      </c>
      <c r="D201" t="s">
        <v>45</v>
      </c>
      <c r="E201" s="28">
        <v>21499</v>
      </c>
      <c r="F201" s="28">
        <v>18999</v>
      </c>
      <c r="G201" t="str">
        <f t="shared" si="6"/>
        <v>Mid</v>
      </c>
      <c r="H201" t="s">
        <v>800</v>
      </c>
      <c r="I201" t="s">
        <v>801</v>
      </c>
      <c r="J201" s="1">
        <v>6.5</v>
      </c>
      <c r="K201" t="s">
        <v>24</v>
      </c>
      <c r="L201" s="6">
        <v>8</v>
      </c>
      <c r="M201" s="6">
        <v>128</v>
      </c>
      <c r="N201" t="s">
        <v>599</v>
      </c>
      <c r="O201" t="s">
        <v>802</v>
      </c>
      <c r="P201" t="str">
        <f t="shared" si="7"/>
        <v>MediaTek</v>
      </c>
      <c r="Q201" s="6">
        <v>5000</v>
      </c>
      <c r="R201" s="5">
        <v>4.2</v>
      </c>
      <c r="S201" s="6">
        <v>50</v>
      </c>
      <c r="T201" s="6">
        <v>13</v>
      </c>
    </row>
    <row r="202" spans="1:20" x14ac:dyDescent="0.2">
      <c r="A202" t="s">
        <v>803</v>
      </c>
      <c r="B202" t="s">
        <v>804</v>
      </c>
      <c r="C202" t="s">
        <v>38</v>
      </c>
      <c r="D202" t="s">
        <v>45</v>
      </c>
      <c r="E202" s="28">
        <v>19999</v>
      </c>
      <c r="F202" s="28">
        <v>17667</v>
      </c>
      <c r="G202" t="str">
        <f t="shared" si="6"/>
        <v>Mid</v>
      </c>
      <c r="H202" t="s">
        <v>805</v>
      </c>
      <c r="I202" t="s">
        <v>801</v>
      </c>
      <c r="J202" s="1">
        <v>6.5</v>
      </c>
      <c r="K202" t="s">
        <v>24</v>
      </c>
      <c r="L202" s="6">
        <v>6</v>
      </c>
      <c r="M202" s="6">
        <v>128</v>
      </c>
      <c r="N202" t="s">
        <v>112</v>
      </c>
      <c r="O202" t="s">
        <v>802</v>
      </c>
      <c r="P202" t="str">
        <f t="shared" si="7"/>
        <v>MediaTek</v>
      </c>
      <c r="Q202" s="6">
        <v>5000</v>
      </c>
      <c r="R202" s="5">
        <v>4.2</v>
      </c>
      <c r="S202" s="6">
        <v>50</v>
      </c>
      <c r="T202" s="6">
        <v>13</v>
      </c>
    </row>
    <row r="203" spans="1:20" x14ac:dyDescent="0.2">
      <c r="A203" t="s">
        <v>806</v>
      </c>
      <c r="B203" t="s">
        <v>807</v>
      </c>
      <c r="C203" t="s">
        <v>38</v>
      </c>
      <c r="D203" t="s">
        <v>45</v>
      </c>
      <c r="E203" s="28">
        <v>24499</v>
      </c>
      <c r="F203" s="28">
        <v>22499</v>
      </c>
      <c r="G203" t="str">
        <f t="shared" si="6"/>
        <v>High</v>
      </c>
      <c r="H203" t="s">
        <v>800</v>
      </c>
      <c r="I203" t="s">
        <v>801</v>
      </c>
      <c r="J203" s="1">
        <v>6.5</v>
      </c>
      <c r="K203" t="s">
        <v>24</v>
      </c>
      <c r="L203" s="6">
        <v>8</v>
      </c>
      <c r="M203" s="6">
        <v>256</v>
      </c>
      <c r="N203" t="s">
        <v>599</v>
      </c>
      <c r="O203" t="s">
        <v>802</v>
      </c>
      <c r="P203" t="str">
        <f t="shared" si="7"/>
        <v>MediaTek</v>
      </c>
      <c r="Q203" s="6">
        <v>5000</v>
      </c>
      <c r="R203" s="5">
        <v>4.2</v>
      </c>
      <c r="S203" s="6">
        <v>50</v>
      </c>
      <c r="T203" s="6">
        <v>13</v>
      </c>
    </row>
    <row r="204" spans="1:20" x14ac:dyDescent="0.2">
      <c r="A204" t="s">
        <v>808</v>
      </c>
      <c r="B204" t="s">
        <v>804</v>
      </c>
      <c r="C204" t="s">
        <v>38</v>
      </c>
      <c r="D204" t="s">
        <v>30</v>
      </c>
      <c r="E204" s="28">
        <v>21499</v>
      </c>
      <c r="F204" s="28">
        <v>18548</v>
      </c>
      <c r="G204" t="str">
        <f t="shared" si="6"/>
        <v>Mid</v>
      </c>
      <c r="H204" t="s">
        <v>805</v>
      </c>
      <c r="I204" t="s">
        <v>801</v>
      </c>
      <c r="J204" s="1">
        <v>6.5</v>
      </c>
      <c r="K204" t="s">
        <v>24</v>
      </c>
      <c r="L204" s="6">
        <v>8</v>
      </c>
      <c r="M204" s="6">
        <v>128</v>
      </c>
      <c r="N204" t="s">
        <v>112</v>
      </c>
      <c r="O204" t="s">
        <v>802</v>
      </c>
      <c r="P204" t="str">
        <f t="shared" si="7"/>
        <v>MediaTek</v>
      </c>
      <c r="Q204" s="6">
        <v>5000</v>
      </c>
      <c r="R204" s="5">
        <v>4.2</v>
      </c>
      <c r="S204" s="6">
        <v>50</v>
      </c>
      <c r="T204" s="6">
        <v>13</v>
      </c>
    </row>
    <row r="205" spans="1:20" x14ac:dyDescent="0.2">
      <c r="A205" t="s">
        <v>809</v>
      </c>
      <c r="B205" t="s">
        <v>810</v>
      </c>
      <c r="C205" t="s">
        <v>38</v>
      </c>
      <c r="D205" t="s">
        <v>45</v>
      </c>
      <c r="E205" s="28">
        <v>24499</v>
      </c>
      <c r="F205" s="28">
        <v>22139</v>
      </c>
      <c r="G205" t="str">
        <f t="shared" si="6"/>
        <v>High</v>
      </c>
      <c r="H205" t="s">
        <v>811</v>
      </c>
      <c r="I205" t="s">
        <v>801</v>
      </c>
      <c r="J205" s="1">
        <v>6.5</v>
      </c>
      <c r="K205" t="s">
        <v>24</v>
      </c>
      <c r="L205" s="6">
        <v>8</v>
      </c>
      <c r="M205" s="6">
        <v>256</v>
      </c>
      <c r="N205" t="s">
        <v>812</v>
      </c>
      <c r="O205" t="s">
        <v>802</v>
      </c>
      <c r="P205" t="str">
        <f t="shared" si="7"/>
        <v>MediaTek</v>
      </c>
      <c r="Q205" s="6">
        <v>5000</v>
      </c>
      <c r="R205" s="5">
        <v>4.2</v>
      </c>
      <c r="S205" s="6">
        <v>50</v>
      </c>
      <c r="T205" s="6">
        <v>13</v>
      </c>
    </row>
    <row r="206" spans="1:20" x14ac:dyDescent="0.2">
      <c r="A206" t="s">
        <v>813</v>
      </c>
      <c r="B206" t="s">
        <v>814</v>
      </c>
      <c r="C206" t="s">
        <v>38</v>
      </c>
      <c r="D206" t="s">
        <v>45</v>
      </c>
      <c r="E206" s="28">
        <v>21499</v>
      </c>
      <c r="F206" s="28">
        <v>18975</v>
      </c>
      <c r="G206" t="str">
        <f t="shared" si="6"/>
        <v>Mid</v>
      </c>
      <c r="H206" t="s">
        <v>811</v>
      </c>
      <c r="I206" t="s">
        <v>801</v>
      </c>
      <c r="J206" s="1">
        <v>6.5</v>
      </c>
      <c r="K206" t="s">
        <v>24</v>
      </c>
      <c r="L206" s="6">
        <v>8</v>
      </c>
      <c r="M206" s="6">
        <v>128</v>
      </c>
      <c r="N206" t="s">
        <v>812</v>
      </c>
      <c r="O206" t="s">
        <v>802</v>
      </c>
      <c r="P206" t="str">
        <f t="shared" si="7"/>
        <v>MediaTek</v>
      </c>
      <c r="Q206" s="6">
        <v>5000</v>
      </c>
      <c r="R206" s="5">
        <v>4.2</v>
      </c>
      <c r="S206" s="6">
        <v>50</v>
      </c>
      <c r="T206" s="6">
        <v>13</v>
      </c>
    </row>
    <row r="207" spans="1:20" x14ac:dyDescent="0.2">
      <c r="A207" t="s">
        <v>815</v>
      </c>
      <c r="B207" t="s">
        <v>814</v>
      </c>
      <c r="C207" t="s">
        <v>38</v>
      </c>
      <c r="D207" t="s">
        <v>45</v>
      </c>
      <c r="E207" s="28">
        <v>19999</v>
      </c>
      <c r="F207" s="28">
        <v>17999</v>
      </c>
      <c r="G207" t="str">
        <f t="shared" si="6"/>
        <v>Mid</v>
      </c>
      <c r="H207" t="s">
        <v>811</v>
      </c>
      <c r="I207" t="s">
        <v>801</v>
      </c>
      <c r="J207" s="1">
        <v>6.5</v>
      </c>
      <c r="K207" t="s">
        <v>24</v>
      </c>
      <c r="L207" s="6">
        <v>6</v>
      </c>
      <c r="M207" s="6">
        <v>128</v>
      </c>
      <c r="N207" t="s">
        <v>812</v>
      </c>
      <c r="O207" t="s">
        <v>802</v>
      </c>
      <c r="P207" t="str">
        <f t="shared" si="7"/>
        <v>MediaTek</v>
      </c>
      <c r="Q207" s="6">
        <v>5000</v>
      </c>
      <c r="R207" s="5">
        <v>4.2</v>
      </c>
      <c r="S207" s="6">
        <v>50</v>
      </c>
      <c r="T207" s="6">
        <v>13</v>
      </c>
    </row>
    <row r="208" spans="1:20" x14ac:dyDescent="0.2">
      <c r="A208" t="s">
        <v>816</v>
      </c>
      <c r="B208" t="s">
        <v>794</v>
      </c>
      <c r="C208" t="s">
        <v>270</v>
      </c>
      <c r="D208" t="s">
        <v>45</v>
      </c>
      <c r="E208" s="28">
        <v>7499</v>
      </c>
      <c r="F208" s="28">
        <v>6899</v>
      </c>
      <c r="G208" t="str">
        <f t="shared" si="6"/>
        <v>Low</v>
      </c>
      <c r="H208" t="s">
        <v>795</v>
      </c>
      <c r="I208" t="s">
        <v>746</v>
      </c>
      <c r="J208" s="1">
        <v>6.56</v>
      </c>
      <c r="K208" t="s">
        <v>33</v>
      </c>
      <c r="L208" s="6">
        <v>3</v>
      </c>
      <c r="M208" s="6">
        <v>64</v>
      </c>
      <c r="N208" t="s">
        <v>796</v>
      </c>
      <c r="O208" t="s">
        <v>169</v>
      </c>
      <c r="P208" t="str">
        <f t="shared" si="7"/>
        <v>Unisoc</v>
      </c>
      <c r="Q208" s="6">
        <v>5000</v>
      </c>
      <c r="R208" s="5">
        <v>4.3</v>
      </c>
      <c r="S208" s="6">
        <v>13</v>
      </c>
      <c r="T208" s="6">
        <v>8</v>
      </c>
    </row>
    <row r="209" spans="1:20" x14ac:dyDescent="0.2">
      <c r="A209" t="s">
        <v>817</v>
      </c>
      <c r="B209" t="s">
        <v>818</v>
      </c>
      <c r="C209" t="s">
        <v>241</v>
      </c>
      <c r="D209" t="s">
        <v>45</v>
      </c>
      <c r="E209" s="28">
        <v>35999</v>
      </c>
      <c r="F209" s="28">
        <v>28999</v>
      </c>
      <c r="G209" t="str">
        <f t="shared" si="6"/>
        <v>High</v>
      </c>
      <c r="H209" t="s">
        <v>819</v>
      </c>
      <c r="I209" t="s">
        <v>820</v>
      </c>
      <c r="J209" s="1">
        <v>6.7</v>
      </c>
      <c r="K209" t="s">
        <v>24</v>
      </c>
      <c r="L209" s="6">
        <v>8</v>
      </c>
      <c r="M209" s="6">
        <v>256</v>
      </c>
      <c r="N209" t="s">
        <v>821</v>
      </c>
      <c r="O209" t="s">
        <v>822</v>
      </c>
      <c r="P209" t="str">
        <f t="shared" si="7"/>
        <v>Snapdragon</v>
      </c>
      <c r="Q209" s="6">
        <v>5000</v>
      </c>
      <c r="R209" s="5">
        <v>4.4000000000000004</v>
      </c>
      <c r="S209" s="6">
        <v>50</v>
      </c>
      <c r="T209" s="6">
        <v>32</v>
      </c>
    </row>
    <row r="210" spans="1:20" x14ac:dyDescent="0.2">
      <c r="A210" t="s">
        <v>823</v>
      </c>
      <c r="B210" t="s">
        <v>824</v>
      </c>
      <c r="C210" t="s">
        <v>241</v>
      </c>
      <c r="D210" t="s">
        <v>45</v>
      </c>
      <c r="E210" s="28">
        <v>29999</v>
      </c>
      <c r="F210" s="28">
        <v>22999</v>
      </c>
      <c r="G210" t="str">
        <f t="shared" si="6"/>
        <v>High</v>
      </c>
      <c r="H210" t="s">
        <v>825</v>
      </c>
      <c r="I210" t="s">
        <v>826</v>
      </c>
      <c r="J210" s="1">
        <v>6.7</v>
      </c>
      <c r="K210" t="s">
        <v>24</v>
      </c>
      <c r="L210" s="6">
        <v>8</v>
      </c>
      <c r="M210" s="6">
        <v>128</v>
      </c>
      <c r="N210" t="s">
        <v>827</v>
      </c>
      <c r="O210" t="s">
        <v>828</v>
      </c>
      <c r="P210" t="str">
        <f t="shared" si="7"/>
        <v>Snapdragon</v>
      </c>
      <c r="Q210" s="6">
        <v>5000</v>
      </c>
      <c r="R210" s="5">
        <v>4.4000000000000004</v>
      </c>
      <c r="S210" s="6">
        <v>50</v>
      </c>
      <c r="T210" s="6">
        <v>16</v>
      </c>
    </row>
    <row r="211" spans="1:20" x14ac:dyDescent="0.2">
      <c r="A211" t="s">
        <v>829</v>
      </c>
      <c r="B211" t="s">
        <v>830</v>
      </c>
      <c r="C211" t="s">
        <v>241</v>
      </c>
      <c r="D211" t="s">
        <v>45</v>
      </c>
      <c r="E211" s="28">
        <v>37999</v>
      </c>
      <c r="F211" s="28">
        <v>30999</v>
      </c>
      <c r="G211" t="str">
        <f t="shared" si="6"/>
        <v>High</v>
      </c>
      <c r="H211" t="s">
        <v>831</v>
      </c>
      <c r="I211" t="s">
        <v>820</v>
      </c>
      <c r="J211" s="1">
        <v>6.7</v>
      </c>
      <c r="K211" t="s">
        <v>24</v>
      </c>
      <c r="L211" s="6">
        <v>12</v>
      </c>
      <c r="M211" s="6">
        <v>256</v>
      </c>
      <c r="N211" t="s">
        <v>832</v>
      </c>
      <c r="O211" t="s">
        <v>822</v>
      </c>
      <c r="P211" t="str">
        <f t="shared" si="7"/>
        <v>Snapdragon</v>
      </c>
      <c r="Q211" s="6">
        <v>5000</v>
      </c>
      <c r="R211" s="5">
        <v>4.4000000000000004</v>
      </c>
      <c r="S211" s="6">
        <v>50</v>
      </c>
      <c r="T211" s="6">
        <v>32</v>
      </c>
    </row>
    <row r="212" spans="1:20" x14ac:dyDescent="0.2">
      <c r="A212" t="s">
        <v>833</v>
      </c>
      <c r="B212" t="s">
        <v>834</v>
      </c>
      <c r="C212" t="s">
        <v>241</v>
      </c>
      <c r="D212" t="s">
        <v>45</v>
      </c>
      <c r="E212" s="28">
        <v>31999</v>
      </c>
      <c r="F212" s="28">
        <v>24999</v>
      </c>
      <c r="G212" t="str">
        <f t="shared" si="6"/>
        <v>High</v>
      </c>
      <c r="H212" t="s">
        <v>835</v>
      </c>
      <c r="I212" t="s">
        <v>826</v>
      </c>
      <c r="J212" s="1">
        <v>6.7</v>
      </c>
      <c r="K212" t="s">
        <v>24</v>
      </c>
      <c r="L212" s="6">
        <v>8</v>
      </c>
      <c r="M212" s="6">
        <v>256</v>
      </c>
      <c r="N212" t="s">
        <v>821</v>
      </c>
      <c r="O212" t="s">
        <v>828</v>
      </c>
      <c r="P212" t="str">
        <f t="shared" si="7"/>
        <v>Snapdragon</v>
      </c>
      <c r="Q212" s="6">
        <v>5000</v>
      </c>
      <c r="R212" s="5">
        <v>4.4000000000000004</v>
      </c>
      <c r="S212" s="6">
        <v>50</v>
      </c>
      <c r="T212" s="6">
        <v>16</v>
      </c>
    </row>
    <row r="213" spans="1:20" x14ac:dyDescent="0.2">
      <c r="A213" t="s">
        <v>836</v>
      </c>
      <c r="B213" t="s">
        <v>837</v>
      </c>
      <c r="C213" t="s">
        <v>241</v>
      </c>
      <c r="D213" t="s">
        <v>30</v>
      </c>
      <c r="E213" s="28">
        <v>34999</v>
      </c>
      <c r="F213" s="28">
        <v>29999</v>
      </c>
      <c r="G213" t="str">
        <f t="shared" si="6"/>
        <v>High</v>
      </c>
      <c r="H213" t="s">
        <v>838</v>
      </c>
      <c r="I213" t="s">
        <v>820</v>
      </c>
      <c r="J213" s="1">
        <v>6.7</v>
      </c>
      <c r="K213" t="s">
        <v>24</v>
      </c>
      <c r="L213" s="6">
        <v>8</v>
      </c>
      <c r="M213" s="6">
        <v>128</v>
      </c>
      <c r="N213" t="s">
        <v>827</v>
      </c>
      <c r="O213" t="s">
        <v>822</v>
      </c>
      <c r="P213" t="str">
        <f t="shared" si="7"/>
        <v>Snapdragon</v>
      </c>
      <c r="Q213" s="6">
        <v>5000</v>
      </c>
      <c r="R213" s="5">
        <v>4.4000000000000004</v>
      </c>
      <c r="S213" s="6">
        <v>50</v>
      </c>
      <c r="T213" s="6">
        <v>32</v>
      </c>
    </row>
    <row r="214" spans="1:20" x14ac:dyDescent="0.2">
      <c r="A214" t="s">
        <v>839</v>
      </c>
      <c r="B214" t="s">
        <v>818</v>
      </c>
      <c r="C214" t="s">
        <v>241</v>
      </c>
      <c r="D214" t="s">
        <v>45</v>
      </c>
      <c r="E214" s="28">
        <v>37999</v>
      </c>
      <c r="F214" s="28">
        <v>30999</v>
      </c>
      <c r="G214" t="str">
        <f t="shared" si="6"/>
        <v>High</v>
      </c>
      <c r="H214" t="s">
        <v>819</v>
      </c>
      <c r="I214" t="s">
        <v>820</v>
      </c>
      <c r="J214" s="1">
        <v>6.7</v>
      </c>
      <c r="K214" t="s">
        <v>24</v>
      </c>
      <c r="L214" s="6">
        <v>12</v>
      </c>
      <c r="M214" s="6">
        <v>256</v>
      </c>
      <c r="N214" t="s">
        <v>821</v>
      </c>
      <c r="O214" t="s">
        <v>822</v>
      </c>
      <c r="P214" t="str">
        <f t="shared" si="7"/>
        <v>Snapdragon</v>
      </c>
      <c r="Q214" s="6">
        <v>5000</v>
      </c>
      <c r="R214" s="5">
        <v>4.4000000000000004</v>
      </c>
      <c r="S214" s="6">
        <v>50</v>
      </c>
      <c r="T214" s="6">
        <v>32</v>
      </c>
    </row>
    <row r="215" spans="1:20" x14ac:dyDescent="0.2">
      <c r="A215" t="s">
        <v>840</v>
      </c>
      <c r="B215" t="s">
        <v>841</v>
      </c>
      <c r="C215" t="s">
        <v>241</v>
      </c>
      <c r="D215" t="s">
        <v>45</v>
      </c>
      <c r="E215" s="28">
        <v>35999</v>
      </c>
      <c r="F215" s="28">
        <v>28999</v>
      </c>
      <c r="G215" t="str">
        <f t="shared" si="6"/>
        <v>High</v>
      </c>
      <c r="H215" t="s">
        <v>838</v>
      </c>
      <c r="I215" t="s">
        <v>820</v>
      </c>
      <c r="J215" s="1">
        <v>6.7</v>
      </c>
      <c r="K215" t="s">
        <v>24</v>
      </c>
      <c r="L215" s="6">
        <v>8</v>
      </c>
      <c r="M215" s="6">
        <v>256</v>
      </c>
      <c r="N215" t="s">
        <v>827</v>
      </c>
      <c r="O215" t="s">
        <v>822</v>
      </c>
      <c r="P215" t="str">
        <f t="shared" si="7"/>
        <v>Snapdragon</v>
      </c>
      <c r="Q215" s="6">
        <v>5000</v>
      </c>
      <c r="R215" s="5">
        <v>4.4000000000000004</v>
      </c>
      <c r="S215" s="6">
        <v>50</v>
      </c>
      <c r="T215" s="6">
        <v>32</v>
      </c>
    </row>
    <row r="216" spans="1:20" x14ac:dyDescent="0.2">
      <c r="A216" t="s">
        <v>842</v>
      </c>
      <c r="B216" t="s">
        <v>843</v>
      </c>
      <c r="C216" t="s">
        <v>241</v>
      </c>
      <c r="D216" t="s">
        <v>30</v>
      </c>
      <c r="E216" s="28">
        <v>34999</v>
      </c>
      <c r="F216" s="28">
        <v>29999</v>
      </c>
      <c r="G216" t="str">
        <f t="shared" si="6"/>
        <v>High</v>
      </c>
      <c r="H216" t="s">
        <v>831</v>
      </c>
      <c r="I216" t="s">
        <v>820</v>
      </c>
      <c r="J216" s="1">
        <v>6.7</v>
      </c>
      <c r="K216" t="s">
        <v>24</v>
      </c>
      <c r="L216" s="6">
        <v>8</v>
      </c>
      <c r="M216" s="6">
        <v>128</v>
      </c>
      <c r="N216" t="s">
        <v>832</v>
      </c>
      <c r="O216" t="s">
        <v>822</v>
      </c>
      <c r="P216" t="str">
        <f t="shared" si="7"/>
        <v>Snapdragon</v>
      </c>
      <c r="Q216" s="6">
        <v>5000</v>
      </c>
      <c r="R216" s="5">
        <v>4.4000000000000004</v>
      </c>
      <c r="S216" s="6">
        <v>50</v>
      </c>
      <c r="T216" s="6">
        <v>32</v>
      </c>
    </row>
    <row r="217" spans="1:20" x14ac:dyDescent="0.2">
      <c r="A217" t="s">
        <v>844</v>
      </c>
      <c r="B217" t="s">
        <v>845</v>
      </c>
      <c r="C217" t="s">
        <v>241</v>
      </c>
      <c r="D217" t="s">
        <v>45</v>
      </c>
      <c r="E217" s="28">
        <v>34999</v>
      </c>
      <c r="F217" s="28">
        <v>29999</v>
      </c>
      <c r="G217" t="str">
        <f t="shared" si="6"/>
        <v>High</v>
      </c>
      <c r="H217" t="s">
        <v>819</v>
      </c>
      <c r="I217" t="s">
        <v>820</v>
      </c>
      <c r="J217" s="1">
        <v>6.7</v>
      </c>
      <c r="K217" t="s">
        <v>24</v>
      </c>
      <c r="L217" s="6">
        <v>8</v>
      </c>
      <c r="M217" s="6">
        <v>128</v>
      </c>
      <c r="N217" t="s">
        <v>821</v>
      </c>
      <c r="O217" t="s">
        <v>822</v>
      </c>
      <c r="P217" t="str">
        <f t="shared" si="7"/>
        <v>Snapdragon</v>
      </c>
      <c r="Q217" s="6">
        <v>5000</v>
      </c>
      <c r="R217" s="5">
        <v>4.4000000000000004</v>
      </c>
      <c r="S217" s="6">
        <v>50</v>
      </c>
      <c r="T217" s="6">
        <v>32</v>
      </c>
    </row>
    <row r="218" spans="1:20" x14ac:dyDescent="0.2">
      <c r="A218" t="s">
        <v>846</v>
      </c>
      <c r="B218" t="s">
        <v>830</v>
      </c>
      <c r="C218" t="s">
        <v>241</v>
      </c>
      <c r="D218" t="s">
        <v>45</v>
      </c>
      <c r="E218" s="28">
        <v>35999</v>
      </c>
      <c r="F218" s="28">
        <v>28999</v>
      </c>
      <c r="G218" t="str">
        <f t="shared" si="6"/>
        <v>High</v>
      </c>
      <c r="H218" t="s">
        <v>831</v>
      </c>
      <c r="I218" t="s">
        <v>820</v>
      </c>
      <c r="J218" s="1">
        <v>6.7</v>
      </c>
      <c r="K218" t="s">
        <v>24</v>
      </c>
      <c r="L218" s="6">
        <v>8</v>
      </c>
      <c r="M218" s="6">
        <v>256</v>
      </c>
      <c r="N218" t="s">
        <v>832</v>
      </c>
      <c r="O218" t="s">
        <v>822</v>
      </c>
      <c r="P218" t="str">
        <f t="shared" si="7"/>
        <v>Snapdragon</v>
      </c>
      <c r="Q218" s="6">
        <v>5000</v>
      </c>
      <c r="R218" s="5">
        <v>4.4000000000000004</v>
      </c>
      <c r="S218" s="6">
        <v>50</v>
      </c>
      <c r="T218" s="6">
        <v>32</v>
      </c>
    </row>
    <row r="219" spans="1:20" x14ac:dyDescent="0.2">
      <c r="A219" t="s">
        <v>847</v>
      </c>
      <c r="B219" t="s">
        <v>848</v>
      </c>
      <c r="C219" t="s">
        <v>241</v>
      </c>
      <c r="D219" t="s">
        <v>45</v>
      </c>
      <c r="E219" s="28">
        <v>31999</v>
      </c>
      <c r="F219" s="28">
        <v>24999</v>
      </c>
      <c r="G219" t="str">
        <f t="shared" si="6"/>
        <v>High</v>
      </c>
      <c r="H219" t="s">
        <v>825</v>
      </c>
      <c r="I219" t="s">
        <v>826</v>
      </c>
      <c r="J219" s="1">
        <v>6.7</v>
      </c>
      <c r="K219" t="s">
        <v>24</v>
      </c>
      <c r="L219" s="6">
        <v>8</v>
      </c>
      <c r="M219" s="6">
        <v>256</v>
      </c>
      <c r="N219" t="s">
        <v>827</v>
      </c>
      <c r="O219" t="s">
        <v>828</v>
      </c>
      <c r="P219" t="str">
        <f t="shared" si="7"/>
        <v>Snapdragon</v>
      </c>
      <c r="Q219" s="6">
        <v>5000</v>
      </c>
      <c r="R219" s="5">
        <v>4.4000000000000004</v>
      </c>
      <c r="S219" s="6">
        <v>50</v>
      </c>
      <c r="T219" s="6">
        <v>16</v>
      </c>
    </row>
    <row r="220" spans="1:20" x14ac:dyDescent="0.2">
      <c r="A220" t="s">
        <v>849</v>
      </c>
      <c r="B220" t="s">
        <v>841</v>
      </c>
      <c r="C220" t="s">
        <v>241</v>
      </c>
      <c r="D220" t="s">
        <v>45</v>
      </c>
      <c r="E220" s="28">
        <v>37999</v>
      </c>
      <c r="F220" s="28">
        <v>30999</v>
      </c>
      <c r="G220" t="str">
        <f t="shared" si="6"/>
        <v>High</v>
      </c>
      <c r="H220" t="s">
        <v>838</v>
      </c>
      <c r="I220" t="s">
        <v>820</v>
      </c>
      <c r="J220" s="1">
        <v>6.7</v>
      </c>
      <c r="K220" t="s">
        <v>24</v>
      </c>
      <c r="L220" s="6">
        <v>12</v>
      </c>
      <c r="M220" s="6">
        <v>256</v>
      </c>
      <c r="N220" t="s">
        <v>827</v>
      </c>
      <c r="O220" t="s">
        <v>822</v>
      </c>
      <c r="P220" t="str">
        <f t="shared" si="7"/>
        <v>Snapdragon</v>
      </c>
      <c r="Q220" s="6">
        <v>5000</v>
      </c>
      <c r="R220" s="5">
        <v>4.4000000000000004</v>
      </c>
      <c r="S220" s="6">
        <v>50</v>
      </c>
      <c r="T220" s="6">
        <v>32</v>
      </c>
    </row>
    <row r="221" spans="1:20" x14ac:dyDescent="0.2">
      <c r="A221" t="s">
        <v>850</v>
      </c>
      <c r="B221" t="s">
        <v>851</v>
      </c>
      <c r="C221" t="s">
        <v>276</v>
      </c>
      <c r="D221" t="s">
        <v>45</v>
      </c>
      <c r="E221" s="28">
        <v>11999</v>
      </c>
      <c r="F221" s="28">
        <v>7699</v>
      </c>
      <c r="G221" t="str">
        <f t="shared" si="6"/>
        <v>Low</v>
      </c>
      <c r="H221" t="s">
        <v>852</v>
      </c>
      <c r="I221" t="s">
        <v>751</v>
      </c>
      <c r="J221" s="1">
        <v>6.74</v>
      </c>
      <c r="K221" t="s">
        <v>33</v>
      </c>
      <c r="L221" s="6">
        <v>4</v>
      </c>
      <c r="M221" s="6">
        <v>128</v>
      </c>
      <c r="N221" t="s">
        <v>853</v>
      </c>
      <c r="O221" t="s">
        <v>379</v>
      </c>
      <c r="P221" t="str">
        <f t="shared" si="7"/>
        <v>MediaTek</v>
      </c>
      <c r="Q221" s="6">
        <v>5000</v>
      </c>
      <c r="R221" s="5">
        <v>4.3</v>
      </c>
      <c r="S221" s="6">
        <v>50</v>
      </c>
      <c r="T221" s="6">
        <v>8</v>
      </c>
    </row>
    <row r="222" spans="1:20" x14ac:dyDescent="0.2">
      <c r="A222" t="s">
        <v>854</v>
      </c>
      <c r="B222" t="s">
        <v>855</v>
      </c>
      <c r="C222" t="s">
        <v>316</v>
      </c>
      <c r="D222" t="s">
        <v>45</v>
      </c>
      <c r="E222" s="28">
        <v>8999</v>
      </c>
      <c r="F222" s="28">
        <v>7299</v>
      </c>
      <c r="G222" t="str">
        <f t="shared" si="6"/>
        <v>Low</v>
      </c>
      <c r="H222" t="s">
        <v>856</v>
      </c>
      <c r="I222" t="s">
        <v>857</v>
      </c>
      <c r="J222" s="1">
        <v>6.6</v>
      </c>
      <c r="K222" t="s">
        <v>33</v>
      </c>
      <c r="L222" s="6">
        <v>4</v>
      </c>
      <c r="M222" s="6">
        <v>64</v>
      </c>
      <c r="N222" t="s">
        <v>858</v>
      </c>
      <c r="O222" t="s">
        <v>292</v>
      </c>
      <c r="P222" t="str">
        <f t="shared" si="7"/>
        <v>MediaTek</v>
      </c>
      <c r="Q222" s="6">
        <v>5000</v>
      </c>
      <c r="R222" s="5">
        <v>4.3</v>
      </c>
      <c r="S222" s="6">
        <v>50</v>
      </c>
      <c r="T222" s="6">
        <v>8</v>
      </c>
    </row>
    <row r="223" spans="1:20" x14ac:dyDescent="0.2">
      <c r="A223" t="s">
        <v>859</v>
      </c>
      <c r="B223" t="s">
        <v>860</v>
      </c>
      <c r="C223" t="s">
        <v>316</v>
      </c>
      <c r="D223" t="s">
        <v>45</v>
      </c>
      <c r="E223" s="28">
        <v>10999</v>
      </c>
      <c r="F223" s="28">
        <v>7999</v>
      </c>
      <c r="G223" t="str">
        <f t="shared" si="6"/>
        <v>Low</v>
      </c>
      <c r="H223" t="s">
        <v>861</v>
      </c>
      <c r="I223" t="s">
        <v>857</v>
      </c>
      <c r="J223" s="1">
        <v>6.6</v>
      </c>
      <c r="K223" t="s">
        <v>33</v>
      </c>
      <c r="L223" s="6">
        <v>8</v>
      </c>
      <c r="M223" s="6">
        <v>128</v>
      </c>
      <c r="N223" t="s">
        <v>676</v>
      </c>
      <c r="O223" t="s">
        <v>292</v>
      </c>
      <c r="P223" t="str">
        <f t="shared" si="7"/>
        <v>MediaTek</v>
      </c>
      <c r="Q223" s="6">
        <v>5000</v>
      </c>
      <c r="R223" s="5">
        <v>4.3</v>
      </c>
      <c r="S223" s="6">
        <v>50</v>
      </c>
      <c r="T223" s="6">
        <v>8</v>
      </c>
    </row>
    <row r="224" spans="1:20" x14ac:dyDescent="0.2">
      <c r="A224" t="s">
        <v>862</v>
      </c>
      <c r="B224" t="s">
        <v>863</v>
      </c>
      <c r="C224" t="s">
        <v>316</v>
      </c>
      <c r="D224" t="s">
        <v>45</v>
      </c>
      <c r="E224" s="28">
        <v>10999</v>
      </c>
      <c r="F224" s="28">
        <v>7999</v>
      </c>
      <c r="G224" t="str">
        <f t="shared" si="6"/>
        <v>Low</v>
      </c>
      <c r="H224" t="s">
        <v>856</v>
      </c>
      <c r="I224" t="s">
        <v>857</v>
      </c>
      <c r="J224" s="1">
        <v>6.6</v>
      </c>
      <c r="K224" t="s">
        <v>33</v>
      </c>
      <c r="L224" s="6">
        <v>8</v>
      </c>
      <c r="M224" s="6">
        <v>128</v>
      </c>
      <c r="N224" t="s">
        <v>858</v>
      </c>
      <c r="O224" t="s">
        <v>292</v>
      </c>
      <c r="P224" t="str">
        <f t="shared" si="7"/>
        <v>MediaTek</v>
      </c>
      <c r="Q224" s="6">
        <v>5000</v>
      </c>
      <c r="R224" s="5">
        <v>4.3</v>
      </c>
      <c r="S224" s="6">
        <v>50</v>
      </c>
      <c r="T224" s="6">
        <v>8</v>
      </c>
    </row>
    <row r="225" spans="1:20" x14ac:dyDescent="0.2">
      <c r="A225" t="s">
        <v>864</v>
      </c>
      <c r="B225" t="s">
        <v>865</v>
      </c>
      <c r="C225" t="s">
        <v>316</v>
      </c>
      <c r="D225" t="s">
        <v>45</v>
      </c>
      <c r="E225" s="28">
        <v>8999</v>
      </c>
      <c r="F225" s="28">
        <v>7299</v>
      </c>
      <c r="G225" t="str">
        <f t="shared" si="6"/>
        <v>Low</v>
      </c>
      <c r="H225" t="s">
        <v>866</v>
      </c>
      <c r="I225" t="s">
        <v>857</v>
      </c>
      <c r="J225" s="1">
        <v>6.6</v>
      </c>
      <c r="K225" t="s">
        <v>33</v>
      </c>
      <c r="L225" s="6">
        <v>4</v>
      </c>
      <c r="M225" s="6">
        <v>64</v>
      </c>
      <c r="N225" t="s">
        <v>867</v>
      </c>
      <c r="O225" t="s">
        <v>292</v>
      </c>
      <c r="P225" t="str">
        <f t="shared" si="7"/>
        <v>MediaTek</v>
      </c>
      <c r="Q225" s="6">
        <v>5000</v>
      </c>
      <c r="R225" s="5">
        <v>4.3</v>
      </c>
      <c r="S225" s="6">
        <v>50</v>
      </c>
      <c r="T225" s="6">
        <v>8</v>
      </c>
    </row>
    <row r="226" spans="1:20" x14ac:dyDescent="0.2">
      <c r="A226" t="s">
        <v>868</v>
      </c>
      <c r="B226" t="s">
        <v>869</v>
      </c>
      <c r="C226" t="s">
        <v>316</v>
      </c>
      <c r="D226" t="s">
        <v>45</v>
      </c>
      <c r="E226" s="28">
        <v>8999</v>
      </c>
      <c r="F226" s="28">
        <v>7299</v>
      </c>
      <c r="G226" t="str">
        <f t="shared" si="6"/>
        <v>Low</v>
      </c>
      <c r="H226" t="s">
        <v>861</v>
      </c>
      <c r="I226" t="s">
        <v>857</v>
      </c>
      <c r="J226" s="1">
        <v>6.6</v>
      </c>
      <c r="K226" t="s">
        <v>33</v>
      </c>
      <c r="L226" s="6">
        <v>4</v>
      </c>
      <c r="M226" s="6">
        <v>64</v>
      </c>
      <c r="N226" t="s">
        <v>676</v>
      </c>
      <c r="O226" t="s">
        <v>292</v>
      </c>
      <c r="P226" t="str">
        <f t="shared" si="7"/>
        <v>MediaTek</v>
      </c>
      <c r="Q226" s="6">
        <v>5000</v>
      </c>
      <c r="R226" s="5">
        <v>4.3</v>
      </c>
      <c r="S226" s="6">
        <v>50</v>
      </c>
      <c r="T226" s="6">
        <v>8</v>
      </c>
    </row>
    <row r="227" spans="1:20" x14ac:dyDescent="0.2">
      <c r="A227" t="s">
        <v>870</v>
      </c>
      <c r="B227" t="s">
        <v>871</v>
      </c>
      <c r="C227" t="s">
        <v>316</v>
      </c>
      <c r="D227" t="s">
        <v>45</v>
      </c>
      <c r="E227" s="28">
        <v>8999</v>
      </c>
      <c r="F227" s="28">
        <v>7299</v>
      </c>
      <c r="G227" t="str">
        <f t="shared" si="6"/>
        <v>Low</v>
      </c>
      <c r="H227" t="s">
        <v>872</v>
      </c>
      <c r="I227" t="s">
        <v>857</v>
      </c>
      <c r="J227" s="1">
        <v>6.6</v>
      </c>
      <c r="K227" t="s">
        <v>33</v>
      </c>
      <c r="L227" s="6">
        <v>4</v>
      </c>
      <c r="M227" s="6">
        <v>64</v>
      </c>
      <c r="N227" t="s">
        <v>671</v>
      </c>
      <c r="O227" t="s">
        <v>292</v>
      </c>
      <c r="P227" t="str">
        <f t="shared" si="7"/>
        <v>MediaTek</v>
      </c>
      <c r="Q227" s="6">
        <v>5000</v>
      </c>
      <c r="R227" s="5">
        <v>4.3</v>
      </c>
      <c r="S227" s="6">
        <v>50</v>
      </c>
      <c r="T227" s="6">
        <v>8</v>
      </c>
    </row>
    <row r="228" spans="1:20" x14ac:dyDescent="0.2">
      <c r="A228" t="s">
        <v>873</v>
      </c>
      <c r="B228" t="s">
        <v>874</v>
      </c>
      <c r="C228" t="s">
        <v>316</v>
      </c>
      <c r="D228" t="s">
        <v>45</v>
      </c>
      <c r="E228" s="28">
        <v>10999</v>
      </c>
      <c r="F228" s="28">
        <v>7999</v>
      </c>
      <c r="G228" t="str">
        <f t="shared" si="6"/>
        <v>Low</v>
      </c>
      <c r="H228" t="s">
        <v>866</v>
      </c>
      <c r="I228" t="s">
        <v>857</v>
      </c>
      <c r="J228" s="1">
        <v>6.6</v>
      </c>
      <c r="K228" t="s">
        <v>33</v>
      </c>
      <c r="L228" s="6">
        <v>8</v>
      </c>
      <c r="M228" s="6">
        <v>128</v>
      </c>
      <c r="N228" t="s">
        <v>867</v>
      </c>
      <c r="O228" t="s">
        <v>292</v>
      </c>
      <c r="P228" t="str">
        <f t="shared" si="7"/>
        <v>MediaTek</v>
      </c>
      <c r="Q228" s="6">
        <v>5000</v>
      </c>
      <c r="R228" s="5">
        <v>4.3</v>
      </c>
      <c r="S228" s="6">
        <v>50</v>
      </c>
      <c r="T228" s="6">
        <v>8</v>
      </c>
    </row>
    <row r="229" spans="1:20" x14ac:dyDescent="0.2">
      <c r="A229" t="s">
        <v>875</v>
      </c>
      <c r="B229" t="s">
        <v>851</v>
      </c>
      <c r="C229" t="s">
        <v>276</v>
      </c>
      <c r="D229" t="s">
        <v>45</v>
      </c>
      <c r="E229" s="28">
        <v>13999</v>
      </c>
      <c r="F229" s="28">
        <v>8499</v>
      </c>
      <c r="G229" t="str">
        <f t="shared" si="6"/>
        <v>Low</v>
      </c>
      <c r="H229" t="s">
        <v>852</v>
      </c>
      <c r="I229" t="s">
        <v>751</v>
      </c>
      <c r="J229" s="1">
        <v>6.74</v>
      </c>
      <c r="K229" t="s">
        <v>33</v>
      </c>
      <c r="L229" s="6">
        <v>6</v>
      </c>
      <c r="M229" s="6">
        <v>128</v>
      </c>
      <c r="N229" t="s">
        <v>853</v>
      </c>
      <c r="O229" t="s">
        <v>379</v>
      </c>
      <c r="P229" t="str">
        <f t="shared" si="7"/>
        <v>MediaTek</v>
      </c>
      <c r="Q229" s="6">
        <v>5000</v>
      </c>
      <c r="R229" s="5">
        <v>4.2</v>
      </c>
      <c r="S229" s="6">
        <v>50</v>
      </c>
      <c r="T229" s="6">
        <v>8</v>
      </c>
    </row>
    <row r="230" spans="1:20" x14ac:dyDescent="0.2">
      <c r="A230" t="s">
        <v>876</v>
      </c>
      <c r="B230" t="s">
        <v>877</v>
      </c>
      <c r="C230" t="s">
        <v>270</v>
      </c>
      <c r="D230" t="s">
        <v>45</v>
      </c>
      <c r="E230" s="28">
        <v>7999</v>
      </c>
      <c r="F230" s="28">
        <v>7199</v>
      </c>
      <c r="G230" t="str">
        <f t="shared" si="6"/>
        <v>Low</v>
      </c>
      <c r="H230" t="s">
        <v>878</v>
      </c>
      <c r="I230" t="s">
        <v>746</v>
      </c>
      <c r="J230" s="1">
        <v>6.56</v>
      </c>
      <c r="K230" t="s">
        <v>33</v>
      </c>
      <c r="L230" s="6">
        <v>4</v>
      </c>
      <c r="M230" s="6">
        <v>64</v>
      </c>
      <c r="N230" t="s">
        <v>879</v>
      </c>
      <c r="O230" t="s">
        <v>169</v>
      </c>
      <c r="P230" t="str">
        <f t="shared" si="7"/>
        <v>Unisoc</v>
      </c>
      <c r="Q230" s="6">
        <v>5000</v>
      </c>
      <c r="R230" s="5">
        <v>4.3</v>
      </c>
      <c r="S230" s="6">
        <v>8</v>
      </c>
      <c r="T230" s="6">
        <v>8</v>
      </c>
    </row>
    <row r="231" spans="1:20" x14ac:dyDescent="0.2">
      <c r="A231" t="s">
        <v>880</v>
      </c>
      <c r="B231" t="s">
        <v>881</v>
      </c>
      <c r="C231" t="s">
        <v>38</v>
      </c>
      <c r="D231" t="s">
        <v>45</v>
      </c>
      <c r="E231" s="28">
        <v>134999</v>
      </c>
      <c r="F231" s="28">
        <v>121499</v>
      </c>
      <c r="G231" t="str">
        <f t="shared" si="6"/>
        <v>High</v>
      </c>
      <c r="H231" t="s">
        <v>882</v>
      </c>
      <c r="I231" t="s">
        <v>883</v>
      </c>
      <c r="J231" s="1">
        <v>6.8</v>
      </c>
      <c r="K231" t="s">
        <v>33</v>
      </c>
      <c r="L231" s="6">
        <v>12</v>
      </c>
      <c r="M231" s="6">
        <v>256</v>
      </c>
      <c r="N231" t="s">
        <v>884</v>
      </c>
      <c r="O231" t="s">
        <v>885</v>
      </c>
      <c r="P231" t="str">
        <f t="shared" si="7"/>
        <v>Snapdragon</v>
      </c>
      <c r="Q231" s="6">
        <v>5000</v>
      </c>
      <c r="R231" s="5">
        <v>4.5999999999999996</v>
      </c>
      <c r="S231" s="6">
        <v>200</v>
      </c>
      <c r="T231" s="6">
        <v>12</v>
      </c>
    </row>
    <row r="232" spans="1:20" x14ac:dyDescent="0.2">
      <c r="A232" t="s">
        <v>886</v>
      </c>
      <c r="B232" t="s">
        <v>887</v>
      </c>
      <c r="C232" t="s">
        <v>38</v>
      </c>
      <c r="D232" t="s">
        <v>45</v>
      </c>
      <c r="E232" s="28">
        <v>89999</v>
      </c>
      <c r="F232" s="28">
        <v>70999</v>
      </c>
      <c r="G232" t="str">
        <f t="shared" si="6"/>
        <v>High</v>
      </c>
      <c r="H232" t="s">
        <v>888</v>
      </c>
      <c r="I232" t="s">
        <v>889</v>
      </c>
      <c r="J232" s="1">
        <v>6.2</v>
      </c>
      <c r="K232" t="s">
        <v>24</v>
      </c>
      <c r="L232" s="6">
        <v>8</v>
      </c>
      <c r="M232" s="6">
        <v>512</v>
      </c>
      <c r="N232" t="s">
        <v>890</v>
      </c>
      <c r="O232" t="s">
        <v>891</v>
      </c>
      <c r="P232" t="str">
        <f t="shared" si="7"/>
        <v>Exynos</v>
      </c>
      <c r="Q232" s="6">
        <v>4000</v>
      </c>
      <c r="R232" s="5">
        <v>4.4000000000000004</v>
      </c>
      <c r="S232" s="6">
        <v>50</v>
      </c>
      <c r="T232" s="6">
        <v>12</v>
      </c>
    </row>
    <row r="233" spans="1:20" x14ac:dyDescent="0.2">
      <c r="A233" t="s">
        <v>892</v>
      </c>
      <c r="B233" t="s">
        <v>893</v>
      </c>
      <c r="C233" t="s">
        <v>38</v>
      </c>
      <c r="D233" t="s">
        <v>45</v>
      </c>
      <c r="E233" s="28">
        <v>79999</v>
      </c>
      <c r="F233" s="28">
        <v>67999</v>
      </c>
      <c r="G233" t="str">
        <f t="shared" si="6"/>
        <v>High</v>
      </c>
      <c r="H233" t="s">
        <v>894</v>
      </c>
      <c r="I233" t="s">
        <v>889</v>
      </c>
      <c r="J233" s="1">
        <v>6.2</v>
      </c>
      <c r="K233" t="s">
        <v>24</v>
      </c>
      <c r="L233" s="6">
        <v>8</v>
      </c>
      <c r="M233" s="6">
        <v>256</v>
      </c>
      <c r="N233" t="s">
        <v>895</v>
      </c>
      <c r="O233" t="s">
        <v>891</v>
      </c>
      <c r="P233" t="str">
        <f t="shared" si="7"/>
        <v>Exynos</v>
      </c>
      <c r="Q233" s="6">
        <v>4000</v>
      </c>
      <c r="R233" s="5">
        <v>4.4000000000000004</v>
      </c>
      <c r="S233" s="6">
        <v>50</v>
      </c>
      <c r="T233" s="6">
        <v>12</v>
      </c>
    </row>
    <row r="234" spans="1:20" x14ac:dyDescent="0.2">
      <c r="A234" t="s">
        <v>896</v>
      </c>
      <c r="B234" t="s">
        <v>897</v>
      </c>
      <c r="C234" t="s">
        <v>38</v>
      </c>
      <c r="D234" t="s">
        <v>45</v>
      </c>
      <c r="E234" s="28">
        <v>99999</v>
      </c>
      <c r="F234" s="28">
        <v>94999</v>
      </c>
      <c r="G234" t="str">
        <f t="shared" si="6"/>
        <v>High</v>
      </c>
      <c r="H234" t="s">
        <v>898</v>
      </c>
      <c r="I234" t="s">
        <v>899</v>
      </c>
      <c r="J234" s="1">
        <v>6.7</v>
      </c>
      <c r="K234" t="s">
        <v>33</v>
      </c>
      <c r="L234" s="6">
        <v>12</v>
      </c>
      <c r="M234" s="6">
        <v>256</v>
      </c>
      <c r="N234" t="s">
        <v>890</v>
      </c>
      <c r="O234" t="s">
        <v>891</v>
      </c>
      <c r="P234" t="str">
        <f t="shared" si="7"/>
        <v>Exynos</v>
      </c>
      <c r="Q234" s="6">
        <v>4900</v>
      </c>
      <c r="R234" s="5">
        <v>4.5</v>
      </c>
      <c r="S234" s="6">
        <v>50</v>
      </c>
      <c r="T234" s="6">
        <v>12</v>
      </c>
    </row>
    <row r="235" spans="1:20" x14ac:dyDescent="0.2">
      <c r="A235" t="s">
        <v>900</v>
      </c>
      <c r="B235" t="s">
        <v>901</v>
      </c>
      <c r="C235" t="s">
        <v>38</v>
      </c>
      <c r="D235" t="s">
        <v>45</v>
      </c>
      <c r="E235" s="28">
        <v>134999</v>
      </c>
      <c r="F235" s="28">
        <v>121499</v>
      </c>
      <c r="G235" t="str">
        <f t="shared" si="6"/>
        <v>High</v>
      </c>
      <c r="H235" t="s">
        <v>902</v>
      </c>
      <c r="I235" t="s">
        <v>883</v>
      </c>
      <c r="J235" s="1">
        <v>6.8</v>
      </c>
      <c r="K235" t="s">
        <v>33</v>
      </c>
      <c r="L235" s="6">
        <v>12</v>
      </c>
      <c r="M235" s="6">
        <v>256</v>
      </c>
      <c r="N235" t="s">
        <v>903</v>
      </c>
      <c r="O235" t="s">
        <v>885</v>
      </c>
      <c r="P235" t="str">
        <f t="shared" si="7"/>
        <v>Snapdragon</v>
      </c>
      <c r="Q235" s="6">
        <v>5000</v>
      </c>
      <c r="R235" s="5">
        <v>4.5999999999999996</v>
      </c>
      <c r="S235" s="6">
        <v>200</v>
      </c>
      <c r="T235" s="6">
        <v>12</v>
      </c>
    </row>
    <row r="236" spans="1:20" x14ac:dyDescent="0.2">
      <c r="A236" t="s">
        <v>904</v>
      </c>
      <c r="B236" t="s">
        <v>905</v>
      </c>
      <c r="C236" t="s">
        <v>38</v>
      </c>
      <c r="D236" t="s">
        <v>45</v>
      </c>
      <c r="E236" s="28">
        <v>134999</v>
      </c>
      <c r="F236" s="28">
        <v>121999</v>
      </c>
      <c r="G236" t="str">
        <f t="shared" si="6"/>
        <v>High</v>
      </c>
      <c r="H236" t="s">
        <v>906</v>
      </c>
      <c r="I236" t="s">
        <v>883</v>
      </c>
      <c r="J236" s="1">
        <v>6.8</v>
      </c>
      <c r="K236" t="s">
        <v>33</v>
      </c>
      <c r="L236" s="6">
        <v>12</v>
      </c>
      <c r="M236" s="6">
        <v>256</v>
      </c>
      <c r="N236" t="s">
        <v>907</v>
      </c>
      <c r="O236" t="s">
        <v>885</v>
      </c>
      <c r="P236" t="str">
        <f t="shared" si="7"/>
        <v>Snapdragon</v>
      </c>
      <c r="Q236" s="6">
        <v>5000</v>
      </c>
      <c r="R236" s="5">
        <v>4.5999999999999996</v>
      </c>
      <c r="S236" s="6">
        <v>200</v>
      </c>
      <c r="T236" s="6">
        <v>12</v>
      </c>
    </row>
    <row r="237" spans="1:20" x14ac:dyDescent="0.2">
      <c r="A237" t="s">
        <v>908</v>
      </c>
      <c r="B237" t="s">
        <v>909</v>
      </c>
      <c r="C237" t="s">
        <v>38</v>
      </c>
      <c r="D237" t="s">
        <v>45</v>
      </c>
      <c r="E237" s="28">
        <v>109999</v>
      </c>
      <c r="F237" s="28">
        <v>104999</v>
      </c>
      <c r="G237" t="str">
        <f t="shared" si="6"/>
        <v>High</v>
      </c>
      <c r="H237" t="s">
        <v>910</v>
      </c>
      <c r="I237" t="s">
        <v>899</v>
      </c>
      <c r="J237" s="1">
        <v>6.7</v>
      </c>
      <c r="K237" t="s">
        <v>33</v>
      </c>
      <c r="L237" s="6">
        <v>12</v>
      </c>
      <c r="M237" s="6">
        <v>512</v>
      </c>
      <c r="N237" t="s">
        <v>895</v>
      </c>
      <c r="O237" t="s">
        <v>891</v>
      </c>
      <c r="P237" t="str">
        <f t="shared" si="7"/>
        <v>Exynos</v>
      </c>
      <c r="Q237" s="6">
        <v>4900</v>
      </c>
      <c r="R237" s="5">
        <v>4.5</v>
      </c>
      <c r="S237" s="6">
        <v>50</v>
      </c>
      <c r="T237" s="6">
        <v>12</v>
      </c>
    </row>
    <row r="238" spans="1:20" x14ac:dyDescent="0.2">
      <c r="A238" t="s">
        <v>911</v>
      </c>
      <c r="B238" t="s">
        <v>912</v>
      </c>
      <c r="C238" t="s">
        <v>38</v>
      </c>
      <c r="D238" t="s">
        <v>45</v>
      </c>
      <c r="E238" s="28">
        <v>89999</v>
      </c>
      <c r="F238" s="28">
        <v>70999</v>
      </c>
      <c r="G238" t="str">
        <f t="shared" si="6"/>
        <v>High</v>
      </c>
      <c r="H238" t="s">
        <v>913</v>
      </c>
      <c r="I238" t="s">
        <v>889</v>
      </c>
      <c r="J238" s="1">
        <v>6.2</v>
      </c>
      <c r="K238" t="s">
        <v>24</v>
      </c>
      <c r="L238" s="6">
        <v>8</v>
      </c>
      <c r="M238" s="6">
        <v>512</v>
      </c>
      <c r="N238" t="s">
        <v>914</v>
      </c>
      <c r="O238" t="s">
        <v>891</v>
      </c>
      <c r="P238" t="str">
        <f t="shared" si="7"/>
        <v>Exynos</v>
      </c>
      <c r="Q238" s="6">
        <v>4000</v>
      </c>
      <c r="R238" s="5">
        <v>4.4000000000000004</v>
      </c>
      <c r="S238" s="6">
        <v>50</v>
      </c>
      <c r="T238" s="6">
        <v>12</v>
      </c>
    </row>
    <row r="239" spans="1:20" x14ac:dyDescent="0.2">
      <c r="A239" t="s">
        <v>915</v>
      </c>
      <c r="B239" t="s">
        <v>916</v>
      </c>
      <c r="C239" t="s">
        <v>38</v>
      </c>
      <c r="D239" t="s">
        <v>45</v>
      </c>
      <c r="E239" s="28">
        <v>144999</v>
      </c>
      <c r="F239" s="28">
        <v>130999</v>
      </c>
      <c r="G239" t="str">
        <f t="shared" si="6"/>
        <v>High</v>
      </c>
      <c r="H239" t="s">
        <v>906</v>
      </c>
      <c r="I239" t="s">
        <v>883</v>
      </c>
      <c r="J239" s="1">
        <v>6.8</v>
      </c>
      <c r="K239" t="s">
        <v>33</v>
      </c>
      <c r="L239" s="6">
        <v>12</v>
      </c>
      <c r="M239" s="6">
        <v>512</v>
      </c>
      <c r="N239" t="s">
        <v>907</v>
      </c>
      <c r="O239" t="s">
        <v>885</v>
      </c>
      <c r="P239" t="str">
        <f t="shared" si="7"/>
        <v>Snapdragon</v>
      </c>
      <c r="Q239" s="6">
        <v>5000</v>
      </c>
      <c r="R239" s="5">
        <v>4.5999999999999996</v>
      </c>
      <c r="S239" s="6">
        <v>200</v>
      </c>
      <c r="T239" s="6">
        <v>12</v>
      </c>
    </row>
    <row r="240" spans="1:20" x14ac:dyDescent="0.2">
      <c r="A240" t="s">
        <v>917</v>
      </c>
      <c r="B240" t="s">
        <v>918</v>
      </c>
      <c r="C240" t="s">
        <v>38</v>
      </c>
      <c r="D240" t="s">
        <v>45</v>
      </c>
      <c r="E240" s="28">
        <v>109999</v>
      </c>
      <c r="F240" s="28">
        <v>104999</v>
      </c>
      <c r="G240" t="str">
        <f t="shared" si="6"/>
        <v>High</v>
      </c>
      <c r="H240" t="s">
        <v>898</v>
      </c>
      <c r="I240" t="s">
        <v>899</v>
      </c>
      <c r="J240" s="1">
        <v>6.7</v>
      </c>
      <c r="K240" t="s">
        <v>33</v>
      </c>
      <c r="L240" s="6">
        <v>12</v>
      </c>
      <c r="M240" s="6">
        <v>512</v>
      </c>
      <c r="N240" t="s">
        <v>890</v>
      </c>
      <c r="O240" t="s">
        <v>891</v>
      </c>
      <c r="P240" t="str">
        <f t="shared" si="7"/>
        <v>Exynos</v>
      </c>
      <c r="Q240" s="6">
        <v>4900</v>
      </c>
      <c r="R240" s="5">
        <v>4.5</v>
      </c>
      <c r="S240" s="6">
        <v>50</v>
      </c>
      <c r="T240" s="6">
        <v>12</v>
      </c>
    </row>
    <row r="241" spans="1:20" x14ac:dyDescent="0.2">
      <c r="A241" t="s">
        <v>919</v>
      </c>
      <c r="B241" t="s">
        <v>920</v>
      </c>
      <c r="C241" t="s">
        <v>38</v>
      </c>
      <c r="D241" t="s">
        <v>45</v>
      </c>
      <c r="E241" s="28">
        <v>79999</v>
      </c>
      <c r="F241" s="28">
        <v>67999</v>
      </c>
      <c r="G241" t="str">
        <f t="shared" si="6"/>
        <v>High</v>
      </c>
      <c r="H241" t="s">
        <v>921</v>
      </c>
      <c r="I241" t="s">
        <v>889</v>
      </c>
      <c r="J241" s="1">
        <v>6.2</v>
      </c>
      <c r="K241" t="s">
        <v>24</v>
      </c>
      <c r="L241" s="6">
        <v>8</v>
      </c>
      <c r="M241" s="6">
        <v>256</v>
      </c>
      <c r="N241" t="s">
        <v>890</v>
      </c>
      <c r="O241" t="s">
        <v>891</v>
      </c>
      <c r="P241" t="str">
        <f t="shared" si="7"/>
        <v>Exynos</v>
      </c>
      <c r="Q241" s="6">
        <v>4000</v>
      </c>
      <c r="R241" s="5">
        <v>4.4000000000000004</v>
      </c>
      <c r="S241" s="6">
        <v>50</v>
      </c>
      <c r="T241" s="6">
        <v>12</v>
      </c>
    </row>
    <row r="242" spans="1:20" x14ac:dyDescent="0.2">
      <c r="A242" t="s">
        <v>922</v>
      </c>
      <c r="B242" t="s">
        <v>877</v>
      </c>
      <c r="C242" t="s">
        <v>270</v>
      </c>
      <c r="D242" t="s">
        <v>45</v>
      </c>
      <c r="E242" s="28">
        <v>7499</v>
      </c>
      <c r="F242" s="28">
        <v>6899</v>
      </c>
      <c r="G242" t="str">
        <f t="shared" si="6"/>
        <v>Low</v>
      </c>
      <c r="H242" t="s">
        <v>878</v>
      </c>
      <c r="I242" t="s">
        <v>746</v>
      </c>
      <c r="J242" s="1">
        <v>6.56</v>
      </c>
      <c r="K242" t="s">
        <v>33</v>
      </c>
      <c r="L242" s="6">
        <v>3</v>
      </c>
      <c r="M242" s="6">
        <v>64</v>
      </c>
      <c r="N242" t="s">
        <v>879</v>
      </c>
      <c r="O242" t="s">
        <v>169</v>
      </c>
      <c r="P242" t="str">
        <f t="shared" si="7"/>
        <v>Unisoc</v>
      </c>
      <c r="Q242" s="6">
        <v>5000</v>
      </c>
      <c r="R242" s="5">
        <v>4.3</v>
      </c>
      <c r="S242" s="6">
        <v>13</v>
      </c>
      <c r="T242" s="6">
        <v>8</v>
      </c>
    </row>
    <row r="243" spans="1:20" x14ac:dyDescent="0.2">
      <c r="A243" t="s">
        <v>923</v>
      </c>
      <c r="B243" t="s">
        <v>924</v>
      </c>
      <c r="C243" t="s">
        <v>52</v>
      </c>
      <c r="D243" t="s">
        <v>45</v>
      </c>
      <c r="E243" s="28">
        <v>15999</v>
      </c>
      <c r="F243" s="28">
        <v>11499</v>
      </c>
      <c r="G243" t="str">
        <f t="shared" si="6"/>
        <v>Mid</v>
      </c>
      <c r="H243" t="s">
        <v>925</v>
      </c>
      <c r="I243" t="s">
        <v>783</v>
      </c>
      <c r="J243" s="1">
        <v>6.74</v>
      </c>
      <c r="K243" t="s">
        <v>33</v>
      </c>
      <c r="L243" s="6">
        <v>8</v>
      </c>
      <c r="M243" s="6">
        <v>256</v>
      </c>
      <c r="N243" t="s">
        <v>926</v>
      </c>
      <c r="O243" t="s">
        <v>785</v>
      </c>
      <c r="P243" t="str">
        <f t="shared" si="7"/>
        <v>MediaTek</v>
      </c>
      <c r="Q243" s="6">
        <v>5000</v>
      </c>
      <c r="R243" s="5">
        <v>4.2</v>
      </c>
      <c r="S243" s="6">
        <v>50</v>
      </c>
      <c r="T243" s="6">
        <v>5</v>
      </c>
    </row>
    <row r="244" spans="1:20" x14ac:dyDescent="0.2">
      <c r="A244" t="s">
        <v>927</v>
      </c>
      <c r="B244" t="s">
        <v>928</v>
      </c>
      <c r="C244" t="s">
        <v>52</v>
      </c>
      <c r="D244" t="s">
        <v>45</v>
      </c>
      <c r="E244" s="28">
        <v>10999</v>
      </c>
      <c r="F244" s="28">
        <v>6799</v>
      </c>
      <c r="G244" t="str">
        <f t="shared" si="6"/>
        <v>Low</v>
      </c>
      <c r="H244" t="s">
        <v>929</v>
      </c>
      <c r="I244" t="s">
        <v>732</v>
      </c>
      <c r="J244" s="1">
        <v>6.74</v>
      </c>
      <c r="K244" t="s">
        <v>33</v>
      </c>
      <c r="L244" s="6">
        <v>4</v>
      </c>
      <c r="M244" s="6">
        <v>128</v>
      </c>
      <c r="N244" t="s">
        <v>930</v>
      </c>
      <c r="O244" t="s">
        <v>379</v>
      </c>
      <c r="P244" t="str">
        <f t="shared" si="7"/>
        <v>MediaTek</v>
      </c>
      <c r="Q244" s="6">
        <v>5000</v>
      </c>
      <c r="R244" s="5">
        <v>4.3</v>
      </c>
      <c r="S244" s="6">
        <v>50</v>
      </c>
      <c r="T244" s="6">
        <v>8</v>
      </c>
    </row>
    <row r="245" spans="1:20" x14ac:dyDescent="0.2">
      <c r="A245" t="s">
        <v>931</v>
      </c>
      <c r="B245" t="s">
        <v>932</v>
      </c>
      <c r="C245" t="s">
        <v>52</v>
      </c>
      <c r="D245" t="s">
        <v>45</v>
      </c>
      <c r="E245" s="28">
        <v>13499</v>
      </c>
      <c r="F245" s="28">
        <v>9499</v>
      </c>
      <c r="G245" t="str">
        <f t="shared" si="6"/>
        <v>Low</v>
      </c>
      <c r="H245" t="s">
        <v>929</v>
      </c>
      <c r="I245" t="s">
        <v>732</v>
      </c>
      <c r="J245" s="1">
        <v>6.74</v>
      </c>
      <c r="K245" t="s">
        <v>33</v>
      </c>
      <c r="L245" s="6">
        <v>8</v>
      </c>
      <c r="M245" s="6">
        <v>256</v>
      </c>
      <c r="N245" t="s">
        <v>930</v>
      </c>
      <c r="O245" t="s">
        <v>379</v>
      </c>
      <c r="P245" t="str">
        <f t="shared" si="7"/>
        <v>MediaTek</v>
      </c>
      <c r="Q245" s="6">
        <v>5000</v>
      </c>
      <c r="R245" s="5">
        <v>4.2</v>
      </c>
      <c r="S245" s="6">
        <v>50</v>
      </c>
      <c r="T245" s="6">
        <v>8</v>
      </c>
    </row>
    <row r="246" spans="1:20" x14ac:dyDescent="0.2">
      <c r="A246" t="s">
        <v>933</v>
      </c>
      <c r="B246" t="s">
        <v>928</v>
      </c>
      <c r="C246" t="s">
        <v>52</v>
      </c>
      <c r="D246" t="s">
        <v>45</v>
      </c>
      <c r="E246" s="28">
        <v>11999</v>
      </c>
      <c r="F246" s="28">
        <v>7499</v>
      </c>
      <c r="G246" t="str">
        <f t="shared" si="6"/>
        <v>Low</v>
      </c>
      <c r="H246" t="s">
        <v>929</v>
      </c>
      <c r="I246" t="s">
        <v>732</v>
      </c>
      <c r="J246" s="1">
        <v>6.74</v>
      </c>
      <c r="K246" t="s">
        <v>33</v>
      </c>
      <c r="L246" s="6">
        <v>6</v>
      </c>
      <c r="M246" s="6">
        <v>128</v>
      </c>
      <c r="N246" t="s">
        <v>930</v>
      </c>
      <c r="O246" t="s">
        <v>379</v>
      </c>
      <c r="P246" t="str">
        <f t="shared" si="7"/>
        <v>MediaTek</v>
      </c>
      <c r="Q246" s="6">
        <v>5000</v>
      </c>
      <c r="R246" s="5">
        <v>4.2</v>
      </c>
      <c r="S246" s="6">
        <v>50</v>
      </c>
      <c r="T246" s="6">
        <v>8</v>
      </c>
    </row>
    <row r="247" spans="1:20" x14ac:dyDescent="0.2">
      <c r="A247" t="s">
        <v>934</v>
      </c>
      <c r="B247" t="s">
        <v>935</v>
      </c>
      <c r="C247" t="s">
        <v>52</v>
      </c>
      <c r="D247" t="s">
        <v>45</v>
      </c>
      <c r="E247" s="28">
        <v>12999</v>
      </c>
      <c r="F247" s="28">
        <v>8999</v>
      </c>
      <c r="G247" t="str">
        <f t="shared" si="6"/>
        <v>Low</v>
      </c>
      <c r="H247" t="s">
        <v>925</v>
      </c>
      <c r="I247" t="s">
        <v>783</v>
      </c>
      <c r="J247" s="1">
        <v>6.74</v>
      </c>
      <c r="K247" t="s">
        <v>33</v>
      </c>
      <c r="L247" s="6">
        <v>4</v>
      </c>
      <c r="M247" s="6">
        <v>128</v>
      </c>
      <c r="N247" t="s">
        <v>926</v>
      </c>
      <c r="O247" t="s">
        <v>785</v>
      </c>
      <c r="P247" t="str">
        <f t="shared" si="7"/>
        <v>MediaTek</v>
      </c>
      <c r="Q247" s="6">
        <v>5000</v>
      </c>
      <c r="R247" s="5">
        <v>4.0999999999999996</v>
      </c>
      <c r="S247" s="6">
        <v>50</v>
      </c>
      <c r="T247" s="6">
        <v>5</v>
      </c>
    </row>
    <row r="248" spans="1:20" x14ac:dyDescent="0.2">
      <c r="A248" t="s">
        <v>936</v>
      </c>
      <c r="B248" t="s">
        <v>935</v>
      </c>
      <c r="C248" t="s">
        <v>52</v>
      </c>
      <c r="D248" t="s">
        <v>45</v>
      </c>
      <c r="E248" s="28">
        <v>13999</v>
      </c>
      <c r="F248" s="28">
        <v>9999</v>
      </c>
      <c r="G248" t="str">
        <f t="shared" si="6"/>
        <v>Low</v>
      </c>
      <c r="H248" t="s">
        <v>925</v>
      </c>
      <c r="I248" t="s">
        <v>783</v>
      </c>
      <c r="J248" s="1">
        <v>6.74</v>
      </c>
      <c r="K248" t="s">
        <v>33</v>
      </c>
      <c r="L248" s="6">
        <v>6</v>
      </c>
      <c r="M248" s="6">
        <v>128</v>
      </c>
      <c r="N248" t="s">
        <v>926</v>
      </c>
      <c r="O248" t="s">
        <v>785</v>
      </c>
      <c r="P248" t="str">
        <f t="shared" si="7"/>
        <v>MediaTek</v>
      </c>
      <c r="Q248" s="6">
        <v>5000</v>
      </c>
      <c r="R248" s="5">
        <v>4.3</v>
      </c>
      <c r="S248" s="6">
        <v>50</v>
      </c>
      <c r="T248" s="6">
        <v>5</v>
      </c>
    </row>
    <row r="249" spans="1:20" x14ac:dyDescent="0.2">
      <c r="A249" t="s">
        <v>937</v>
      </c>
      <c r="B249" t="s">
        <v>938</v>
      </c>
      <c r="C249" t="s">
        <v>386</v>
      </c>
      <c r="D249" t="s">
        <v>45</v>
      </c>
      <c r="E249" s="28">
        <v>9999</v>
      </c>
      <c r="F249" s="28">
        <v>7599</v>
      </c>
      <c r="G249" t="str">
        <f t="shared" si="6"/>
        <v>Low</v>
      </c>
      <c r="H249" t="s">
        <v>939</v>
      </c>
      <c r="I249" t="s">
        <v>940</v>
      </c>
      <c r="J249" s="1">
        <v>6.56</v>
      </c>
      <c r="K249" t="s">
        <v>194</v>
      </c>
      <c r="L249" s="6">
        <v>8</v>
      </c>
      <c r="M249" s="6">
        <v>128</v>
      </c>
      <c r="N249" t="s">
        <v>361</v>
      </c>
      <c r="O249" t="s">
        <v>169</v>
      </c>
      <c r="P249" t="str">
        <f t="shared" si="7"/>
        <v>Unisoc</v>
      </c>
      <c r="Q249" s="6">
        <v>5000</v>
      </c>
      <c r="R249" s="5">
        <v>4.2</v>
      </c>
      <c r="S249" s="6">
        <v>50</v>
      </c>
      <c r="T249" s="6">
        <v>8</v>
      </c>
    </row>
    <row r="250" spans="1:20" x14ac:dyDescent="0.2">
      <c r="A250" t="s">
        <v>941</v>
      </c>
      <c r="B250" t="s">
        <v>942</v>
      </c>
      <c r="C250" t="s">
        <v>29</v>
      </c>
      <c r="D250" t="s">
        <v>45</v>
      </c>
      <c r="E250" s="28">
        <v>27999</v>
      </c>
      <c r="F250" s="28">
        <v>24999</v>
      </c>
      <c r="G250" t="str">
        <f t="shared" si="6"/>
        <v>High</v>
      </c>
      <c r="H250" t="s">
        <v>943</v>
      </c>
      <c r="I250" t="s">
        <v>944</v>
      </c>
      <c r="J250" s="1">
        <v>6.7</v>
      </c>
      <c r="K250" t="s">
        <v>24</v>
      </c>
      <c r="L250" s="6">
        <v>12</v>
      </c>
      <c r="M250" s="6">
        <v>256</v>
      </c>
      <c r="N250" t="s">
        <v>945</v>
      </c>
      <c r="O250" t="s">
        <v>946</v>
      </c>
      <c r="P250" t="str">
        <f t="shared" si="7"/>
        <v>Snapdragon</v>
      </c>
      <c r="Q250" s="6">
        <v>5000</v>
      </c>
      <c r="R250" s="5">
        <v>4.4000000000000004</v>
      </c>
      <c r="S250" s="6">
        <v>50</v>
      </c>
      <c r="T250" s="6">
        <v>32</v>
      </c>
    </row>
    <row r="251" spans="1:20" x14ac:dyDescent="0.2">
      <c r="A251" t="s">
        <v>947</v>
      </c>
      <c r="B251" t="s">
        <v>948</v>
      </c>
      <c r="C251" t="s">
        <v>29</v>
      </c>
      <c r="D251" t="s">
        <v>45</v>
      </c>
      <c r="E251" s="28">
        <v>25999</v>
      </c>
      <c r="F251" s="28">
        <v>22999</v>
      </c>
      <c r="G251" t="str">
        <f t="shared" si="6"/>
        <v>High</v>
      </c>
      <c r="H251" t="s">
        <v>949</v>
      </c>
      <c r="I251" t="s">
        <v>944</v>
      </c>
      <c r="J251" s="1">
        <v>6.7</v>
      </c>
      <c r="K251" t="s">
        <v>24</v>
      </c>
      <c r="L251" s="6">
        <v>8</v>
      </c>
      <c r="M251" s="6">
        <v>128</v>
      </c>
      <c r="N251" t="s">
        <v>950</v>
      </c>
      <c r="O251" t="s">
        <v>946</v>
      </c>
      <c r="P251" t="str">
        <f t="shared" si="7"/>
        <v>Snapdragon</v>
      </c>
      <c r="Q251" s="6">
        <v>5000</v>
      </c>
      <c r="R251" s="5">
        <v>4.5</v>
      </c>
      <c r="S251" s="6">
        <v>50</v>
      </c>
      <c r="T251" s="6">
        <v>32</v>
      </c>
    </row>
    <row r="252" spans="1:20" x14ac:dyDescent="0.2">
      <c r="A252" t="s">
        <v>951</v>
      </c>
      <c r="B252" t="s">
        <v>952</v>
      </c>
      <c r="C252" t="s">
        <v>29</v>
      </c>
      <c r="D252" t="s">
        <v>45</v>
      </c>
      <c r="E252" s="28">
        <v>25999</v>
      </c>
      <c r="F252" s="28">
        <v>22999</v>
      </c>
      <c r="G252" t="str">
        <f t="shared" si="6"/>
        <v>High</v>
      </c>
      <c r="H252" t="s">
        <v>943</v>
      </c>
      <c r="I252" t="s">
        <v>944</v>
      </c>
      <c r="J252" s="1">
        <v>6.7</v>
      </c>
      <c r="K252" t="s">
        <v>24</v>
      </c>
      <c r="L252" s="6">
        <v>8</v>
      </c>
      <c r="M252" s="6">
        <v>128</v>
      </c>
      <c r="N252" t="s">
        <v>945</v>
      </c>
      <c r="O252" t="s">
        <v>946</v>
      </c>
      <c r="P252" t="str">
        <f t="shared" si="7"/>
        <v>Snapdragon</v>
      </c>
      <c r="Q252" s="6">
        <v>5000</v>
      </c>
      <c r="R252" s="5">
        <v>4.5</v>
      </c>
      <c r="S252" s="6">
        <v>50</v>
      </c>
      <c r="T252" s="6">
        <v>32</v>
      </c>
    </row>
    <row r="253" spans="1:20" x14ac:dyDescent="0.2">
      <c r="A253" t="s">
        <v>953</v>
      </c>
      <c r="B253" t="s">
        <v>954</v>
      </c>
      <c r="C253" t="s">
        <v>29</v>
      </c>
      <c r="D253" t="s">
        <v>45</v>
      </c>
      <c r="E253" s="28">
        <v>25999</v>
      </c>
      <c r="F253" s="28">
        <v>22999</v>
      </c>
      <c r="G253" t="str">
        <f t="shared" si="6"/>
        <v>High</v>
      </c>
      <c r="H253" t="s">
        <v>955</v>
      </c>
      <c r="I253" t="s">
        <v>944</v>
      </c>
      <c r="J253" s="1">
        <v>6.7</v>
      </c>
      <c r="K253" t="s">
        <v>24</v>
      </c>
      <c r="L253" s="6">
        <v>8</v>
      </c>
      <c r="M253" s="6">
        <v>128</v>
      </c>
      <c r="N253" t="s">
        <v>956</v>
      </c>
      <c r="O253" t="s">
        <v>946</v>
      </c>
      <c r="P253" t="str">
        <f t="shared" si="7"/>
        <v>Snapdragon</v>
      </c>
      <c r="Q253" s="6">
        <v>5000</v>
      </c>
      <c r="R253" s="5">
        <v>4.5</v>
      </c>
      <c r="S253" s="6">
        <v>50</v>
      </c>
      <c r="T253" s="6">
        <v>32</v>
      </c>
    </row>
    <row r="254" spans="1:20" x14ac:dyDescent="0.2">
      <c r="A254" t="s">
        <v>957</v>
      </c>
      <c r="B254" t="s">
        <v>958</v>
      </c>
      <c r="C254" t="s">
        <v>29</v>
      </c>
      <c r="D254" t="s">
        <v>45</v>
      </c>
      <c r="E254" s="28">
        <v>27999</v>
      </c>
      <c r="F254" s="28">
        <v>24999</v>
      </c>
      <c r="G254" t="str">
        <f t="shared" si="6"/>
        <v>High</v>
      </c>
      <c r="H254" t="s">
        <v>949</v>
      </c>
      <c r="I254" t="s">
        <v>944</v>
      </c>
      <c r="J254" s="1">
        <v>6.7</v>
      </c>
      <c r="K254" t="s">
        <v>24</v>
      </c>
      <c r="L254" s="6">
        <v>12</v>
      </c>
      <c r="M254" s="6">
        <v>256</v>
      </c>
      <c r="N254" t="s">
        <v>950</v>
      </c>
      <c r="O254" t="s">
        <v>946</v>
      </c>
      <c r="P254" t="str">
        <f t="shared" si="7"/>
        <v>Snapdragon</v>
      </c>
      <c r="Q254" s="6">
        <v>5000</v>
      </c>
      <c r="R254" s="5">
        <v>4.4000000000000004</v>
      </c>
      <c r="S254" s="6">
        <v>50</v>
      </c>
      <c r="T254" s="6">
        <v>32</v>
      </c>
    </row>
    <row r="255" spans="1:20" x14ac:dyDescent="0.2">
      <c r="A255" t="s">
        <v>959</v>
      </c>
      <c r="B255" t="s">
        <v>960</v>
      </c>
      <c r="C255" t="s">
        <v>29</v>
      </c>
      <c r="D255" t="s">
        <v>45</v>
      </c>
      <c r="E255" s="28">
        <v>27999</v>
      </c>
      <c r="F255" s="28">
        <v>24999</v>
      </c>
      <c r="G255" t="str">
        <f t="shared" si="6"/>
        <v>High</v>
      </c>
      <c r="H255" t="s">
        <v>955</v>
      </c>
      <c r="I255" t="s">
        <v>944</v>
      </c>
      <c r="J255" s="1">
        <v>6.7</v>
      </c>
      <c r="K255" t="s">
        <v>24</v>
      </c>
      <c r="L255" s="6">
        <v>12</v>
      </c>
      <c r="M255" s="6">
        <v>256</v>
      </c>
      <c r="N255" t="s">
        <v>956</v>
      </c>
      <c r="O255" t="s">
        <v>946</v>
      </c>
      <c r="P255" t="str">
        <f t="shared" si="7"/>
        <v>Snapdragon</v>
      </c>
      <c r="Q255" s="6">
        <v>5000</v>
      </c>
      <c r="R255" s="5">
        <v>4.4000000000000004</v>
      </c>
      <c r="S255" s="6">
        <v>50</v>
      </c>
      <c r="T255" s="6">
        <v>32</v>
      </c>
    </row>
    <row r="256" spans="1:20" x14ac:dyDescent="0.2">
      <c r="A256" t="s">
        <v>961</v>
      </c>
      <c r="B256" t="s">
        <v>962</v>
      </c>
      <c r="C256" t="s">
        <v>386</v>
      </c>
      <c r="D256" t="s">
        <v>30</v>
      </c>
      <c r="E256" s="28">
        <v>9999</v>
      </c>
      <c r="F256" s="28">
        <v>7395</v>
      </c>
      <c r="G256" t="str">
        <f t="shared" si="6"/>
        <v>Low</v>
      </c>
      <c r="H256" t="s">
        <v>963</v>
      </c>
      <c r="I256" t="s">
        <v>940</v>
      </c>
      <c r="J256" s="1">
        <v>6.56</v>
      </c>
      <c r="K256" t="s">
        <v>194</v>
      </c>
      <c r="L256" s="6">
        <v>8</v>
      </c>
      <c r="M256" s="6">
        <v>128</v>
      </c>
      <c r="N256" t="s">
        <v>964</v>
      </c>
      <c r="O256" t="s">
        <v>169</v>
      </c>
      <c r="P256" t="str">
        <f t="shared" si="7"/>
        <v>Unisoc</v>
      </c>
      <c r="Q256" s="6">
        <v>5000</v>
      </c>
      <c r="R256" s="5">
        <v>4.2</v>
      </c>
      <c r="S256" s="6">
        <v>50</v>
      </c>
      <c r="T256" s="6">
        <v>8</v>
      </c>
    </row>
    <row r="257" spans="1:20" x14ac:dyDescent="0.2">
      <c r="A257" t="s">
        <v>965</v>
      </c>
      <c r="B257" t="s">
        <v>966</v>
      </c>
      <c r="C257" t="s">
        <v>375</v>
      </c>
      <c r="D257" t="s">
        <v>45</v>
      </c>
      <c r="E257" s="28">
        <v>23999</v>
      </c>
      <c r="F257" s="28">
        <v>19999</v>
      </c>
      <c r="G257" t="str">
        <f t="shared" si="6"/>
        <v>Mid</v>
      </c>
      <c r="H257" t="s">
        <v>967</v>
      </c>
      <c r="I257" t="s">
        <v>968</v>
      </c>
      <c r="J257" s="1">
        <v>6.67</v>
      </c>
      <c r="K257" t="s">
        <v>24</v>
      </c>
      <c r="L257" s="6">
        <v>6</v>
      </c>
      <c r="M257" s="6">
        <v>128</v>
      </c>
      <c r="N257" t="s">
        <v>969</v>
      </c>
      <c r="O257" t="s">
        <v>416</v>
      </c>
      <c r="P257" t="str">
        <f t="shared" si="7"/>
        <v>Snapdragon</v>
      </c>
      <c r="Q257" s="6">
        <v>5000</v>
      </c>
      <c r="R257" s="5">
        <v>4.3</v>
      </c>
      <c r="S257" s="6">
        <v>50</v>
      </c>
      <c r="T257" s="6">
        <v>16</v>
      </c>
    </row>
    <row r="258" spans="1:20" x14ac:dyDescent="0.2">
      <c r="A258" t="s">
        <v>970</v>
      </c>
      <c r="B258" t="s">
        <v>966</v>
      </c>
      <c r="C258" t="s">
        <v>375</v>
      </c>
      <c r="D258" t="s">
        <v>45</v>
      </c>
      <c r="E258" s="28">
        <v>25999</v>
      </c>
      <c r="F258" s="28">
        <v>20999</v>
      </c>
      <c r="G258" t="str">
        <f t="shared" ref="G258:G321" si="8">IF(F258&lt;10000,"Low",IF(F258&lt;20000,"Mid","High"))</f>
        <v>High</v>
      </c>
      <c r="H258" t="s">
        <v>967</v>
      </c>
      <c r="I258" t="s">
        <v>968</v>
      </c>
      <c r="J258" s="1">
        <v>6.67</v>
      </c>
      <c r="K258" t="s">
        <v>24</v>
      </c>
      <c r="L258" s="6">
        <v>8</v>
      </c>
      <c r="M258" s="6">
        <v>128</v>
      </c>
      <c r="N258" t="s">
        <v>969</v>
      </c>
      <c r="O258" t="s">
        <v>416</v>
      </c>
      <c r="P258" t="str">
        <f t="shared" ref="P258:P321" si="9">IF(ISNUMBER(SEARCH("Dimensity",O258)),"MediaTek",
IF(ISNUMBER(SEARCH("Helio",O258)),"MediaTek",
IF(ISNUMBER(SEARCH("G37",O258)),"MediaTek",
IF(ISNUMBER(SEARCH("Tensor",O258)),"Tensor",
IF(ISNUMBER(SEARCH("Snapdragon",O258)),"Snapdragon",
IF(ISNUMBER(SEARCH("Gen",O258)),"Snapdragon",
IF(ISNUMBER(SEARCH("Unisoc",O258)),"Unisoc",
IF(ISNUMBER(SEARCH("T",O258)),"Unisoc",
IF(ISNUMBER(SEARCH("SC",O258)),"Unisoc",
IF(ISNUMBER(SEARCH("Exynos",O258)),"Exynos",
"Other"))))))))))</f>
        <v>Snapdragon</v>
      </c>
      <c r="Q258" s="6">
        <v>5000</v>
      </c>
      <c r="R258" s="5">
        <v>4.3</v>
      </c>
      <c r="S258" s="6">
        <v>50</v>
      </c>
      <c r="T258" s="6">
        <v>16</v>
      </c>
    </row>
    <row r="259" spans="1:20" x14ac:dyDescent="0.2">
      <c r="A259" t="s">
        <v>971</v>
      </c>
      <c r="B259" t="s">
        <v>972</v>
      </c>
      <c r="C259" t="s">
        <v>90</v>
      </c>
      <c r="D259" t="s">
        <v>45</v>
      </c>
      <c r="E259" s="28">
        <v>28999</v>
      </c>
      <c r="F259" s="28">
        <v>23999</v>
      </c>
      <c r="G259" t="str">
        <f t="shared" si="8"/>
        <v>High</v>
      </c>
      <c r="H259" t="s">
        <v>973</v>
      </c>
      <c r="I259" t="s">
        <v>974</v>
      </c>
      <c r="J259" s="1">
        <v>6.7</v>
      </c>
      <c r="K259" t="s">
        <v>24</v>
      </c>
      <c r="L259" s="6">
        <v>8</v>
      </c>
      <c r="M259" s="6">
        <v>128</v>
      </c>
      <c r="N259" t="s">
        <v>975</v>
      </c>
      <c r="O259" t="s">
        <v>976</v>
      </c>
      <c r="P259" t="str">
        <f t="shared" si="9"/>
        <v>MediaTek</v>
      </c>
      <c r="Q259" s="6">
        <v>5000</v>
      </c>
      <c r="R259" s="5">
        <v>4.3</v>
      </c>
      <c r="S259" s="6">
        <v>64</v>
      </c>
      <c r="T259" s="6">
        <v>32</v>
      </c>
    </row>
    <row r="260" spans="1:20" x14ac:dyDescent="0.2">
      <c r="A260" t="s">
        <v>977</v>
      </c>
      <c r="B260" t="s">
        <v>978</v>
      </c>
      <c r="C260" t="s">
        <v>90</v>
      </c>
      <c r="D260" t="s">
        <v>45</v>
      </c>
      <c r="E260" s="28">
        <v>30999</v>
      </c>
      <c r="F260" s="28">
        <v>25999</v>
      </c>
      <c r="G260" t="str">
        <f t="shared" si="8"/>
        <v>High</v>
      </c>
      <c r="H260" t="s">
        <v>973</v>
      </c>
      <c r="I260" t="s">
        <v>974</v>
      </c>
      <c r="J260" s="1">
        <v>6.7</v>
      </c>
      <c r="K260" t="s">
        <v>24</v>
      </c>
      <c r="L260" s="6">
        <v>8</v>
      </c>
      <c r="M260" s="6">
        <v>256</v>
      </c>
      <c r="N260" t="s">
        <v>975</v>
      </c>
      <c r="O260" t="s">
        <v>976</v>
      </c>
      <c r="P260" t="str">
        <f t="shared" si="9"/>
        <v>MediaTek</v>
      </c>
      <c r="Q260" s="6">
        <v>5000</v>
      </c>
      <c r="R260" s="5">
        <v>4.3</v>
      </c>
      <c r="S260" s="6">
        <v>64</v>
      </c>
      <c r="T260" s="6">
        <v>32</v>
      </c>
    </row>
    <row r="261" spans="1:20" x14ac:dyDescent="0.2">
      <c r="A261" t="s">
        <v>979</v>
      </c>
      <c r="B261" t="s">
        <v>980</v>
      </c>
      <c r="C261" t="s">
        <v>270</v>
      </c>
      <c r="D261" t="s">
        <v>30</v>
      </c>
      <c r="E261" s="28">
        <v>8499</v>
      </c>
      <c r="F261" s="28">
        <v>7599</v>
      </c>
      <c r="G261" t="str">
        <f t="shared" si="8"/>
        <v>Low</v>
      </c>
      <c r="H261" t="s">
        <v>981</v>
      </c>
      <c r="I261" t="s">
        <v>746</v>
      </c>
      <c r="J261" s="1">
        <v>6.56</v>
      </c>
      <c r="K261" t="s">
        <v>33</v>
      </c>
      <c r="L261" s="6">
        <v>4</v>
      </c>
      <c r="M261" s="6">
        <v>128</v>
      </c>
      <c r="N261" t="s">
        <v>796</v>
      </c>
      <c r="O261" t="s">
        <v>169</v>
      </c>
      <c r="P261" t="str">
        <f t="shared" si="9"/>
        <v>Unisoc</v>
      </c>
      <c r="Q261" s="6">
        <v>5000</v>
      </c>
      <c r="R261" s="5">
        <v>4.3</v>
      </c>
      <c r="S261" s="6">
        <v>8</v>
      </c>
      <c r="T261" s="6">
        <v>8</v>
      </c>
    </row>
    <row r="262" spans="1:20" x14ac:dyDescent="0.2">
      <c r="A262" t="s">
        <v>982</v>
      </c>
      <c r="B262" t="s">
        <v>983</v>
      </c>
      <c r="C262" t="s">
        <v>270</v>
      </c>
      <c r="D262" t="s">
        <v>30</v>
      </c>
      <c r="E262" s="28">
        <v>8499</v>
      </c>
      <c r="F262" s="28">
        <v>7599</v>
      </c>
      <c r="G262" t="str">
        <f t="shared" si="8"/>
        <v>Low</v>
      </c>
      <c r="H262" t="s">
        <v>984</v>
      </c>
      <c r="I262" t="s">
        <v>746</v>
      </c>
      <c r="J262" s="1">
        <v>6.56</v>
      </c>
      <c r="K262" t="s">
        <v>33</v>
      </c>
      <c r="L262" s="6">
        <v>4</v>
      </c>
      <c r="M262" s="6">
        <v>128</v>
      </c>
      <c r="N262" t="s">
        <v>747</v>
      </c>
      <c r="O262" t="s">
        <v>169</v>
      </c>
      <c r="P262" t="str">
        <f t="shared" si="9"/>
        <v>Unisoc</v>
      </c>
      <c r="Q262" s="6">
        <v>5000</v>
      </c>
      <c r="R262" s="5">
        <v>4.3</v>
      </c>
      <c r="S262" s="6">
        <v>8</v>
      </c>
      <c r="T262" s="6">
        <v>8</v>
      </c>
    </row>
    <row r="263" spans="1:20" x14ac:dyDescent="0.2">
      <c r="A263" t="s">
        <v>985</v>
      </c>
      <c r="B263" t="s">
        <v>986</v>
      </c>
      <c r="C263" t="s">
        <v>270</v>
      </c>
      <c r="D263" t="s">
        <v>30</v>
      </c>
      <c r="E263" s="28">
        <v>8499</v>
      </c>
      <c r="F263" s="28">
        <v>7399</v>
      </c>
      <c r="G263" t="str">
        <f t="shared" si="8"/>
        <v>Low</v>
      </c>
      <c r="H263" t="s">
        <v>987</v>
      </c>
      <c r="I263" t="s">
        <v>746</v>
      </c>
      <c r="J263" s="1">
        <v>6.56</v>
      </c>
      <c r="K263" t="s">
        <v>33</v>
      </c>
      <c r="L263" s="6">
        <v>4</v>
      </c>
      <c r="M263" s="6">
        <v>128</v>
      </c>
      <c r="N263" t="s">
        <v>879</v>
      </c>
      <c r="O263" t="s">
        <v>169</v>
      </c>
      <c r="P263" t="str">
        <f t="shared" si="9"/>
        <v>Unisoc</v>
      </c>
      <c r="Q263" s="6">
        <v>5000</v>
      </c>
      <c r="R263" s="5">
        <v>4.3</v>
      </c>
      <c r="S263" s="6">
        <v>8</v>
      </c>
      <c r="T263" s="6">
        <v>8</v>
      </c>
    </row>
    <row r="264" spans="1:20" x14ac:dyDescent="0.2">
      <c r="A264" t="s">
        <v>988</v>
      </c>
      <c r="B264" t="s">
        <v>989</v>
      </c>
      <c r="C264" t="s">
        <v>375</v>
      </c>
      <c r="D264" t="s">
        <v>45</v>
      </c>
      <c r="E264" s="28">
        <v>18999</v>
      </c>
      <c r="F264" s="28">
        <v>18999</v>
      </c>
      <c r="G264" t="str">
        <f t="shared" si="8"/>
        <v>Mid</v>
      </c>
      <c r="H264" t="s">
        <v>990</v>
      </c>
      <c r="I264" t="s">
        <v>991</v>
      </c>
      <c r="J264" s="1">
        <v>6.58</v>
      </c>
      <c r="K264" t="s">
        <v>24</v>
      </c>
      <c r="L264" s="6">
        <v>6</v>
      </c>
      <c r="M264" s="6">
        <v>128</v>
      </c>
      <c r="N264" t="s">
        <v>992</v>
      </c>
      <c r="O264" t="s">
        <v>993</v>
      </c>
      <c r="P264" t="str">
        <f t="shared" si="9"/>
        <v>MediaTek</v>
      </c>
      <c r="Q264" s="6">
        <v>5000</v>
      </c>
      <c r="R264" s="5">
        <v>4.4000000000000004</v>
      </c>
      <c r="S264" s="6">
        <v>50</v>
      </c>
      <c r="T264" s="6">
        <v>8</v>
      </c>
    </row>
    <row r="265" spans="1:20" x14ac:dyDescent="0.2">
      <c r="A265" t="s">
        <v>994</v>
      </c>
      <c r="B265" t="s">
        <v>989</v>
      </c>
      <c r="C265" t="s">
        <v>375</v>
      </c>
      <c r="D265" t="s">
        <v>45</v>
      </c>
      <c r="E265" s="28">
        <v>20999</v>
      </c>
      <c r="F265" s="28">
        <v>19990</v>
      </c>
      <c r="G265" t="str">
        <f t="shared" si="8"/>
        <v>Mid</v>
      </c>
      <c r="H265" t="s">
        <v>990</v>
      </c>
      <c r="I265" t="s">
        <v>991</v>
      </c>
      <c r="J265" s="1">
        <v>6.58</v>
      </c>
      <c r="K265" t="s">
        <v>24</v>
      </c>
      <c r="L265" s="6">
        <v>8</v>
      </c>
      <c r="M265" s="6">
        <v>128</v>
      </c>
      <c r="N265" t="s">
        <v>992</v>
      </c>
      <c r="O265" t="s">
        <v>993</v>
      </c>
      <c r="P265" t="str">
        <f t="shared" si="9"/>
        <v>MediaTek</v>
      </c>
      <c r="Q265" s="6">
        <v>5000</v>
      </c>
      <c r="R265" s="5">
        <v>4.3</v>
      </c>
      <c r="S265" s="6">
        <v>50</v>
      </c>
      <c r="T265" s="6">
        <v>8</v>
      </c>
    </row>
    <row r="266" spans="1:20" x14ac:dyDescent="0.2">
      <c r="A266" t="s">
        <v>995</v>
      </c>
      <c r="B266" t="s">
        <v>996</v>
      </c>
      <c r="C266" t="s">
        <v>375</v>
      </c>
      <c r="D266" t="s">
        <v>45</v>
      </c>
      <c r="E266" s="28">
        <v>18999</v>
      </c>
      <c r="F266" s="28">
        <v>15200</v>
      </c>
      <c r="G266" t="str">
        <f t="shared" si="8"/>
        <v>Mid</v>
      </c>
      <c r="H266" t="s">
        <v>997</v>
      </c>
      <c r="I266" t="s">
        <v>991</v>
      </c>
      <c r="J266" s="1">
        <v>6.58</v>
      </c>
      <c r="K266" t="s">
        <v>24</v>
      </c>
      <c r="L266" s="6">
        <v>6</v>
      </c>
      <c r="M266" s="6">
        <v>128</v>
      </c>
      <c r="N266" t="s">
        <v>998</v>
      </c>
      <c r="O266" t="s">
        <v>993</v>
      </c>
      <c r="P266" t="str">
        <f t="shared" si="9"/>
        <v>MediaTek</v>
      </c>
      <c r="Q266" s="6">
        <v>5000</v>
      </c>
      <c r="R266" s="5">
        <v>4.4000000000000004</v>
      </c>
      <c r="S266" s="6">
        <v>50</v>
      </c>
      <c r="T266" s="6">
        <v>8</v>
      </c>
    </row>
    <row r="267" spans="1:20" x14ac:dyDescent="0.2">
      <c r="A267" t="s">
        <v>999</v>
      </c>
      <c r="B267" t="s">
        <v>996</v>
      </c>
      <c r="C267" t="s">
        <v>375</v>
      </c>
      <c r="D267" t="s">
        <v>45</v>
      </c>
      <c r="E267" s="28">
        <v>17999</v>
      </c>
      <c r="F267" s="28">
        <v>13199</v>
      </c>
      <c r="G267" t="str">
        <f t="shared" si="8"/>
        <v>Mid</v>
      </c>
      <c r="H267" t="s">
        <v>997</v>
      </c>
      <c r="I267" t="s">
        <v>991</v>
      </c>
      <c r="J267" s="1">
        <v>6.58</v>
      </c>
      <c r="K267" t="s">
        <v>24</v>
      </c>
      <c r="L267" s="6">
        <v>4</v>
      </c>
      <c r="M267" s="6">
        <v>128</v>
      </c>
      <c r="N267" t="s">
        <v>998</v>
      </c>
      <c r="O267" t="s">
        <v>993</v>
      </c>
      <c r="P267" t="str">
        <f t="shared" si="9"/>
        <v>MediaTek</v>
      </c>
      <c r="Q267" s="6">
        <v>5000</v>
      </c>
      <c r="R267" s="5">
        <v>4.4000000000000004</v>
      </c>
      <c r="S267" s="6">
        <v>50</v>
      </c>
      <c r="T267" s="6">
        <v>8</v>
      </c>
    </row>
    <row r="268" spans="1:20" x14ac:dyDescent="0.2">
      <c r="A268" t="s">
        <v>1000</v>
      </c>
      <c r="B268" t="s">
        <v>1001</v>
      </c>
      <c r="C268" t="s">
        <v>316</v>
      </c>
      <c r="D268" t="s">
        <v>45</v>
      </c>
      <c r="E268" s="28">
        <v>10999</v>
      </c>
      <c r="F268" s="28">
        <v>8999</v>
      </c>
      <c r="G268" t="str">
        <f t="shared" si="8"/>
        <v>Low</v>
      </c>
      <c r="H268" t="s">
        <v>1002</v>
      </c>
      <c r="I268" t="s">
        <v>1003</v>
      </c>
      <c r="J268" s="1">
        <v>6.6</v>
      </c>
      <c r="K268" t="s">
        <v>33</v>
      </c>
      <c r="L268" s="6">
        <v>8</v>
      </c>
      <c r="M268" s="6">
        <v>256</v>
      </c>
      <c r="N268" t="s">
        <v>1004</v>
      </c>
      <c r="O268" t="s">
        <v>169</v>
      </c>
      <c r="P268" t="str">
        <f t="shared" si="9"/>
        <v>Unisoc</v>
      </c>
      <c r="Q268" s="6">
        <v>5000</v>
      </c>
      <c r="R268" s="5">
        <v>4.0999999999999996</v>
      </c>
      <c r="S268" s="6">
        <v>50</v>
      </c>
      <c r="T268" s="6">
        <v>32</v>
      </c>
    </row>
    <row r="269" spans="1:20" x14ac:dyDescent="0.2">
      <c r="A269" t="s">
        <v>1005</v>
      </c>
      <c r="B269" t="s">
        <v>1006</v>
      </c>
      <c r="C269" t="s">
        <v>316</v>
      </c>
      <c r="D269" t="s">
        <v>45</v>
      </c>
      <c r="E269" s="28">
        <v>10999</v>
      </c>
      <c r="F269" s="28">
        <v>8999</v>
      </c>
      <c r="G269" t="str">
        <f t="shared" si="8"/>
        <v>Low</v>
      </c>
      <c r="H269" t="s">
        <v>1007</v>
      </c>
      <c r="I269" t="s">
        <v>1003</v>
      </c>
      <c r="J269" s="1">
        <v>6.6</v>
      </c>
      <c r="K269" t="s">
        <v>33</v>
      </c>
      <c r="L269" s="6">
        <v>8</v>
      </c>
      <c r="M269" s="6">
        <v>256</v>
      </c>
      <c r="N269" t="s">
        <v>1008</v>
      </c>
      <c r="O269" t="s">
        <v>169</v>
      </c>
      <c r="P269" t="str">
        <f t="shared" si="9"/>
        <v>Unisoc</v>
      </c>
      <c r="Q269" s="6">
        <v>5000</v>
      </c>
      <c r="R269" s="5">
        <v>4.0999999999999996</v>
      </c>
      <c r="S269" s="6">
        <v>50</v>
      </c>
      <c r="T269" s="6">
        <v>32</v>
      </c>
    </row>
    <row r="270" spans="1:20" x14ac:dyDescent="0.2">
      <c r="A270" t="s">
        <v>1009</v>
      </c>
      <c r="B270" t="s">
        <v>1010</v>
      </c>
      <c r="C270" t="s">
        <v>316</v>
      </c>
      <c r="D270" t="s">
        <v>45</v>
      </c>
      <c r="E270" s="28">
        <v>10999</v>
      </c>
      <c r="F270" s="28">
        <v>8999</v>
      </c>
      <c r="G270" t="str">
        <f t="shared" si="8"/>
        <v>Low</v>
      </c>
      <c r="H270" t="s">
        <v>1011</v>
      </c>
      <c r="I270" t="s">
        <v>1003</v>
      </c>
      <c r="J270" s="1">
        <v>6.6</v>
      </c>
      <c r="K270" t="s">
        <v>33</v>
      </c>
      <c r="L270" s="6">
        <v>8</v>
      </c>
      <c r="M270" s="6">
        <v>256</v>
      </c>
      <c r="N270" t="s">
        <v>1012</v>
      </c>
      <c r="O270" t="s">
        <v>169</v>
      </c>
      <c r="P270" t="str">
        <f t="shared" si="9"/>
        <v>Unisoc</v>
      </c>
      <c r="Q270" s="6">
        <v>5000</v>
      </c>
      <c r="R270" s="5">
        <v>4.0999999999999996</v>
      </c>
      <c r="S270" s="6">
        <v>50</v>
      </c>
      <c r="T270" s="6">
        <v>32</v>
      </c>
    </row>
    <row r="271" spans="1:20" x14ac:dyDescent="0.2">
      <c r="A271" t="s">
        <v>1013</v>
      </c>
      <c r="B271" t="s">
        <v>1014</v>
      </c>
      <c r="C271" t="s">
        <v>316</v>
      </c>
      <c r="D271" t="s">
        <v>45</v>
      </c>
      <c r="E271" s="28">
        <v>10999</v>
      </c>
      <c r="F271" s="28">
        <v>8999</v>
      </c>
      <c r="G271" t="str">
        <f t="shared" si="8"/>
        <v>Low</v>
      </c>
      <c r="H271" t="s">
        <v>1015</v>
      </c>
      <c r="I271" t="s">
        <v>1003</v>
      </c>
      <c r="J271" s="1">
        <v>6.6</v>
      </c>
      <c r="K271" t="s">
        <v>33</v>
      </c>
      <c r="L271" s="6">
        <v>8</v>
      </c>
      <c r="M271" s="6">
        <v>256</v>
      </c>
      <c r="N271" t="s">
        <v>1016</v>
      </c>
      <c r="O271" t="s">
        <v>169</v>
      </c>
      <c r="P271" t="str">
        <f t="shared" si="9"/>
        <v>Unisoc</v>
      </c>
      <c r="Q271" s="6">
        <v>5000</v>
      </c>
      <c r="R271" s="5">
        <v>4.0999999999999996</v>
      </c>
      <c r="S271" s="6">
        <v>50</v>
      </c>
      <c r="T271" s="6">
        <v>32</v>
      </c>
    </row>
    <row r="272" spans="1:20" x14ac:dyDescent="0.2">
      <c r="A272" t="s">
        <v>1017</v>
      </c>
      <c r="B272" t="s">
        <v>1018</v>
      </c>
      <c r="C272" t="s">
        <v>29</v>
      </c>
      <c r="D272" t="s">
        <v>45</v>
      </c>
      <c r="E272" s="28">
        <v>17999</v>
      </c>
      <c r="F272" s="28">
        <v>14999</v>
      </c>
      <c r="G272" t="str">
        <f t="shared" si="8"/>
        <v>Mid</v>
      </c>
      <c r="H272" t="s">
        <v>1019</v>
      </c>
      <c r="I272" t="s">
        <v>1020</v>
      </c>
      <c r="J272" s="1">
        <v>6.5</v>
      </c>
      <c r="K272" t="s">
        <v>24</v>
      </c>
      <c r="L272" s="6">
        <v>8</v>
      </c>
      <c r="M272" s="6">
        <v>128</v>
      </c>
      <c r="N272" t="s">
        <v>1021</v>
      </c>
      <c r="O272" t="s">
        <v>1022</v>
      </c>
      <c r="P272" t="str">
        <f t="shared" si="9"/>
        <v>MediaTek</v>
      </c>
      <c r="Q272" s="6">
        <v>6000</v>
      </c>
      <c r="R272" s="5">
        <v>4.2</v>
      </c>
      <c r="S272" s="6">
        <v>50</v>
      </c>
      <c r="T272" s="6">
        <v>16</v>
      </c>
    </row>
    <row r="273" spans="1:20" x14ac:dyDescent="0.2">
      <c r="A273" t="s">
        <v>1023</v>
      </c>
      <c r="B273" t="s">
        <v>1024</v>
      </c>
      <c r="C273" t="s">
        <v>29</v>
      </c>
      <c r="D273" t="s">
        <v>45</v>
      </c>
      <c r="E273" s="28">
        <v>19999</v>
      </c>
      <c r="F273" s="28">
        <v>16999</v>
      </c>
      <c r="G273" t="str">
        <f t="shared" si="8"/>
        <v>Mid</v>
      </c>
      <c r="H273" t="s">
        <v>1025</v>
      </c>
      <c r="I273" t="s">
        <v>1020</v>
      </c>
      <c r="J273" s="1">
        <v>6.5</v>
      </c>
      <c r="K273" t="s">
        <v>24</v>
      </c>
      <c r="L273" s="6">
        <v>12</v>
      </c>
      <c r="M273" s="6">
        <v>256</v>
      </c>
      <c r="N273" t="s">
        <v>1026</v>
      </c>
      <c r="O273" t="s">
        <v>1022</v>
      </c>
      <c r="P273" t="str">
        <f t="shared" si="9"/>
        <v>MediaTek</v>
      </c>
      <c r="Q273" s="6">
        <v>6000</v>
      </c>
      <c r="R273" s="5">
        <v>4.2</v>
      </c>
      <c r="S273" s="6">
        <v>50</v>
      </c>
      <c r="T273" s="6">
        <v>16</v>
      </c>
    </row>
    <row r="274" spans="1:20" x14ac:dyDescent="0.2">
      <c r="A274" t="s">
        <v>1027</v>
      </c>
      <c r="B274" t="s">
        <v>1028</v>
      </c>
      <c r="C274" t="s">
        <v>29</v>
      </c>
      <c r="D274" t="s">
        <v>45</v>
      </c>
      <c r="E274" s="28">
        <v>17999</v>
      </c>
      <c r="F274" s="28">
        <v>14999</v>
      </c>
      <c r="G274" t="str">
        <f t="shared" si="8"/>
        <v>Mid</v>
      </c>
      <c r="H274" t="s">
        <v>1029</v>
      </c>
      <c r="I274" t="s">
        <v>1020</v>
      </c>
      <c r="J274" s="1">
        <v>6.5</v>
      </c>
      <c r="K274" t="s">
        <v>24</v>
      </c>
      <c r="L274" s="6">
        <v>8</v>
      </c>
      <c r="M274" s="6">
        <v>128</v>
      </c>
      <c r="N274" t="s">
        <v>487</v>
      </c>
      <c r="O274" t="s">
        <v>1022</v>
      </c>
      <c r="P274" t="str">
        <f t="shared" si="9"/>
        <v>MediaTek</v>
      </c>
      <c r="Q274" s="6">
        <v>6000</v>
      </c>
      <c r="R274" s="5">
        <v>4.2</v>
      </c>
      <c r="S274" s="6">
        <v>50</v>
      </c>
      <c r="T274" s="6">
        <v>16</v>
      </c>
    </row>
    <row r="275" spans="1:20" x14ac:dyDescent="0.2">
      <c r="A275" t="s">
        <v>1030</v>
      </c>
      <c r="B275" t="s">
        <v>1031</v>
      </c>
      <c r="C275" t="s">
        <v>29</v>
      </c>
      <c r="D275" t="s">
        <v>45</v>
      </c>
      <c r="E275" s="28">
        <v>19999</v>
      </c>
      <c r="F275" s="28">
        <v>16999</v>
      </c>
      <c r="G275" t="str">
        <f t="shared" si="8"/>
        <v>Mid</v>
      </c>
      <c r="H275" t="s">
        <v>1032</v>
      </c>
      <c r="I275" t="s">
        <v>1020</v>
      </c>
      <c r="J275" s="1">
        <v>6.5</v>
      </c>
      <c r="K275" t="s">
        <v>24</v>
      </c>
      <c r="L275" s="6">
        <v>12</v>
      </c>
      <c r="M275" s="6">
        <v>256</v>
      </c>
      <c r="N275" t="s">
        <v>487</v>
      </c>
      <c r="O275" t="s">
        <v>1022</v>
      </c>
      <c r="P275" t="str">
        <f t="shared" si="9"/>
        <v>MediaTek</v>
      </c>
      <c r="Q275" s="6">
        <v>6000</v>
      </c>
      <c r="R275" s="5">
        <v>4.2</v>
      </c>
      <c r="S275" s="6">
        <v>50</v>
      </c>
      <c r="T275" s="6">
        <v>16</v>
      </c>
    </row>
    <row r="276" spans="1:20" x14ac:dyDescent="0.2">
      <c r="A276" t="s">
        <v>1033</v>
      </c>
      <c r="B276" t="s">
        <v>1034</v>
      </c>
      <c r="C276" t="s">
        <v>29</v>
      </c>
      <c r="D276" t="s">
        <v>45</v>
      </c>
      <c r="E276" s="28">
        <v>19999</v>
      </c>
      <c r="F276" s="28">
        <v>16999</v>
      </c>
      <c r="G276" t="str">
        <f t="shared" si="8"/>
        <v>Mid</v>
      </c>
      <c r="H276" t="s">
        <v>1035</v>
      </c>
      <c r="I276" t="s">
        <v>1020</v>
      </c>
      <c r="J276" s="1">
        <v>6.5</v>
      </c>
      <c r="K276" t="s">
        <v>24</v>
      </c>
      <c r="L276" s="6">
        <v>12</v>
      </c>
      <c r="M276" s="6">
        <v>256</v>
      </c>
      <c r="N276" t="s">
        <v>1021</v>
      </c>
      <c r="O276" t="s">
        <v>1022</v>
      </c>
      <c r="P276" t="str">
        <f t="shared" si="9"/>
        <v>MediaTek</v>
      </c>
      <c r="Q276" s="6">
        <v>6000</v>
      </c>
      <c r="R276" s="5">
        <v>4.2</v>
      </c>
      <c r="S276" s="6">
        <v>50</v>
      </c>
      <c r="T276" s="6">
        <v>16</v>
      </c>
    </row>
    <row r="277" spans="1:20" x14ac:dyDescent="0.2">
      <c r="A277" t="s">
        <v>1036</v>
      </c>
      <c r="B277" t="s">
        <v>1037</v>
      </c>
      <c r="C277" t="s">
        <v>29</v>
      </c>
      <c r="D277" t="s">
        <v>45</v>
      </c>
      <c r="E277" s="28">
        <v>17999</v>
      </c>
      <c r="F277" s="28">
        <v>14999</v>
      </c>
      <c r="G277" t="str">
        <f t="shared" si="8"/>
        <v>Mid</v>
      </c>
      <c r="H277" t="s">
        <v>1038</v>
      </c>
      <c r="I277" t="s">
        <v>1020</v>
      </c>
      <c r="J277" s="1">
        <v>6.5</v>
      </c>
      <c r="K277" t="s">
        <v>24</v>
      </c>
      <c r="L277" s="6">
        <v>8</v>
      </c>
      <c r="M277" s="6">
        <v>128</v>
      </c>
      <c r="N277" t="s">
        <v>1026</v>
      </c>
      <c r="O277" t="s">
        <v>1022</v>
      </c>
      <c r="P277" t="str">
        <f t="shared" si="9"/>
        <v>MediaTek</v>
      </c>
      <c r="Q277" s="6">
        <v>6000</v>
      </c>
      <c r="R277" s="5">
        <v>4.2</v>
      </c>
      <c r="S277" s="6">
        <v>50</v>
      </c>
      <c r="T277" s="6">
        <v>16</v>
      </c>
    </row>
    <row r="278" spans="1:20" x14ac:dyDescent="0.2">
      <c r="A278" t="s">
        <v>1039</v>
      </c>
      <c r="B278" t="s">
        <v>1040</v>
      </c>
      <c r="C278" t="s">
        <v>1041</v>
      </c>
      <c r="D278" t="s">
        <v>45</v>
      </c>
      <c r="E278" s="28">
        <v>7999</v>
      </c>
      <c r="F278" s="28">
        <v>7299</v>
      </c>
      <c r="G278" t="str">
        <f t="shared" si="8"/>
        <v>Low</v>
      </c>
      <c r="H278" t="s">
        <v>1042</v>
      </c>
      <c r="I278" t="s">
        <v>1043</v>
      </c>
      <c r="J278" s="1">
        <v>6.5</v>
      </c>
      <c r="K278" t="s">
        <v>33</v>
      </c>
      <c r="L278" s="6">
        <v>4</v>
      </c>
      <c r="M278" s="6">
        <v>512</v>
      </c>
      <c r="N278" t="s">
        <v>1044</v>
      </c>
      <c r="O278" t="s">
        <v>1045</v>
      </c>
      <c r="P278" t="str">
        <f t="shared" si="9"/>
        <v>Unisoc</v>
      </c>
      <c r="Q278" s="6">
        <v>5000</v>
      </c>
      <c r="R278" s="5">
        <v>4.0999999999999996</v>
      </c>
      <c r="S278" s="6">
        <v>13</v>
      </c>
      <c r="T278" s="6">
        <v>5</v>
      </c>
    </row>
    <row r="279" spans="1:20" x14ac:dyDescent="0.2">
      <c r="A279" t="s">
        <v>1046</v>
      </c>
      <c r="B279" t="s">
        <v>1047</v>
      </c>
      <c r="C279" t="s">
        <v>1041</v>
      </c>
      <c r="D279" t="s">
        <v>45</v>
      </c>
      <c r="E279" s="28">
        <v>7999</v>
      </c>
      <c r="F279" s="28">
        <v>7464</v>
      </c>
      <c r="G279" t="str">
        <f t="shared" si="8"/>
        <v>Low</v>
      </c>
      <c r="H279" t="s">
        <v>1048</v>
      </c>
      <c r="I279" t="s">
        <v>1043</v>
      </c>
      <c r="J279" s="1">
        <v>6.5</v>
      </c>
      <c r="K279" t="s">
        <v>33</v>
      </c>
      <c r="L279" s="6">
        <v>4</v>
      </c>
      <c r="M279" s="6">
        <v>512</v>
      </c>
      <c r="N279" t="s">
        <v>189</v>
      </c>
      <c r="O279" t="s">
        <v>1045</v>
      </c>
      <c r="P279" t="str">
        <f t="shared" si="9"/>
        <v>Unisoc</v>
      </c>
      <c r="Q279" s="6">
        <v>5000</v>
      </c>
      <c r="R279" s="5">
        <v>4.0999999999999996</v>
      </c>
      <c r="S279" s="6">
        <v>13</v>
      </c>
      <c r="T279" s="6">
        <v>5</v>
      </c>
    </row>
    <row r="280" spans="1:20" x14ac:dyDescent="0.2">
      <c r="A280" t="s">
        <v>1049</v>
      </c>
      <c r="B280" t="s">
        <v>1050</v>
      </c>
      <c r="C280" t="s">
        <v>1051</v>
      </c>
      <c r="D280" t="s">
        <v>45</v>
      </c>
      <c r="E280" s="28">
        <v>30999</v>
      </c>
      <c r="F280" s="28">
        <v>21998</v>
      </c>
      <c r="G280" t="str">
        <f t="shared" si="8"/>
        <v>High</v>
      </c>
      <c r="H280" t="s">
        <v>1052</v>
      </c>
      <c r="I280" t="s">
        <v>1053</v>
      </c>
      <c r="J280" s="1">
        <v>6.78</v>
      </c>
      <c r="K280" t="s">
        <v>24</v>
      </c>
      <c r="L280" s="6">
        <v>8</v>
      </c>
      <c r="M280" s="6">
        <v>256</v>
      </c>
      <c r="N280" t="s">
        <v>1054</v>
      </c>
      <c r="O280" t="s">
        <v>1055</v>
      </c>
      <c r="P280" t="str">
        <f t="shared" si="9"/>
        <v>Snapdragon</v>
      </c>
      <c r="Q280" s="6">
        <v>5800</v>
      </c>
      <c r="R280" s="5">
        <v>4.2</v>
      </c>
      <c r="S280" s="6">
        <v>108</v>
      </c>
      <c r="T280" s="6">
        <v>16</v>
      </c>
    </row>
    <row r="281" spans="1:20" x14ac:dyDescent="0.2">
      <c r="A281" t="s">
        <v>1056</v>
      </c>
      <c r="B281" t="s">
        <v>1057</v>
      </c>
      <c r="C281" t="s">
        <v>316</v>
      </c>
      <c r="D281" t="s">
        <v>45</v>
      </c>
      <c r="E281" s="28">
        <v>9999</v>
      </c>
      <c r="F281" s="28">
        <v>7799</v>
      </c>
      <c r="G281" t="str">
        <f t="shared" si="8"/>
        <v>Low</v>
      </c>
      <c r="H281" t="s">
        <v>1058</v>
      </c>
      <c r="I281" t="s">
        <v>1059</v>
      </c>
      <c r="J281" s="1">
        <v>6.6</v>
      </c>
      <c r="K281" t="s">
        <v>33</v>
      </c>
      <c r="L281" s="6">
        <v>4</v>
      </c>
      <c r="M281" s="6">
        <v>128</v>
      </c>
      <c r="N281" t="s">
        <v>676</v>
      </c>
      <c r="O281" t="s">
        <v>1060</v>
      </c>
      <c r="P281" t="str">
        <f t="shared" si="9"/>
        <v>MediaTek</v>
      </c>
      <c r="Q281" s="6">
        <v>6000</v>
      </c>
      <c r="R281" s="5">
        <v>4.3</v>
      </c>
      <c r="S281" s="6">
        <v>50</v>
      </c>
      <c r="T281" s="6">
        <v>8</v>
      </c>
    </row>
    <row r="282" spans="1:20" x14ac:dyDescent="0.2">
      <c r="A282" t="s">
        <v>1061</v>
      </c>
      <c r="B282" t="s">
        <v>1062</v>
      </c>
      <c r="C282" t="s">
        <v>316</v>
      </c>
      <c r="D282" t="s">
        <v>45</v>
      </c>
      <c r="E282" s="28">
        <v>9999</v>
      </c>
      <c r="F282" s="28">
        <v>7799</v>
      </c>
      <c r="G282" t="str">
        <f t="shared" si="8"/>
        <v>Low</v>
      </c>
      <c r="H282" t="s">
        <v>1063</v>
      </c>
      <c r="I282" t="s">
        <v>1059</v>
      </c>
      <c r="J282" s="1">
        <v>6.6</v>
      </c>
      <c r="K282" t="s">
        <v>33</v>
      </c>
      <c r="L282" s="6">
        <v>4</v>
      </c>
      <c r="M282" s="6">
        <v>128</v>
      </c>
      <c r="N282" t="s">
        <v>671</v>
      </c>
      <c r="O282" t="s">
        <v>1060</v>
      </c>
      <c r="P282" t="str">
        <f t="shared" si="9"/>
        <v>MediaTek</v>
      </c>
      <c r="Q282" s="6">
        <v>6000</v>
      </c>
      <c r="R282" s="5">
        <v>4.3</v>
      </c>
      <c r="S282" s="6">
        <v>50</v>
      </c>
      <c r="T282" s="6">
        <v>8</v>
      </c>
    </row>
    <row r="283" spans="1:20" x14ac:dyDescent="0.2">
      <c r="A283" t="s">
        <v>1064</v>
      </c>
      <c r="B283" t="s">
        <v>1065</v>
      </c>
      <c r="C283" t="s">
        <v>316</v>
      </c>
      <c r="D283" t="s">
        <v>45</v>
      </c>
      <c r="E283" s="28">
        <v>9999</v>
      </c>
      <c r="F283" s="28">
        <v>7799</v>
      </c>
      <c r="G283" t="str">
        <f t="shared" si="8"/>
        <v>Low</v>
      </c>
      <c r="H283" t="s">
        <v>1066</v>
      </c>
      <c r="I283" t="s">
        <v>1059</v>
      </c>
      <c r="J283" s="1">
        <v>6.6</v>
      </c>
      <c r="K283" t="s">
        <v>33</v>
      </c>
      <c r="L283" s="6">
        <v>4</v>
      </c>
      <c r="M283" s="6">
        <v>128</v>
      </c>
      <c r="N283" t="s">
        <v>858</v>
      </c>
      <c r="O283" t="s">
        <v>1060</v>
      </c>
      <c r="P283" t="str">
        <f t="shared" si="9"/>
        <v>MediaTek</v>
      </c>
      <c r="Q283" s="6">
        <v>6000</v>
      </c>
      <c r="R283" s="5">
        <v>4.3</v>
      </c>
      <c r="S283" s="6">
        <v>50</v>
      </c>
      <c r="T283" s="6">
        <v>8</v>
      </c>
    </row>
    <row r="284" spans="1:20" x14ac:dyDescent="0.2">
      <c r="A284" t="s">
        <v>1067</v>
      </c>
      <c r="B284" t="s">
        <v>1068</v>
      </c>
      <c r="C284" t="s">
        <v>241</v>
      </c>
      <c r="D284" t="s">
        <v>45</v>
      </c>
      <c r="E284" s="28">
        <v>25999</v>
      </c>
      <c r="F284" s="28">
        <v>21999</v>
      </c>
      <c r="G284" t="str">
        <f t="shared" si="8"/>
        <v>High</v>
      </c>
      <c r="H284" t="s">
        <v>1069</v>
      </c>
      <c r="I284" t="s">
        <v>1070</v>
      </c>
      <c r="J284" s="1">
        <v>6.67</v>
      </c>
      <c r="K284" t="s">
        <v>24</v>
      </c>
      <c r="L284" s="6">
        <v>8</v>
      </c>
      <c r="M284" s="6">
        <v>256</v>
      </c>
      <c r="N284" t="s">
        <v>1071</v>
      </c>
      <c r="O284" t="s">
        <v>976</v>
      </c>
      <c r="P284" t="str">
        <f t="shared" si="9"/>
        <v>MediaTek</v>
      </c>
      <c r="Q284" s="6">
        <v>5000</v>
      </c>
      <c r="R284" s="5">
        <v>4.3</v>
      </c>
      <c r="S284" s="6">
        <v>50</v>
      </c>
      <c r="T284" s="6">
        <v>16</v>
      </c>
    </row>
    <row r="285" spans="1:20" x14ac:dyDescent="0.2">
      <c r="A285" t="s">
        <v>1072</v>
      </c>
      <c r="B285" t="s">
        <v>1073</v>
      </c>
      <c r="C285" t="s">
        <v>241</v>
      </c>
      <c r="D285" t="s">
        <v>45</v>
      </c>
      <c r="E285" s="28">
        <v>25999</v>
      </c>
      <c r="F285" s="28">
        <v>21999</v>
      </c>
      <c r="G285" t="str">
        <f t="shared" si="8"/>
        <v>High</v>
      </c>
      <c r="H285" t="s">
        <v>1074</v>
      </c>
      <c r="I285" t="s">
        <v>1070</v>
      </c>
      <c r="J285" s="1">
        <v>6.67</v>
      </c>
      <c r="K285" t="s">
        <v>24</v>
      </c>
      <c r="L285" s="6">
        <v>8</v>
      </c>
      <c r="M285" s="6">
        <v>256</v>
      </c>
      <c r="N285" t="s">
        <v>827</v>
      </c>
      <c r="O285" t="s">
        <v>976</v>
      </c>
      <c r="P285" t="str">
        <f t="shared" si="9"/>
        <v>MediaTek</v>
      </c>
      <c r="Q285" s="6">
        <v>5000</v>
      </c>
      <c r="R285" s="5">
        <v>4.3</v>
      </c>
      <c r="S285" s="6">
        <v>50</v>
      </c>
      <c r="T285" s="6">
        <v>16</v>
      </c>
    </row>
    <row r="286" spans="1:20" x14ac:dyDescent="0.2">
      <c r="A286" t="s">
        <v>1075</v>
      </c>
      <c r="B286" t="s">
        <v>1076</v>
      </c>
      <c r="C286" t="s">
        <v>241</v>
      </c>
      <c r="D286" t="s">
        <v>45</v>
      </c>
      <c r="E286" s="28">
        <v>20999</v>
      </c>
      <c r="F286" s="28">
        <v>17999</v>
      </c>
      <c r="G286" t="str">
        <f t="shared" si="8"/>
        <v>Mid</v>
      </c>
      <c r="H286" t="s">
        <v>1077</v>
      </c>
      <c r="I286" t="s">
        <v>1078</v>
      </c>
      <c r="J286" s="1">
        <v>6.72</v>
      </c>
      <c r="K286" t="s">
        <v>24</v>
      </c>
      <c r="L286" s="6">
        <v>8</v>
      </c>
      <c r="M286" s="6">
        <v>128</v>
      </c>
      <c r="N286" t="s">
        <v>1079</v>
      </c>
      <c r="O286" t="s">
        <v>802</v>
      </c>
      <c r="P286" t="str">
        <f t="shared" si="9"/>
        <v>MediaTek</v>
      </c>
      <c r="Q286" s="6">
        <v>5000</v>
      </c>
      <c r="R286" s="5">
        <v>4.3</v>
      </c>
      <c r="S286" s="6">
        <v>108</v>
      </c>
      <c r="T286" s="6">
        <v>8</v>
      </c>
    </row>
    <row r="287" spans="1:20" x14ac:dyDescent="0.2">
      <c r="A287" t="s">
        <v>1080</v>
      </c>
      <c r="B287" t="s">
        <v>1076</v>
      </c>
      <c r="C287" t="s">
        <v>241</v>
      </c>
      <c r="D287" t="s">
        <v>45</v>
      </c>
      <c r="E287" s="28">
        <v>19999</v>
      </c>
      <c r="F287" s="28">
        <v>16999</v>
      </c>
      <c r="G287" t="str">
        <f t="shared" si="8"/>
        <v>Mid</v>
      </c>
      <c r="H287" t="s">
        <v>1077</v>
      </c>
      <c r="I287" t="s">
        <v>1078</v>
      </c>
      <c r="J287" s="1">
        <v>6.72</v>
      </c>
      <c r="K287" t="s">
        <v>24</v>
      </c>
      <c r="L287" s="6">
        <v>6</v>
      </c>
      <c r="M287" s="6">
        <v>128</v>
      </c>
      <c r="N287" t="s">
        <v>1079</v>
      </c>
      <c r="O287" t="s">
        <v>802</v>
      </c>
      <c r="P287" t="str">
        <f t="shared" si="9"/>
        <v>MediaTek</v>
      </c>
      <c r="Q287" s="6">
        <v>5000</v>
      </c>
      <c r="R287" s="5">
        <v>4.4000000000000004</v>
      </c>
      <c r="S287" s="6">
        <v>108</v>
      </c>
      <c r="T287" s="6">
        <v>8</v>
      </c>
    </row>
    <row r="288" spans="1:20" x14ac:dyDescent="0.2">
      <c r="A288" t="s">
        <v>1081</v>
      </c>
      <c r="B288" t="s">
        <v>1082</v>
      </c>
      <c r="C288" t="s">
        <v>241</v>
      </c>
      <c r="D288" t="s">
        <v>45</v>
      </c>
      <c r="E288" s="28">
        <v>23999</v>
      </c>
      <c r="F288" s="28">
        <v>20999</v>
      </c>
      <c r="G288" t="str">
        <f t="shared" si="8"/>
        <v>High</v>
      </c>
      <c r="H288" t="s">
        <v>1074</v>
      </c>
      <c r="I288" t="s">
        <v>1070</v>
      </c>
      <c r="J288" s="1">
        <v>6.67</v>
      </c>
      <c r="K288" t="s">
        <v>24</v>
      </c>
      <c r="L288" s="6">
        <v>8</v>
      </c>
      <c r="M288" s="6">
        <v>128</v>
      </c>
      <c r="N288" t="s">
        <v>827</v>
      </c>
      <c r="O288" t="s">
        <v>976</v>
      </c>
      <c r="P288" t="str">
        <f t="shared" si="9"/>
        <v>MediaTek</v>
      </c>
      <c r="Q288" s="6">
        <v>5000</v>
      </c>
      <c r="R288" s="5">
        <v>4.3</v>
      </c>
      <c r="S288" s="6">
        <v>50</v>
      </c>
      <c r="T288" s="6">
        <v>16</v>
      </c>
    </row>
    <row r="289" spans="1:20" x14ac:dyDescent="0.2">
      <c r="A289" t="s">
        <v>1083</v>
      </c>
      <c r="B289" t="s">
        <v>1084</v>
      </c>
      <c r="C289" t="s">
        <v>241</v>
      </c>
      <c r="D289" t="s">
        <v>45</v>
      </c>
      <c r="E289" s="28">
        <v>23999</v>
      </c>
      <c r="F289" s="28">
        <v>20999</v>
      </c>
      <c r="G289" t="str">
        <f t="shared" si="8"/>
        <v>High</v>
      </c>
      <c r="H289" t="s">
        <v>1069</v>
      </c>
      <c r="I289" t="s">
        <v>1070</v>
      </c>
      <c r="J289" s="1">
        <v>6.67</v>
      </c>
      <c r="K289" t="s">
        <v>24</v>
      </c>
      <c r="L289" s="6">
        <v>8</v>
      </c>
      <c r="M289" s="6">
        <v>128</v>
      </c>
      <c r="N289" t="s">
        <v>1071</v>
      </c>
      <c r="O289" t="s">
        <v>976</v>
      </c>
      <c r="P289" t="str">
        <f t="shared" si="9"/>
        <v>MediaTek</v>
      </c>
      <c r="Q289" s="6">
        <v>5000</v>
      </c>
      <c r="R289" s="5">
        <v>4.3</v>
      </c>
      <c r="S289" s="6">
        <v>50</v>
      </c>
      <c r="T289" s="6">
        <v>16</v>
      </c>
    </row>
    <row r="290" spans="1:20" x14ac:dyDescent="0.2">
      <c r="A290" t="s">
        <v>1085</v>
      </c>
      <c r="B290" t="s">
        <v>1086</v>
      </c>
      <c r="C290" t="s">
        <v>241</v>
      </c>
      <c r="D290" t="s">
        <v>45</v>
      </c>
      <c r="E290" s="28">
        <v>19999</v>
      </c>
      <c r="F290" s="28">
        <v>16999</v>
      </c>
      <c r="G290" t="str">
        <f t="shared" si="8"/>
        <v>Mid</v>
      </c>
      <c r="H290" t="s">
        <v>1087</v>
      </c>
      <c r="I290" t="s">
        <v>1078</v>
      </c>
      <c r="J290" s="1">
        <v>6.72</v>
      </c>
      <c r="K290" t="s">
        <v>24</v>
      </c>
      <c r="L290" s="6">
        <v>6</v>
      </c>
      <c r="M290" s="6">
        <v>128</v>
      </c>
      <c r="N290" t="s">
        <v>1088</v>
      </c>
      <c r="O290" t="s">
        <v>802</v>
      </c>
      <c r="P290" t="str">
        <f t="shared" si="9"/>
        <v>MediaTek</v>
      </c>
      <c r="Q290" s="6">
        <v>5000</v>
      </c>
      <c r="R290" s="5">
        <v>4.4000000000000004</v>
      </c>
      <c r="S290" s="6">
        <v>108</v>
      </c>
      <c r="T290" s="6">
        <v>8</v>
      </c>
    </row>
    <row r="291" spans="1:20" x14ac:dyDescent="0.2">
      <c r="A291" t="s">
        <v>1089</v>
      </c>
      <c r="B291" t="s">
        <v>1086</v>
      </c>
      <c r="C291" t="s">
        <v>241</v>
      </c>
      <c r="D291" t="s">
        <v>45</v>
      </c>
      <c r="E291" s="28">
        <v>20999</v>
      </c>
      <c r="F291" s="28">
        <v>17999</v>
      </c>
      <c r="G291" t="str">
        <f t="shared" si="8"/>
        <v>Mid</v>
      </c>
      <c r="H291" t="s">
        <v>1087</v>
      </c>
      <c r="I291" t="s">
        <v>1078</v>
      </c>
      <c r="J291" s="1">
        <v>6.72</v>
      </c>
      <c r="K291" t="s">
        <v>24</v>
      </c>
      <c r="L291" s="6">
        <v>8</v>
      </c>
      <c r="M291" s="6">
        <v>128</v>
      </c>
      <c r="N291" t="s">
        <v>1088</v>
      </c>
      <c r="O291" t="s">
        <v>802</v>
      </c>
      <c r="P291" t="str">
        <f t="shared" si="9"/>
        <v>MediaTek</v>
      </c>
      <c r="Q291" s="6">
        <v>5000</v>
      </c>
      <c r="R291" s="5">
        <v>4.3</v>
      </c>
      <c r="S291" s="6">
        <v>108</v>
      </c>
      <c r="T291" s="6">
        <v>8</v>
      </c>
    </row>
    <row r="292" spans="1:20" x14ac:dyDescent="0.2">
      <c r="A292" t="s">
        <v>1090</v>
      </c>
      <c r="B292" t="s">
        <v>1091</v>
      </c>
      <c r="C292" t="s">
        <v>38</v>
      </c>
      <c r="D292" t="s">
        <v>45</v>
      </c>
      <c r="E292" s="28">
        <v>16999</v>
      </c>
      <c r="F292" s="28">
        <v>14499</v>
      </c>
      <c r="G292" t="str">
        <f t="shared" si="8"/>
        <v>Mid</v>
      </c>
      <c r="H292" t="s">
        <v>1092</v>
      </c>
      <c r="I292" t="s">
        <v>1093</v>
      </c>
      <c r="J292" s="1">
        <v>6.5</v>
      </c>
      <c r="K292" t="s">
        <v>24</v>
      </c>
      <c r="L292" s="6">
        <v>6</v>
      </c>
      <c r="M292" s="6">
        <v>128</v>
      </c>
      <c r="N292" t="s">
        <v>1094</v>
      </c>
      <c r="O292" t="s">
        <v>1095</v>
      </c>
      <c r="P292" t="str">
        <f t="shared" si="9"/>
        <v>MediaTek</v>
      </c>
      <c r="Q292" s="6">
        <v>6000</v>
      </c>
      <c r="R292" s="5">
        <v>4.2</v>
      </c>
      <c r="S292" s="6">
        <v>50</v>
      </c>
      <c r="T292" s="6">
        <v>13</v>
      </c>
    </row>
    <row r="293" spans="1:20" x14ac:dyDescent="0.2">
      <c r="A293" t="s">
        <v>1096</v>
      </c>
      <c r="B293" t="s">
        <v>1091</v>
      </c>
      <c r="C293" t="s">
        <v>38</v>
      </c>
      <c r="D293" t="s">
        <v>45</v>
      </c>
      <c r="E293" s="28">
        <v>15999</v>
      </c>
      <c r="F293" s="28">
        <v>12999</v>
      </c>
      <c r="G293" t="str">
        <f t="shared" si="8"/>
        <v>Mid</v>
      </c>
      <c r="H293" t="s">
        <v>1092</v>
      </c>
      <c r="I293" t="s">
        <v>1093</v>
      </c>
      <c r="J293" s="1">
        <v>6.5</v>
      </c>
      <c r="K293" t="s">
        <v>24</v>
      </c>
      <c r="L293" s="6">
        <v>4</v>
      </c>
      <c r="M293" s="6">
        <v>128</v>
      </c>
      <c r="N293" t="s">
        <v>1094</v>
      </c>
      <c r="O293" t="s">
        <v>1095</v>
      </c>
      <c r="P293" t="str">
        <f t="shared" si="9"/>
        <v>MediaTek</v>
      </c>
      <c r="Q293" s="6">
        <v>6000</v>
      </c>
      <c r="R293" s="5">
        <v>4.2</v>
      </c>
      <c r="S293" s="6">
        <v>50</v>
      </c>
      <c r="T293" s="6">
        <v>13</v>
      </c>
    </row>
    <row r="294" spans="1:20" x14ac:dyDescent="0.2">
      <c r="A294" t="s">
        <v>1097</v>
      </c>
      <c r="B294" t="s">
        <v>1098</v>
      </c>
      <c r="C294" t="s">
        <v>38</v>
      </c>
      <c r="D294" t="s">
        <v>45</v>
      </c>
      <c r="E294" s="28">
        <v>16999</v>
      </c>
      <c r="F294" s="28">
        <v>14499</v>
      </c>
      <c r="G294" t="str">
        <f t="shared" si="8"/>
        <v>Mid</v>
      </c>
      <c r="H294" t="s">
        <v>1099</v>
      </c>
      <c r="I294" t="s">
        <v>1093</v>
      </c>
      <c r="J294" s="1">
        <v>6.5</v>
      </c>
      <c r="K294" t="s">
        <v>24</v>
      </c>
      <c r="L294" s="6">
        <v>6</v>
      </c>
      <c r="M294" s="6">
        <v>128</v>
      </c>
      <c r="N294" t="s">
        <v>1100</v>
      </c>
      <c r="O294" t="s">
        <v>1095</v>
      </c>
      <c r="P294" t="str">
        <f t="shared" si="9"/>
        <v>MediaTek</v>
      </c>
      <c r="Q294" s="6">
        <v>6000</v>
      </c>
      <c r="R294" s="5">
        <v>4.2</v>
      </c>
      <c r="S294" s="6">
        <v>50</v>
      </c>
      <c r="T294" s="6">
        <v>13</v>
      </c>
    </row>
    <row r="295" spans="1:20" x14ac:dyDescent="0.2">
      <c r="A295" t="s">
        <v>1101</v>
      </c>
      <c r="B295" t="s">
        <v>1102</v>
      </c>
      <c r="C295" t="s">
        <v>38</v>
      </c>
      <c r="D295" t="s">
        <v>45</v>
      </c>
      <c r="E295" s="28">
        <v>15999</v>
      </c>
      <c r="F295" s="28">
        <v>12999</v>
      </c>
      <c r="G295" t="str">
        <f t="shared" si="8"/>
        <v>Mid</v>
      </c>
      <c r="H295" t="s">
        <v>1103</v>
      </c>
      <c r="I295" t="s">
        <v>1093</v>
      </c>
      <c r="J295" s="1">
        <v>6.5</v>
      </c>
      <c r="K295" t="s">
        <v>24</v>
      </c>
      <c r="L295" s="6">
        <v>4</v>
      </c>
      <c r="M295" s="6">
        <v>128</v>
      </c>
      <c r="N295" t="s">
        <v>1104</v>
      </c>
      <c r="O295" t="s">
        <v>1095</v>
      </c>
      <c r="P295" t="str">
        <f t="shared" si="9"/>
        <v>MediaTek</v>
      </c>
      <c r="Q295" s="6">
        <v>6000</v>
      </c>
      <c r="R295" s="5">
        <v>4.2</v>
      </c>
      <c r="S295" s="6">
        <v>50</v>
      </c>
      <c r="T295" s="6">
        <v>13</v>
      </c>
    </row>
    <row r="296" spans="1:20" x14ac:dyDescent="0.2">
      <c r="A296" t="s">
        <v>1105</v>
      </c>
      <c r="B296" t="s">
        <v>1098</v>
      </c>
      <c r="C296" t="s">
        <v>38</v>
      </c>
      <c r="D296" t="s">
        <v>45</v>
      </c>
      <c r="E296" s="28">
        <v>15999</v>
      </c>
      <c r="F296" s="28">
        <v>12999</v>
      </c>
      <c r="G296" t="str">
        <f t="shared" si="8"/>
        <v>Mid</v>
      </c>
      <c r="H296" t="s">
        <v>1099</v>
      </c>
      <c r="I296" t="s">
        <v>1093</v>
      </c>
      <c r="J296" s="1">
        <v>6.5</v>
      </c>
      <c r="K296" t="s">
        <v>24</v>
      </c>
      <c r="L296" s="6">
        <v>4</v>
      </c>
      <c r="M296" s="6">
        <v>128</v>
      </c>
      <c r="N296" t="s">
        <v>1100</v>
      </c>
      <c r="O296" t="s">
        <v>1095</v>
      </c>
      <c r="P296" t="str">
        <f t="shared" si="9"/>
        <v>MediaTek</v>
      </c>
      <c r="Q296" s="6">
        <v>6000</v>
      </c>
      <c r="R296" s="5">
        <v>4.2</v>
      </c>
      <c r="S296" s="6">
        <v>50</v>
      </c>
      <c r="T296" s="6">
        <v>13</v>
      </c>
    </row>
    <row r="297" spans="1:20" x14ac:dyDescent="0.2">
      <c r="A297" t="s">
        <v>1106</v>
      </c>
      <c r="B297" t="s">
        <v>1102</v>
      </c>
      <c r="C297" t="s">
        <v>38</v>
      </c>
      <c r="D297" t="s">
        <v>45</v>
      </c>
      <c r="E297" s="28">
        <v>16999</v>
      </c>
      <c r="F297" s="28">
        <v>14499</v>
      </c>
      <c r="G297" t="str">
        <f t="shared" si="8"/>
        <v>Mid</v>
      </c>
      <c r="H297" t="s">
        <v>1103</v>
      </c>
      <c r="I297" t="s">
        <v>1093</v>
      </c>
      <c r="J297" s="1">
        <v>6.5</v>
      </c>
      <c r="K297" t="s">
        <v>24</v>
      </c>
      <c r="L297" s="6">
        <v>6</v>
      </c>
      <c r="M297" s="6">
        <v>128</v>
      </c>
      <c r="N297" t="s">
        <v>1104</v>
      </c>
      <c r="O297" t="s">
        <v>1095</v>
      </c>
      <c r="P297" t="str">
        <f t="shared" si="9"/>
        <v>MediaTek</v>
      </c>
      <c r="Q297" s="6">
        <v>6000</v>
      </c>
      <c r="R297" s="5">
        <v>4.2</v>
      </c>
      <c r="S297" s="6">
        <v>50</v>
      </c>
      <c r="T297" s="6">
        <v>13</v>
      </c>
    </row>
    <row r="298" spans="1:20" x14ac:dyDescent="0.2">
      <c r="A298" t="s">
        <v>1107</v>
      </c>
      <c r="B298" t="s">
        <v>1108</v>
      </c>
      <c r="C298" t="s">
        <v>276</v>
      </c>
      <c r="D298" t="s">
        <v>45</v>
      </c>
      <c r="E298" s="28">
        <v>9999</v>
      </c>
      <c r="F298" s="28">
        <v>6999</v>
      </c>
      <c r="G298" t="str">
        <f t="shared" si="8"/>
        <v>Low</v>
      </c>
      <c r="H298" t="s">
        <v>1109</v>
      </c>
      <c r="I298" t="s">
        <v>1110</v>
      </c>
      <c r="J298" s="1">
        <v>6.71</v>
      </c>
      <c r="K298" t="s">
        <v>33</v>
      </c>
      <c r="L298" s="6">
        <v>3</v>
      </c>
      <c r="M298" s="6">
        <v>64</v>
      </c>
      <c r="N298" t="s">
        <v>1111</v>
      </c>
      <c r="O298" t="s">
        <v>1060</v>
      </c>
      <c r="P298" t="str">
        <f t="shared" si="9"/>
        <v>MediaTek</v>
      </c>
      <c r="Q298" s="6">
        <v>5000</v>
      </c>
      <c r="R298" s="5">
        <v>4.0999999999999996</v>
      </c>
      <c r="S298" s="6">
        <v>8</v>
      </c>
      <c r="T298" s="6">
        <v>5</v>
      </c>
    </row>
    <row r="299" spans="1:20" x14ac:dyDescent="0.2">
      <c r="A299" t="s">
        <v>1112</v>
      </c>
      <c r="B299" t="s">
        <v>1113</v>
      </c>
      <c r="C299" t="s">
        <v>276</v>
      </c>
      <c r="D299" t="s">
        <v>45</v>
      </c>
      <c r="E299" s="28">
        <v>9999</v>
      </c>
      <c r="F299" s="28">
        <v>6999</v>
      </c>
      <c r="G299" t="str">
        <f t="shared" si="8"/>
        <v>Low</v>
      </c>
      <c r="H299" t="s">
        <v>1114</v>
      </c>
      <c r="I299" t="s">
        <v>1110</v>
      </c>
      <c r="J299" s="1">
        <v>6.71</v>
      </c>
      <c r="K299" t="s">
        <v>33</v>
      </c>
      <c r="L299" s="6">
        <v>3</v>
      </c>
      <c r="M299" s="6">
        <v>64</v>
      </c>
      <c r="N299" t="s">
        <v>1054</v>
      </c>
      <c r="O299" t="s">
        <v>1060</v>
      </c>
      <c r="P299" t="str">
        <f t="shared" si="9"/>
        <v>MediaTek</v>
      </c>
      <c r="Q299" s="6">
        <v>5000</v>
      </c>
      <c r="R299" s="5">
        <v>4.0999999999999996</v>
      </c>
      <c r="S299" s="6">
        <v>8</v>
      </c>
      <c r="T299" s="6">
        <v>5</v>
      </c>
    </row>
    <row r="300" spans="1:20" x14ac:dyDescent="0.2">
      <c r="A300" t="s">
        <v>1115</v>
      </c>
      <c r="B300" t="s">
        <v>1116</v>
      </c>
      <c r="C300" t="s">
        <v>375</v>
      </c>
      <c r="D300" t="s">
        <v>45</v>
      </c>
      <c r="E300" s="28">
        <v>38999</v>
      </c>
      <c r="F300" s="28">
        <v>29840</v>
      </c>
      <c r="G300" t="str">
        <f t="shared" si="8"/>
        <v>High</v>
      </c>
      <c r="H300" t="s">
        <v>1117</v>
      </c>
      <c r="I300" t="s">
        <v>1118</v>
      </c>
      <c r="J300" s="1">
        <v>6.78</v>
      </c>
      <c r="K300" t="s">
        <v>24</v>
      </c>
      <c r="L300" s="6">
        <v>8</v>
      </c>
      <c r="M300" s="6">
        <v>128</v>
      </c>
      <c r="N300" t="s">
        <v>1119</v>
      </c>
      <c r="O300" t="s">
        <v>1120</v>
      </c>
      <c r="P300" t="str">
        <f t="shared" si="9"/>
        <v>Snapdragon</v>
      </c>
      <c r="Q300" s="6">
        <v>5000</v>
      </c>
      <c r="R300" s="5">
        <v>4.5</v>
      </c>
      <c r="S300" s="6">
        <v>50</v>
      </c>
      <c r="T300" s="6">
        <v>50</v>
      </c>
    </row>
    <row r="301" spans="1:20" x14ac:dyDescent="0.2">
      <c r="A301" t="s">
        <v>1121</v>
      </c>
      <c r="B301" t="s">
        <v>1122</v>
      </c>
      <c r="C301" t="s">
        <v>375</v>
      </c>
      <c r="D301" t="s">
        <v>45</v>
      </c>
      <c r="E301" s="28">
        <v>38999</v>
      </c>
      <c r="F301" s="28">
        <v>31999</v>
      </c>
      <c r="G301" t="str">
        <f t="shared" si="8"/>
        <v>High</v>
      </c>
      <c r="H301" t="s">
        <v>1123</v>
      </c>
      <c r="I301" t="s">
        <v>1118</v>
      </c>
      <c r="J301" s="1">
        <v>6.78</v>
      </c>
      <c r="K301" t="s">
        <v>24</v>
      </c>
      <c r="L301" s="6">
        <v>8</v>
      </c>
      <c r="M301" s="6">
        <v>128</v>
      </c>
      <c r="N301" t="s">
        <v>1124</v>
      </c>
      <c r="O301" t="s">
        <v>1120</v>
      </c>
      <c r="P301" t="str">
        <f t="shared" si="9"/>
        <v>Snapdragon</v>
      </c>
      <c r="Q301" s="6">
        <v>5000</v>
      </c>
      <c r="R301" s="5">
        <v>4.5</v>
      </c>
      <c r="S301" s="6">
        <v>50</v>
      </c>
      <c r="T301" s="6">
        <v>50</v>
      </c>
    </row>
    <row r="302" spans="1:20" x14ac:dyDescent="0.2">
      <c r="A302" t="s">
        <v>1125</v>
      </c>
      <c r="B302" t="s">
        <v>1126</v>
      </c>
      <c r="C302" t="s">
        <v>375</v>
      </c>
      <c r="D302" t="s">
        <v>45</v>
      </c>
      <c r="E302" s="28">
        <v>46999</v>
      </c>
      <c r="F302" s="28">
        <v>41999</v>
      </c>
      <c r="G302" t="str">
        <f t="shared" si="8"/>
        <v>High</v>
      </c>
      <c r="H302" t="s">
        <v>1127</v>
      </c>
      <c r="I302" t="s">
        <v>1128</v>
      </c>
      <c r="J302" s="1">
        <v>6.78</v>
      </c>
      <c r="K302" t="s">
        <v>24</v>
      </c>
      <c r="L302" s="6">
        <v>8</v>
      </c>
      <c r="M302" s="6">
        <v>256</v>
      </c>
      <c r="N302" t="s">
        <v>1119</v>
      </c>
      <c r="O302" t="s">
        <v>1129</v>
      </c>
      <c r="P302" t="str">
        <f t="shared" si="9"/>
        <v>MediaTek</v>
      </c>
      <c r="Q302" s="6">
        <v>5000</v>
      </c>
      <c r="R302" s="5">
        <v>4.5</v>
      </c>
      <c r="S302" s="6">
        <v>50</v>
      </c>
      <c r="T302" s="6">
        <v>50</v>
      </c>
    </row>
    <row r="303" spans="1:20" x14ac:dyDescent="0.2">
      <c r="A303" t="s">
        <v>1130</v>
      </c>
      <c r="B303" t="s">
        <v>1131</v>
      </c>
      <c r="C303" t="s">
        <v>375</v>
      </c>
      <c r="D303" t="s">
        <v>45</v>
      </c>
      <c r="E303" s="28">
        <v>46999</v>
      </c>
      <c r="F303" s="28">
        <v>41999</v>
      </c>
      <c r="G303" t="str">
        <f t="shared" si="8"/>
        <v>High</v>
      </c>
      <c r="H303" t="s">
        <v>1132</v>
      </c>
      <c r="I303" t="s">
        <v>1128</v>
      </c>
      <c r="J303" s="1">
        <v>6.78</v>
      </c>
      <c r="K303" t="s">
        <v>24</v>
      </c>
      <c r="L303" s="6">
        <v>8</v>
      </c>
      <c r="M303" s="6">
        <v>256</v>
      </c>
      <c r="N303" t="s">
        <v>1124</v>
      </c>
      <c r="O303" t="s">
        <v>1129</v>
      </c>
      <c r="P303" t="str">
        <f t="shared" si="9"/>
        <v>MediaTek</v>
      </c>
      <c r="Q303" s="6">
        <v>5000</v>
      </c>
      <c r="R303" s="5">
        <v>4.5</v>
      </c>
      <c r="S303" s="6">
        <v>50</v>
      </c>
      <c r="T303" s="6">
        <v>50</v>
      </c>
    </row>
    <row r="304" spans="1:20" x14ac:dyDescent="0.2">
      <c r="A304" t="s">
        <v>1133</v>
      </c>
      <c r="B304" t="s">
        <v>1134</v>
      </c>
      <c r="C304" t="s">
        <v>375</v>
      </c>
      <c r="D304" t="s">
        <v>45</v>
      </c>
      <c r="E304" s="28">
        <v>42999</v>
      </c>
      <c r="F304" s="28">
        <v>35999</v>
      </c>
      <c r="G304" t="str">
        <f t="shared" si="8"/>
        <v>High</v>
      </c>
      <c r="H304" t="s">
        <v>1135</v>
      </c>
      <c r="I304" t="s">
        <v>1118</v>
      </c>
      <c r="J304" s="1">
        <v>6.78</v>
      </c>
      <c r="K304" t="s">
        <v>24</v>
      </c>
      <c r="L304" s="6">
        <v>12</v>
      </c>
      <c r="M304" s="6">
        <v>256</v>
      </c>
      <c r="N304" t="s">
        <v>1136</v>
      </c>
      <c r="O304" t="s">
        <v>1120</v>
      </c>
      <c r="P304" t="str">
        <f t="shared" si="9"/>
        <v>Snapdragon</v>
      </c>
      <c r="Q304" s="6">
        <v>5000</v>
      </c>
      <c r="R304" s="5">
        <v>4.5</v>
      </c>
      <c r="S304" s="6">
        <v>50</v>
      </c>
      <c r="T304" s="6">
        <v>50</v>
      </c>
    </row>
    <row r="305" spans="1:20" x14ac:dyDescent="0.2">
      <c r="A305" t="s">
        <v>1137</v>
      </c>
      <c r="B305" t="s">
        <v>1138</v>
      </c>
      <c r="C305" t="s">
        <v>375</v>
      </c>
      <c r="D305" t="s">
        <v>45</v>
      </c>
      <c r="E305" s="28">
        <v>40999</v>
      </c>
      <c r="F305" s="28">
        <v>33999</v>
      </c>
      <c r="G305" t="str">
        <f t="shared" si="8"/>
        <v>High</v>
      </c>
      <c r="H305" t="s">
        <v>1123</v>
      </c>
      <c r="I305" t="s">
        <v>1118</v>
      </c>
      <c r="J305" s="1">
        <v>6.78</v>
      </c>
      <c r="K305" t="s">
        <v>24</v>
      </c>
      <c r="L305" s="6">
        <v>8</v>
      </c>
      <c r="M305" s="6">
        <v>256</v>
      </c>
      <c r="N305" t="s">
        <v>1124</v>
      </c>
      <c r="O305" t="s">
        <v>1120</v>
      </c>
      <c r="P305" t="str">
        <f t="shared" si="9"/>
        <v>Snapdragon</v>
      </c>
      <c r="Q305" s="6">
        <v>5000</v>
      </c>
      <c r="R305" s="5">
        <v>4.5</v>
      </c>
      <c r="S305" s="6">
        <v>50</v>
      </c>
      <c r="T305" s="6">
        <v>50</v>
      </c>
    </row>
    <row r="306" spans="1:20" x14ac:dyDescent="0.2">
      <c r="A306" t="s">
        <v>1139</v>
      </c>
      <c r="B306" t="s">
        <v>1140</v>
      </c>
      <c r="C306" t="s">
        <v>375</v>
      </c>
      <c r="D306" t="s">
        <v>45</v>
      </c>
      <c r="E306" s="28">
        <v>42999</v>
      </c>
      <c r="F306" s="28">
        <v>35999</v>
      </c>
      <c r="G306" t="str">
        <f t="shared" si="8"/>
        <v>High</v>
      </c>
      <c r="H306" t="s">
        <v>1117</v>
      </c>
      <c r="I306" t="s">
        <v>1118</v>
      </c>
      <c r="J306" s="1">
        <v>6.78</v>
      </c>
      <c r="K306" t="s">
        <v>24</v>
      </c>
      <c r="L306" s="6">
        <v>12</v>
      </c>
      <c r="M306" s="6">
        <v>256</v>
      </c>
      <c r="N306" t="s">
        <v>1119</v>
      </c>
      <c r="O306" t="s">
        <v>1120</v>
      </c>
      <c r="P306" t="str">
        <f t="shared" si="9"/>
        <v>Snapdragon</v>
      </c>
      <c r="Q306" s="6">
        <v>5000</v>
      </c>
      <c r="R306" s="5">
        <v>4.5</v>
      </c>
      <c r="S306" s="6">
        <v>50</v>
      </c>
      <c r="T306" s="6">
        <v>50</v>
      </c>
    </row>
    <row r="307" spans="1:20" x14ac:dyDescent="0.2">
      <c r="A307" t="s">
        <v>1141</v>
      </c>
      <c r="B307" t="s">
        <v>1134</v>
      </c>
      <c r="C307" t="s">
        <v>375</v>
      </c>
      <c r="D307" t="s">
        <v>45</v>
      </c>
      <c r="E307" s="28">
        <v>40999</v>
      </c>
      <c r="F307" s="28">
        <v>32889</v>
      </c>
      <c r="G307" t="str">
        <f t="shared" si="8"/>
        <v>High</v>
      </c>
      <c r="H307" t="s">
        <v>1135</v>
      </c>
      <c r="I307" t="s">
        <v>1118</v>
      </c>
      <c r="J307" s="1">
        <v>6.78</v>
      </c>
      <c r="K307" t="s">
        <v>24</v>
      </c>
      <c r="L307" s="6">
        <v>8</v>
      </c>
      <c r="M307" s="6">
        <v>256</v>
      </c>
      <c r="N307" t="s">
        <v>1136</v>
      </c>
      <c r="O307" t="s">
        <v>1120</v>
      </c>
      <c r="P307" t="str">
        <f t="shared" si="9"/>
        <v>Snapdragon</v>
      </c>
      <c r="Q307" s="6">
        <v>5000</v>
      </c>
      <c r="R307" s="5">
        <v>4.5</v>
      </c>
      <c r="S307" s="6">
        <v>50</v>
      </c>
      <c r="T307" s="6">
        <v>50</v>
      </c>
    </row>
    <row r="308" spans="1:20" x14ac:dyDescent="0.2">
      <c r="A308" t="s">
        <v>1142</v>
      </c>
      <c r="B308" t="s">
        <v>1143</v>
      </c>
      <c r="C308" t="s">
        <v>375</v>
      </c>
      <c r="D308" t="s">
        <v>45</v>
      </c>
      <c r="E308" s="28">
        <v>51999</v>
      </c>
      <c r="F308" s="28">
        <v>46999</v>
      </c>
      <c r="G308" t="str">
        <f t="shared" si="8"/>
        <v>High</v>
      </c>
      <c r="H308" t="s">
        <v>1132</v>
      </c>
      <c r="I308" t="s">
        <v>1128</v>
      </c>
      <c r="J308" s="1">
        <v>6.78</v>
      </c>
      <c r="K308" t="s">
        <v>24</v>
      </c>
      <c r="L308" s="6">
        <v>12</v>
      </c>
      <c r="M308" s="6">
        <v>512</v>
      </c>
      <c r="N308" t="s">
        <v>1124</v>
      </c>
      <c r="O308" t="s">
        <v>1129</v>
      </c>
      <c r="P308" t="str">
        <f t="shared" si="9"/>
        <v>MediaTek</v>
      </c>
      <c r="Q308" s="6">
        <v>5000</v>
      </c>
      <c r="R308" s="5">
        <v>4.5</v>
      </c>
      <c r="S308" s="6">
        <v>50</v>
      </c>
      <c r="T308" s="6">
        <v>50</v>
      </c>
    </row>
    <row r="309" spans="1:20" x14ac:dyDescent="0.2">
      <c r="A309" t="s">
        <v>1144</v>
      </c>
      <c r="B309" t="s">
        <v>1145</v>
      </c>
      <c r="C309" t="s">
        <v>375</v>
      </c>
      <c r="D309" t="s">
        <v>45</v>
      </c>
      <c r="E309" s="28">
        <v>51999</v>
      </c>
      <c r="F309" s="28">
        <v>46999</v>
      </c>
      <c r="G309" t="str">
        <f t="shared" si="8"/>
        <v>High</v>
      </c>
      <c r="H309" t="s">
        <v>1127</v>
      </c>
      <c r="I309" t="s">
        <v>1128</v>
      </c>
      <c r="J309" s="1">
        <v>6.78</v>
      </c>
      <c r="K309" t="s">
        <v>24</v>
      </c>
      <c r="L309" s="6">
        <v>12</v>
      </c>
      <c r="M309" s="6">
        <v>512</v>
      </c>
      <c r="N309" t="s">
        <v>1119</v>
      </c>
      <c r="O309" t="s">
        <v>1129</v>
      </c>
      <c r="P309" t="str">
        <f t="shared" si="9"/>
        <v>MediaTek</v>
      </c>
      <c r="Q309" s="6">
        <v>5000</v>
      </c>
      <c r="R309" s="5">
        <v>4.5</v>
      </c>
      <c r="S309" s="6">
        <v>50</v>
      </c>
      <c r="T309" s="6">
        <v>50</v>
      </c>
    </row>
    <row r="310" spans="1:20" x14ac:dyDescent="0.2">
      <c r="A310" t="s">
        <v>1146</v>
      </c>
      <c r="B310" t="s">
        <v>1140</v>
      </c>
      <c r="C310" t="s">
        <v>375</v>
      </c>
      <c r="D310" t="s">
        <v>45</v>
      </c>
      <c r="E310" s="28">
        <v>40999</v>
      </c>
      <c r="F310" s="28">
        <v>33999</v>
      </c>
      <c r="G310" t="str">
        <f t="shared" si="8"/>
        <v>High</v>
      </c>
      <c r="H310" t="s">
        <v>1117</v>
      </c>
      <c r="I310" t="s">
        <v>1118</v>
      </c>
      <c r="J310" s="1">
        <v>6.78</v>
      </c>
      <c r="K310" t="s">
        <v>24</v>
      </c>
      <c r="L310" s="6">
        <v>8</v>
      </c>
      <c r="M310" s="6">
        <v>256</v>
      </c>
      <c r="N310" t="s">
        <v>1119</v>
      </c>
      <c r="O310" t="s">
        <v>1120</v>
      </c>
      <c r="P310" t="str">
        <f t="shared" si="9"/>
        <v>Snapdragon</v>
      </c>
      <c r="Q310" s="6">
        <v>5000</v>
      </c>
      <c r="R310" s="5">
        <v>4.5</v>
      </c>
      <c r="S310" s="6">
        <v>50</v>
      </c>
      <c r="T310" s="6">
        <v>50</v>
      </c>
    </row>
    <row r="311" spans="1:20" x14ac:dyDescent="0.2">
      <c r="A311" t="s">
        <v>1147</v>
      </c>
      <c r="B311" t="s">
        <v>1148</v>
      </c>
      <c r="C311" t="s">
        <v>375</v>
      </c>
      <c r="D311" t="s">
        <v>45</v>
      </c>
      <c r="E311" s="28">
        <v>38999</v>
      </c>
      <c r="F311" s="28">
        <v>31999</v>
      </c>
      <c r="G311" t="str">
        <f t="shared" si="8"/>
        <v>High</v>
      </c>
      <c r="H311" t="s">
        <v>1135</v>
      </c>
      <c r="I311" t="s">
        <v>1118</v>
      </c>
      <c r="J311" s="1">
        <v>6.78</v>
      </c>
      <c r="K311" t="s">
        <v>24</v>
      </c>
      <c r="L311" s="6">
        <v>8</v>
      </c>
      <c r="M311" s="6">
        <v>128</v>
      </c>
      <c r="N311" t="s">
        <v>1136</v>
      </c>
      <c r="O311" t="s">
        <v>1120</v>
      </c>
      <c r="P311" t="str">
        <f t="shared" si="9"/>
        <v>Snapdragon</v>
      </c>
      <c r="Q311" s="6">
        <v>5000</v>
      </c>
      <c r="R311" s="5">
        <v>4.5</v>
      </c>
      <c r="S311" s="6">
        <v>50</v>
      </c>
      <c r="T311" s="6">
        <v>50</v>
      </c>
    </row>
    <row r="312" spans="1:20" x14ac:dyDescent="0.2">
      <c r="A312" t="s">
        <v>1149</v>
      </c>
      <c r="B312" t="s">
        <v>1150</v>
      </c>
      <c r="C312" t="s">
        <v>52</v>
      </c>
      <c r="D312" t="s">
        <v>45</v>
      </c>
      <c r="E312" s="28">
        <v>12999</v>
      </c>
      <c r="F312" s="28">
        <v>8249</v>
      </c>
      <c r="G312" t="str">
        <f t="shared" si="8"/>
        <v>Low</v>
      </c>
      <c r="H312" t="s">
        <v>1151</v>
      </c>
      <c r="I312" t="s">
        <v>1152</v>
      </c>
      <c r="J312" s="1">
        <v>6.74</v>
      </c>
      <c r="K312" t="s">
        <v>33</v>
      </c>
      <c r="L312" s="6">
        <v>4</v>
      </c>
      <c r="M312" s="6">
        <v>128</v>
      </c>
      <c r="N312" t="s">
        <v>791</v>
      </c>
      <c r="O312" t="s">
        <v>785</v>
      </c>
      <c r="P312" t="str">
        <f t="shared" si="9"/>
        <v>MediaTek</v>
      </c>
      <c r="Q312" s="6">
        <v>5000</v>
      </c>
      <c r="R312" s="5">
        <v>4.0999999999999996</v>
      </c>
      <c r="S312" s="6">
        <v>50</v>
      </c>
      <c r="T312" s="6">
        <v>5</v>
      </c>
    </row>
    <row r="313" spans="1:20" x14ac:dyDescent="0.2">
      <c r="A313" t="s">
        <v>1153</v>
      </c>
      <c r="B313" t="s">
        <v>1154</v>
      </c>
      <c r="C313" t="s">
        <v>52</v>
      </c>
      <c r="D313" t="s">
        <v>45</v>
      </c>
      <c r="E313" s="28">
        <v>12999</v>
      </c>
      <c r="F313" s="28">
        <v>8249</v>
      </c>
      <c r="G313" t="str">
        <f t="shared" si="8"/>
        <v>Low</v>
      </c>
      <c r="H313" t="s">
        <v>1155</v>
      </c>
      <c r="I313" t="s">
        <v>1152</v>
      </c>
      <c r="J313" s="1">
        <v>6.74</v>
      </c>
      <c r="K313" t="s">
        <v>33</v>
      </c>
      <c r="L313" s="6">
        <v>4</v>
      </c>
      <c r="M313" s="6">
        <v>128</v>
      </c>
      <c r="N313" t="s">
        <v>784</v>
      </c>
      <c r="O313" t="s">
        <v>785</v>
      </c>
      <c r="P313" t="str">
        <f t="shared" si="9"/>
        <v>MediaTek</v>
      </c>
      <c r="Q313" s="6">
        <v>5000</v>
      </c>
      <c r="R313" s="5">
        <v>4.0999999999999996</v>
      </c>
      <c r="S313" s="6">
        <v>50</v>
      </c>
      <c r="T313" s="6">
        <v>5</v>
      </c>
    </row>
    <row r="314" spans="1:20" x14ac:dyDescent="0.2">
      <c r="A314" t="s">
        <v>1156</v>
      </c>
      <c r="B314" t="s">
        <v>1157</v>
      </c>
      <c r="C314" t="s">
        <v>52</v>
      </c>
      <c r="D314" t="s">
        <v>45</v>
      </c>
      <c r="E314" s="28">
        <v>12999</v>
      </c>
      <c r="F314" s="28">
        <v>8249</v>
      </c>
      <c r="G314" t="str">
        <f t="shared" si="8"/>
        <v>Low</v>
      </c>
      <c r="H314" t="s">
        <v>1158</v>
      </c>
      <c r="I314" t="s">
        <v>1152</v>
      </c>
      <c r="J314" s="1">
        <v>6.74</v>
      </c>
      <c r="K314" t="s">
        <v>33</v>
      </c>
      <c r="L314" s="6">
        <v>4</v>
      </c>
      <c r="M314" s="6">
        <v>128</v>
      </c>
      <c r="N314" t="s">
        <v>926</v>
      </c>
      <c r="O314" t="s">
        <v>785</v>
      </c>
      <c r="P314" t="str">
        <f t="shared" si="9"/>
        <v>MediaTek</v>
      </c>
      <c r="Q314" s="6">
        <v>5000</v>
      </c>
      <c r="R314" s="5">
        <v>4.0999999999999996</v>
      </c>
      <c r="S314" s="6">
        <v>50</v>
      </c>
      <c r="T314" s="6">
        <v>5</v>
      </c>
    </row>
    <row r="315" spans="1:20" x14ac:dyDescent="0.2">
      <c r="A315" t="s">
        <v>1159</v>
      </c>
      <c r="B315" t="s">
        <v>1160</v>
      </c>
      <c r="C315" t="s">
        <v>128</v>
      </c>
      <c r="D315" t="s">
        <v>45</v>
      </c>
      <c r="E315" s="28">
        <v>52999</v>
      </c>
      <c r="F315" s="28">
        <v>52999</v>
      </c>
      <c r="G315" t="str">
        <f t="shared" si="8"/>
        <v>High</v>
      </c>
      <c r="H315" t="s">
        <v>1161</v>
      </c>
      <c r="I315" t="s">
        <v>1162</v>
      </c>
      <c r="J315" s="1">
        <v>6.1</v>
      </c>
      <c r="K315" t="s">
        <v>24</v>
      </c>
      <c r="L315" s="6">
        <v>8</v>
      </c>
      <c r="M315" s="6">
        <v>128</v>
      </c>
      <c r="N315" t="s">
        <v>1163</v>
      </c>
      <c r="O315" t="s">
        <v>549</v>
      </c>
      <c r="P315" t="str">
        <f t="shared" si="9"/>
        <v>Tensor</v>
      </c>
      <c r="Q315" s="6">
        <v>4404</v>
      </c>
      <c r="R315" s="5">
        <v>4.0999999999999996</v>
      </c>
      <c r="S315" s="6">
        <v>64</v>
      </c>
      <c r="T315" s="6">
        <v>13</v>
      </c>
    </row>
    <row r="316" spans="1:20" x14ac:dyDescent="0.2">
      <c r="A316" t="s">
        <v>1164</v>
      </c>
      <c r="B316" t="s">
        <v>1165</v>
      </c>
      <c r="C316" t="s">
        <v>128</v>
      </c>
      <c r="D316" t="s">
        <v>45</v>
      </c>
      <c r="E316" s="28">
        <v>52999</v>
      </c>
      <c r="F316" s="28">
        <v>52999</v>
      </c>
      <c r="G316" t="str">
        <f t="shared" si="8"/>
        <v>High</v>
      </c>
      <c r="H316" t="s">
        <v>1166</v>
      </c>
      <c r="I316" t="s">
        <v>1162</v>
      </c>
      <c r="J316" s="1">
        <v>6.1</v>
      </c>
      <c r="K316" t="s">
        <v>24</v>
      </c>
      <c r="L316" s="6">
        <v>8</v>
      </c>
      <c r="M316" s="6">
        <v>128</v>
      </c>
      <c r="N316" t="s">
        <v>1167</v>
      </c>
      <c r="O316" t="s">
        <v>549</v>
      </c>
      <c r="P316" t="str">
        <f t="shared" si="9"/>
        <v>Tensor</v>
      </c>
      <c r="Q316" s="6">
        <v>4404</v>
      </c>
      <c r="R316" s="5">
        <v>4.0999999999999996</v>
      </c>
      <c r="S316" s="6">
        <v>64</v>
      </c>
      <c r="T316" s="6">
        <v>13</v>
      </c>
    </row>
    <row r="317" spans="1:20" x14ac:dyDescent="0.2">
      <c r="A317" t="s">
        <v>1168</v>
      </c>
      <c r="B317" t="s">
        <v>1169</v>
      </c>
      <c r="C317" t="s">
        <v>241</v>
      </c>
      <c r="D317" t="s">
        <v>45</v>
      </c>
      <c r="E317" s="28">
        <v>18999</v>
      </c>
      <c r="F317" s="28">
        <v>14999</v>
      </c>
      <c r="G317" t="str">
        <f t="shared" si="8"/>
        <v>Mid</v>
      </c>
      <c r="H317" t="s">
        <v>1170</v>
      </c>
      <c r="I317" t="s">
        <v>1171</v>
      </c>
      <c r="J317" s="1">
        <v>6.72</v>
      </c>
      <c r="K317" t="s">
        <v>24</v>
      </c>
      <c r="L317" s="6">
        <v>8</v>
      </c>
      <c r="M317" s="6">
        <v>128</v>
      </c>
      <c r="N317" t="s">
        <v>1088</v>
      </c>
      <c r="O317" t="s">
        <v>802</v>
      </c>
      <c r="P317" t="str">
        <f t="shared" si="9"/>
        <v>MediaTek</v>
      </c>
      <c r="Q317" s="6">
        <v>5000</v>
      </c>
      <c r="R317" s="5">
        <v>4.3</v>
      </c>
      <c r="S317" s="6">
        <v>50</v>
      </c>
      <c r="T317" s="6">
        <v>8</v>
      </c>
    </row>
    <row r="318" spans="1:20" x14ac:dyDescent="0.2">
      <c r="A318" t="s">
        <v>1172</v>
      </c>
      <c r="B318" t="s">
        <v>1169</v>
      </c>
      <c r="C318" t="s">
        <v>241</v>
      </c>
      <c r="D318" t="s">
        <v>45</v>
      </c>
      <c r="E318" s="28">
        <v>16999</v>
      </c>
      <c r="F318" s="28">
        <v>11999</v>
      </c>
      <c r="G318" t="str">
        <f t="shared" si="8"/>
        <v>Mid</v>
      </c>
      <c r="H318" t="s">
        <v>1170</v>
      </c>
      <c r="I318" t="s">
        <v>1171</v>
      </c>
      <c r="J318" s="1">
        <v>6.72</v>
      </c>
      <c r="K318" t="s">
        <v>24</v>
      </c>
      <c r="L318" s="6">
        <v>4</v>
      </c>
      <c r="M318" s="6">
        <v>128</v>
      </c>
      <c r="N318" t="s">
        <v>1088</v>
      </c>
      <c r="O318" t="s">
        <v>802</v>
      </c>
      <c r="P318" t="str">
        <f t="shared" si="9"/>
        <v>MediaTek</v>
      </c>
      <c r="Q318" s="6">
        <v>5000</v>
      </c>
      <c r="R318" s="5">
        <v>4.0999999999999996</v>
      </c>
      <c r="S318" s="6">
        <v>50</v>
      </c>
      <c r="T318" s="6">
        <v>8</v>
      </c>
    </row>
    <row r="319" spans="1:20" x14ac:dyDescent="0.2">
      <c r="A319" t="s">
        <v>1173</v>
      </c>
      <c r="B319" t="s">
        <v>1174</v>
      </c>
      <c r="C319" t="s">
        <v>52</v>
      </c>
      <c r="D319" t="s">
        <v>45</v>
      </c>
      <c r="E319" s="28">
        <v>21999</v>
      </c>
      <c r="F319" s="28">
        <v>15999</v>
      </c>
      <c r="G319" t="str">
        <f t="shared" si="8"/>
        <v>Mid</v>
      </c>
      <c r="H319" t="s">
        <v>1175</v>
      </c>
      <c r="I319" t="s">
        <v>1176</v>
      </c>
      <c r="J319" s="1">
        <v>6.67</v>
      </c>
      <c r="K319" t="s">
        <v>24</v>
      </c>
      <c r="L319" s="6">
        <v>12</v>
      </c>
      <c r="M319" s="6">
        <v>256</v>
      </c>
      <c r="N319" t="s">
        <v>1177</v>
      </c>
      <c r="O319" t="s">
        <v>320</v>
      </c>
      <c r="P319" t="str">
        <f t="shared" si="9"/>
        <v>MediaTek</v>
      </c>
      <c r="Q319" s="6">
        <v>5000</v>
      </c>
      <c r="R319" s="5">
        <v>4.0999999999999996</v>
      </c>
      <c r="S319" s="6">
        <v>108</v>
      </c>
      <c r="T319" s="6">
        <v>16</v>
      </c>
    </row>
    <row r="320" spans="1:20" x14ac:dyDescent="0.2">
      <c r="A320" t="s">
        <v>1178</v>
      </c>
      <c r="B320" t="s">
        <v>834</v>
      </c>
      <c r="C320" t="s">
        <v>241</v>
      </c>
      <c r="D320" t="s">
        <v>45</v>
      </c>
      <c r="E320" s="28">
        <v>33999</v>
      </c>
      <c r="F320" s="28">
        <v>24999</v>
      </c>
      <c r="G320" t="str">
        <f t="shared" si="8"/>
        <v>High</v>
      </c>
      <c r="H320" t="s">
        <v>835</v>
      </c>
      <c r="I320" t="s">
        <v>826</v>
      </c>
      <c r="J320" s="1">
        <v>6.7</v>
      </c>
      <c r="K320" t="s">
        <v>24</v>
      </c>
      <c r="L320" s="6">
        <v>12</v>
      </c>
      <c r="M320" s="6">
        <v>256</v>
      </c>
      <c r="N320" t="s">
        <v>821</v>
      </c>
      <c r="O320" t="s">
        <v>828</v>
      </c>
      <c r="P320" t="str">
        <f t="shared" si="9"/>
        <v>Snapdragon</v>
      </c>
      <c r="Q320" s="6">
        <v>5000</v>
      </c>
      <c r="R320" s="5">
        <v>4.4000000000000004</v>
      </c>
      <c r="S320" s="6">
        <v>50</v>
      </c>
      <c r="T320" s="6">
        <v>16</v>
      </c>
    </row>
    <row r="321" spans="1:20" x14ac:dyDescent="0.2">
      <c r="A321" t="s">
        <v>1179</v>
      </c>
      <c r="B321" t="s">
        <v>1180</v>
      </c>
      <c r="C321" t="s">
        <v>52</v>
      </c>
      <c r="D321" t="s">
        <v>45</v>
      </c>
      <c r="E321" s="28">
        <v>19999</v>
      </c>
      <c r="F321" s="28">
        <v>13999</v>
      </c>
      <c r="G321" t="str">
        <f t="shared" si="8"/>
        <v>Mid</v>
      </c>
      <c r="H321" t="s">
        <v>1181</v>
      </c>
      <c r="I321" t="s">
        <v>1176</v>
      </c>
      <c r="J321" s="1">
        <v>6.67</v>
      </c>
      <c r="K321" t="s">
        <v>24</v>
      </c>
      <c r="L321" s="6">
        <v>8</v>
      </c>
      <c r="M321" s="6">
        <v>128</v>
      </c>
      <c r="N321" t="s">
        <v>1182</v>
      </c>
      <c r="O321" t="s">
        <v>320</v>
      </c>
      <c r="P321" t="str">
        <f t="shared" si="9"/>
        <v>MediaTek</v>
      </c>
      <c r="Q321" s="6">
        <v>5000</v>
      </c>
      <c r="R321" s="5">
        <v>4.2</v>
      </c>
      <c r="S321" s="6">
        <v>108</v>
      </c>
      <c r="T321" s="6">
        <v>16</v>
      </c>
    </row>
    <row r="322" spans="1:20" x14ac:dyDescent="0.2">
      <c r="A322" t="s">
        <v>1183</v>
      </c>
      <c r="B322" t="s">
        <v>1184</v>
      </c>
      <c r="C322" t="s">
        <v>241</v>
      </c>
      <c r="D322" t="s">
        <v>45</v>
      </c>
      <c r="E322" s="28">
        <v>20999</v>
      </c>
      <c r="F322" s="28">
        <v>15999</v>
      </c>
      <c r="G322" t="str">
        <f t="shared" ref="G322:G385" si="10">IF(F322&lt;10000,"Low",IF(F322&lt;20000,"Mid","High"))</f>
        <v>Mid</v>
      </c>
      <c r="H322" t="s">
        <v>1185</v>
      </c>
      <c r="I322" t="s">
        <v>1186</v>
      </c>
      <c r="J322" s="1">
        <v>6.67</v>
      </c>
      <c r="K322" t="s">
        <v>24</v>
      </c>
      <c r="L322" s="6">
        <v>6</v>
      </c>
      <c r="M322" s="6">
        <v>128</v>
      </c>
      <c r="N322" t="s">
        <v>1136</v>
      </c>
      <c r="O322" t="s">
        <v>976</v>
      </c>
      <c r="P322" t="str">
        <f t="shared" ref="P322:P385" si="11">IF(ISNUMBER(SEARCH("Dimensity",O322)),"MediaTek",
IF(ISNUMBER(SEARCH("Helio",O322)),"MediaTek",
IF(ISNUMBER(SEARCH("G37",O322)),"MediaTek",
IF(ISNUMBER(SEARCH("Tensor",O322)),"Tensor",
IF(ISNUMBER(SEARCH("Snapdragon",O322)),"Snapdragon",
IF(ISNUMBER(SEARCH("Gen",O322)),"Snapdragon",
IF(ISNUMBER(SEARCH("Unisoc",O322)),"Unisoc",
IF(ISNUMBER(SEARCH("T",O322)),"Unisoc",
IF(ISNUMBER(SEARCH("SC",O322)),"Unisoc",
IF(ISNUMBER(SEARCH("Exynos",O322)),"Exynos",
"Other"))))))))))</f>
        <v>MediaTek</v>
      </c>
      <c r="Q322" s="6">
        <v>5000</v>
      </c>
      <c r="R322" s="5">
        <v>4.3</v>
      </c>
      <c r="S322" s="6">
        <v>50</v>
      </c>
      <c r="T322" s="6">
        <v>16</v>
      </c>
    </row>
    <row r="323" spans="1:20" x14ac:dyDescent="0.2">
      <c r="A323" t="s">
        <v>1187</v>
      </c>
      <c r="B323" t="s">
        <v>1169</v>
      </c>
      <c r="C323" t="s">
        <v>241</v>
      </c>
      <c r="D323" t="s">
        <v>45</v>
      </c>
      <c r="E323" s="28">
        <v>17999</v>
      </c>
      <c r="F323" s="28">
        <v>13499</v>
      </c>
      <c r="G323" t="str">
        <f t="shared" si="10"/>
        <v>Mid</v>
      </c>
      <c r="H323" t="s">
        <v>1170</v>
      </c>
      <c r="I323" t="s">
        <v>1171</v>
      </c>
      <c r="J323" s="1">
        <v>6.72</v>
      </c>
      <c r="K323" t="s">
        <v>24</v>
      </c>
      <c r="L323" s="6">
        <v>6</v>
      </c>
      <c r="M323" s="6">
        <v>128</v>
      </c>
      <c r="N323" t="s">
        <v>1088</v>
      </c>
      <c r="O323" t="s">
        <v>802</v>
      </c>
      <c r="P323" t="str">
        <f t="shared" si="11"/>
        <v>MediaTek</v>
      </c>
      <c r="Q323" s="6">
        <v>5000</v>
      </c>
      <c r="R323" s="5">
        <v>4.4000000000000004</v>
      </c>
      <c r="S323" s="6">
        <v>50</v>
      </c>
      <c r="T323" s="6">
        <v>8</v>
      </c>
    </row>
    <row r="324" spans="1:20" x14ac:dyDescent="0.2">
      <c r="A324" t="s">
        <v>1188</v>
      </c>
      <c r="B324" t="s">
        <v>1189</v>
      </c>
      <c r="C324" t="s">
        <v>52</v>
      </c>
      <c r="D324" t="s">
        <v>45</v>
      </c>
      <c r="E324" s="28">
        <v>8999</v>
      </c>
      <c r="F324" s="28">
        <v>6499</v>
      </c>
      <c r="G324" t="str">
        <f t="shared" si="10"/>
        <v>Low</v>
      </c>
      <c r="H324" t="s">
        <v>1190</v>
      </c>
      <c r="I324" t="s">
        <v>1191</v>
      </c>
      <c r="J324" s="1">
        <v>6.71</v>
      </c>
      <c r="K324" t="s">
        <v>33</v>
      </c>
      <c r="L324" s="6">
        <v>4</v>
      </c>
      <c r="M324" s="6">
        <v>64</v>
      </c>
      <c r="N324" t="s">
        <v>1192</v>
      </c>
      <c r="O324" t="s">
        <v>292</v>
      </c>
      <c r="P324" t="str">
        <f t="shared" si="11"/>
        <v>MediaTek</v>
      </c>
      <c r="Q324" s="6">
        <v>5000</v>
      </c>
      <c r="R324" s="5">
        <v>4.2</v>
      </c>
      <c r="S324" s="6">
        <v>8</v>
      </c>
      <c r="T324" s="6">
        <v>5</v>
      </c>
    </row>
    <row r="325" spans="1:20" x14ac:dyDescent="0.2">
      <c r="A325" t="s">
        <v>1193</v>
      </c>
      <c r="B325" t="s">
        <v>1194</v>
      </c>
      <c r="C325" t="s">
        <v>52</v>
      </c>
      <c r="D325" t="s">
        <v>45</v>
      </c>
      <c r="E325" s="28">
        <v>19999</v>
      </c>
      <c r="F325" s="28">
        <v>13999</v>
      </c>
      <c r="G325" t="str">
        <f t="shared" si="10"/>
        <v>Mid</v>
      </c>
      <c r="H325" t="s">
        <v>1195</v>
      </c>
      <c r="I325" t="s">
        <v>1176</v>
      </c>
      <c r="J325" s="1">
        <v>6.67</v>
      </c>
      <c r="K325" t="s">
        <v>24</v>
      </c>
      <c r="L325" s="6">
        <v>8</v>
      </c>
      <c r="M325" s="6">
        <v>128</v>
      </c>
      <c r="N325" t="s">
        <v>1196</v>
      </c>
      <c r="O325" t="s">
        <v>320</v>
      </c>
      <c r="P325" t="str">
        <f t="shared" si="11"/>
        <v>MediaTek</v>
      </c>
      <c r="Q325" s="6">
        <v>5000</v>
      </c>
      <c r="R325" s="5">
        <v>4.2</v>
      </c>
      <c r="S325" s="6">
        <v>108</v>
      </c>
      <c r="T325" s="6">
        <v>16</v>
      </c>
    </row>
    <row r="326" spans="1:20" x14ac:dyDescent="0.2">
      <c r="A326" t="s">
        <v>1197</v>
      </c>
      <c r="B326" t="s">
        <v>1198</v>
      </c>
      <c r="C326" t="s">
        <v>52</v>
      </c>
      <c r="D326" t="s">
        <v>45</v>
      </c>
      <c r="E326" s="28">
        <v>21999</v>
      </c>
      <c r="F326" s="28">
        <v>15999</v>
      </c>
      <c r="G326" t="str">
        <f t="shared" si="10"/>
        <v>Mid</v>
      </c>
      <c r="H326" t="s">
        <v>1181</v>
      </c>
      <c r="I326" t="s">
        <v>1176</v>
      </c>
      <c r="J326" s="1">
        <v>6.67</v>
      </c>
      <c r="K326" t="s">
        <v>24</v>
      </c>
      <c r="L326" s="6">
        <v>12</v>
      </c>
      <c r="M326" s="6">
        <v>256</v>
      </c>
      <c r="N326" t="s">
        <v>1182</v>
      </c>
      <c r="O326" t="s">
        <v>320</v>
      </c>
      <c r="P326" t="str">
        <f t="shared" si="11"/>
        <v>MediaTek</v>
      </c>
      <c r="Q326" s="6">
        <v>5000</v>
      </c>
      <c r="R326" s="5">
        <v>4.0999999999999996</v>
      </c>
      <c r="S326" s="6">
        <v>108</v>
      </c>
      <c r="T326" s="6">
        <v>16</v>
      </c>
    </row>
    <row r="327" spans="1:20" x14ac:dyDescent="0.2">
      <c r="A327" t="s">
        <v>1199</v>
      </c>
      <c r="B327" t="s">
        <v>1200</v>
      </c>
      <c r="C327" t="s">
        <v>241</v>
      </c>
      <c r="D327" t="s">
        <v>45</v>
      </c>
      <c r="E327" s="28">
        <v>16999</v>
      </c>
      <c r="F327" s="28">
        <v>11999</v>
      </c>
      <c r="G327" t="str">
        <f t="shared" si="10"/>
        <v>Mid</v>
      </c>
      <c r="H327" t="s">
        <v>1201</v>
      </c>
      <c r="I327" t="s">
        <v>1171</v>
      </c>
      <c r="J327" s="1">
        <v>6.72</v>
      </c>
      <c r="K327" t="s">
        <v>24</v>
      </c>
      <c r="L327" s="6">
        <v>4</v>
      </c>
      <c r="M327" s="6">
        <v>128</v>
      </c>
      <c r="N327" t="s">
        <v>1079</v>
      </c>
      <c r="O327" t="s">
        <v>802</v>
      </c>
      <c r="P327" t="str">
        <f t="shared" si="11"/>
        <v>MediaTek</v>
      </c>
      <c r="Q327" s="6">
        <v>5000</v>
      </c>
      <c r="R327" s="5">
        <v>4.0999999999999996</v>
      </c>
      <c r="S327" s="6">
        <v>50</v>
      </c>
      <c r="T327" s="6">
        <v>8</v>
      </c>
    </row>
    <row r="328" spans="1:20" x14ac:dyDescent="0.2">
      <c r="A328" t="s">
        <v>1202</v>
      </c>
      <c r="B328" t="s">
        <v>1203</v>
      </c>
      <c r="C328" t="s">
        <v>241</v>
      </c>
      <c r="D328" t="s">
        <v>45</v>
      </c>
      <c r="E328" s="28">
        <v>22999</v>
      </c>
      <c r="F328" s="28">
        <v>18999</v>
      </c>
      <c r="G328" t="str">
        <f t="shared" si="10"/>
        <v>Mid</v>
      </c>
      <c r="H328" t="s">
        <v>1185</v>
      </c>
      <c r="I328" t="s">
        <v>1186</v>
      </c>
      <c r="J328" s="1">
        <v>6.67</v>
      </c>
      <c r="K328" t="s">
        <v>24</v>
      </c>
      <c r="L328" s="6">
        <v>8</v>
      </c>
      <c r="M328" s="6">
        <v>256</v>
      </c>
      <c r="N328" t="s">
        <v>1136</v>
      </c>
      <c r="O328" t="s">
        <v>976</v>
      </c>
      <c r="P328" t="str">
        <f t="shared" si="11"/>
        <v>MediaTek</v>
      </c>
      <c r="Q328" s="6">
        <v>5000</v>
      </c>
      <c r="R328" s="5">
        <v>4.3</v>
      </c>
      <c r="S328" s="6">
        <v>50</v>
      </c>
      <c r="T328" s="6">
        <v>16</v>
      </c>
    </row>
    <row r="329" spans="1:20" x14ac:dyDescent="0.2">
      <c r="A329" t="s">
        <v>1204</v>
      </c>
      <c r="B329" t="s">
        <v>1205</v>
      </c>
      <c r="C329" t="s">
        <v>52</v>
      </c>
      <c r="D329" t="s">
        <v>45</v>
      </c>
      <c r="E329" s="28">
        <v>8999</v>
      </c>
      <c r="F329" s="28">
        <v>6499</v>
      </c>
      <c r="G329" t="str">
        <f t="shared" si="10"/>
        <v>Low</v>
      </c>
      <c r="H329" t="s">
        <v>1206</v>
      </c>
      <c r="I329" t="s">
        <v>1191</v>
      </c>
      <c r="J329" s="1">
        <v>6.71</v>
      </c>
      <c r="K329" t="s">
        <v>33</v>
      </c>
      <c r="L329" s="6">
        <v>4</v>
      </c>
      <c r="M329" s="6">
        <v>64</v>
      </c>
      <c r="N329" t="s">
        <v>1207</v>
      </c>
      <c r="O329" t="s">
        <v>292</v>
      </c>
      <c r="P329" t="str">
        <f t="shared" si="11"/>
        <v>MediaTek</v>
      </c>
      <c r="Q329" s="6">
        <v>5000</v>
      </c>
      <c r="R329" s="5">
        <v>4.2</v>
      </c>
      <c r="S329" s="6">
        <v>8</v>
      </c>
      <c r="T329" s="6">
        <v>5</v>
      </c>
    </row>
    <row r="330" spans="1:20" x14ac:dyDescent="0.2">
      <c r="A330" t="s">
        <v>1208</v>
      </c>
      <c r="B330" t="s">
        <v>1209</v>
      </c>
      <c r="C330" t="s">
        <v>241</v>
      </c>
      <c r="D330" t="s">
        <v>45</v>
      </c>
      <c r="E330" s="28">
        <v>22999</v>
      </c>
      <c r="F330" s="28">
        <v>18999</v>
      </c>
      <c r="G330" t="str">
        <f t="shared" si="10"/>
        <v>Mid</v>
      </c>
      <c r="H330" t="s">
        <v>1210</v>
      </c>
      <c r="I330" t="s">
        <v>1186</v>
      </c>
      <c r="J330" s="1">
        <v>6.67</v>
      </c>
      <c r="K330" t="s">
        <v>24</v>
      </c>
      <c r="L330" s="6">
        <v>8</v>
      </c>
      <c r="M330" s="6">
        <v>256</v>
      </c>
      <c r="N330" t="s">
        <v>1211</v>
      </c>
      <c r="O330" t="s">
        <v>976</v>
      </c>
      <c r="P330" t="str">
        <f t="shared" si="11"/>
        <v>MediaTek</v>
      </c>
      <c r="Q330" s="6">
        <v>5000</v>
      </c>
      <c r="R330" s="5">
        <v>4.3</v>
      </c>
      <c r="S330" s="6">
        <v>50</v>
      </c>
      <c r="T330" s="6">
        <v>16</v>
      </c>
    </row>
    <row r="331" spans="1:20" x14ac:dyDescent="0.2">
      <c r="A331" t="s">
        <v>1212</v>
      </c>
      <c r="B331" t="s">
        <v>848</v>
      </c>
      <c r="C331" t="s">
        <v>241</v>
      </c>
      <c r="D331" t="s">
        <v>45</v>
      </c>
      <c r="E331" s="28">
        <v>33999</v>
      </c>
      <c r="F331" s="28">
        <v>24999</v>
      </c>
      <c r="G331" t="str">
        <f t="shared" si="10"/>
        <v>High</v>
      </c>
      <c r="H331" t="s">
        <v>825</v>
      </c>
      <c r="I331" t="s">
        <v>826</v>
      </c>
      <c r="J331" s="1">
        <v>6.7</v>
      </c>
      <c r="K331" t="s">
        <v>24</v>
      </c>
      <c r="L331" s="6">
        <v>12</v>
      </c>
      <c r="M331" s="6">
        <v>256</v>
      </c>
      <c r="N331" t="s">
        <v>827</v>
      </c>
      <c r="O331" t="s">
        <v>828</v>
      </c>
      <c r="P331" t="str">
        <f t="shared" si="11"/>
        <v>Snapdragon</v>
      </c>
      <c r="Q331" s="6">
        <v>5000</v>
      </c>
      <c r="R331" s="5">
        <v>4.4000000000000004</v>
      </c>
      <c r="S331" s="6">
        <v>50</v>
      </c>
      <c r="T331" s="6">
        <v>16</v>
      </c>
    </row>
    <row r="332" spans="1:20" x14ac:dyDescent="0.2">
      <c r="A332" t="s">
        <v>1213</v>
      </c>
      <c r="B332" t="s">
        <v>1200</v>
      </c>
      <c r="C332" t="s">
        <v>241</v>
      </c>
      <c r="D332" t="s">
        <v>45</v>
      </c>
      <c r="E332" s="28">
        <v>18999</v>
      </c>
      <c r="F332" s="28">
        <v>14999</v>
      </c>
      <c r="G332" t="str">
        <f t="shared" si="10"/>
        <v>Mid</v>
      </c>
      <c r="H332" t="s">
        <v>1201</v>
      </c>
      <c r="I332" t="s">
        <v>1171</v>
      </c>
      <c r="J332" s="1">
        <v>6.72</v>
      </c>
      <c r="K332" t="s">
        <v>24</v>
      </c>
      <c r="L332" s="6">
        <v>8</v>
      </c>
      <c r="M332" s="6">
        <v>128</v>
      </c>
      <c r="N332" t="s">
        <v>1079</v>
      </c>
      <c r="O332" t="s">
        <v>802</v>
      </c>
      <c r="P332" t="str">
        <f t="shared" si="11"/>
        <v>MediaTek</v>
      </c>
      <c r="Q332" s="6">
        <v>5000</v>
      </c>
      <c r="R332" s="5">
        <v>4.3</v>
      </c>
      <c r="S332" s="6">
        <v>50</v>
      </c>
      <c r="T332" s="6">
        <v>8</v>
      </c>
    </row>
    <row r="333" spans="1:20" x14ac:dyDescent="0.2">
      <c r="A333" t="s">
        <v>1214</v>
      </c>
      <c r="B333" t="s">
        <v>1215</v>
      </c>
      <c r="C333" t="s">
        <v>52</v>
      </c>
      <c r="D333" t="s">
        <v>45</v>
      </c>
      <c r="E333" s="28">
        <v>8999</v>
      </c>
      <c r="F333" s="28">
        <v>6499</v>
      </c>
      <c r="G333" t="str">
        <f t="shared" si="10"/>
        <v>Low</v>
      </c>
      <c r="H333" t="s">
        <v>1216</v>
      </c>
      <c r="I333" t="s">
        <v>1191</v>
      </c>
      <c r="J333" s="1">
        <v>6.71</v>
      </c>
      <c r="K333" t="s">
        <v>33</v>
      </c>
      <c r="L333" s="6">
        <v>4</v>
      </c>
      <c r="M333" s="6">
        <v>64</v>
      </c>
      <c r="N333" t="s">
        <v>1217</v>
      </c>
      <c r="O333" t="s">
        <v>292</v>
      </c>
      <c r="P333" t="str">
        <f t="shared" si="11"/>
        <v>MediaTek</v>
      </c>
      <c r="Q333" s="6">
        <v>5000</v>
      </c>
      <c r="R333" s="5">
        <v>4.2</v>
      </c>
      <c r="S333" s="6">
        <v>8</v>
      </c>
      <c r="T333" s="6">
        <v>5</v>
      </c>
    </row>
    <row r="334" spans="1:20" x14ac:dyDescent="0.2">
      <c r="A334" t="s">
        <v>1218</v>
      </c>
      <c r="B334" t="s">
        <v>1219</v>
      </c>
      <c r="C334" t="s">
        <v>241</v>
      </c>
      <c r="D334" t="s">
        <v>45</v>
      </c>
      <c r="E334" s="28">
        <v>20999</v>
      </c>
      <c r="F334" s="28">
        <v>15999</v>
      </c>
      <c r="G334" t="str">
        <f t="shared" si="10"/>
        <v>Mid</v>
      </c>
      <c r="H334" t="s">
        <v>1210</v>
      </c>
      <c r="I334" t="s">
        <v>1186</v>
      </c>
      <c r="J334" s="1">
        <v>6.67</v>
      </c>
      <c r="K334" t="s">
        <v>24</v>
      </c>
      <c r="L334" s="6">
        <v>6</v>
      </c>
      <c r="M334" s="6">
        <v>128</v>
      </c>
      <c r="N334" t="s">
        <v>1211</v>
      </c>
      <c r="O334" t="s">
        <v>976</v>
      </c>
      <c r="P334" t="str">
        <f t="shared" si="11"/>
        <v>MediaTek</v>
      </c>
      <c r="Q334" s="6">
        <v>5000</v>
      </c>
      <c r="R334" s="5">
        <v>4.3</v>
      </c>
      <c r="S334" s="6">
        <v>50</v>
      </c>
      <c r="T334" s="6">
        <v>16</v>
      </c>
    </row>
    <row r="335" spans="1:20" x14ac:dyDescent="0.2">
      <c r="A335" t="s">
        <v>1220</v>
      </c>
      <c r="B335" t="s">
        <v>1221</v>
      </c>
      <c r="C335" t="s">
        <v>52</v>
      </c>
      <c r="D335" t="s">
        <v>45</v>
      </c>
      <c r="E335" s="28">
        <v>21999</v>
      </c>
      <c r="F335" s="28">
        <v>15999</v>
      </c>
      <c r="G335" t="str">
        <f t="shared" si="10"/>
        <v>Mid</v>
      </c>
      <c r="H335" t="s">
        <v>1195</v>
      </c>
      <c r="I335" t="s">
        <v>1176</v>
      </c>
      <c r="J335" s="1">
        <v>6.67</v>
      </c>
      <c r="K335" t="s">
        <v>24</v>
      </c>
      <c r="L335" s="6">
        <v>12</v>
      </c>
      <c r="M335" s="6">
        <v>256</v>
      </c>
      <c r="N335" t="s">
        <v>1196</v>
      </c>
      <c r="O335" t="s">
        <v>320</v>
      </c>
      <c r="P335" t="str">
        <f t="shared" si="11"/>
        <v>MediaTek</v>
      </c>
      <c r="Q335" s="6">
        <v>5000</v>
      </c>
      <c r="R335" s="5">
        <v>4.0999999999999996</v>
      </c>
      <c r="S335" s="6">
        <v>108</v>
      </c>
      <c r="T335" s="6">
        <v>16</v>
      </c>
    </row>
    <row r="336" spans="1:20" x14ac:dyDescent="0.2">
      <c r="A336" t="s">
        <v>1222</v>
      </c>
      <c r="B336" t="s">
        <v>1223</v>
      </c>
      <c r="C336" t="s">
        <v>38</v>
      </c>
      <c r="D336" t="s">
        <v>45</v>
      </c>
      <c r="E336" s="28">
        <v>48999</v>
      </c>
      <c r="F336" s="28">
        <v>48999</v>
      </c>
      <c r="G336" t="str">
        <f t="shared" si="10"/>
        <v>High</v>
      </c>
      <c r="H336" t="s">
        <v>1224</v>
      </c>
      <c r="I336" t="s">
        <v>1225</v>
      </c>
      <c r="J336" s="1">
        <v>6.6</v>
      </c>
      <c r="K336" t="s">
        <v>24</v>
      </c>
      <c r="L336" s="6">
        <v>12</v>
      </c>
      <c r="M336" s="6">
        <v>256</v>
      </c>
      <c r="N336" t="s">
        <v>1226</v>
      </c>
      <c r="O336" t="s">
        <v>1227</v>
      </c>
      <c r="P336" t="str">
        <f t="shared" si="11"/>
        <v>Exynos</v>
      </c>
      <c r="Q336" s="6">
        <v>5000</v>
      </c>
      <c r="R336" s="5">
        <v>4.3</v>
      </c>
      <c r="S336" s="6">
        <v>50</v>
      </c>
      <c r="T336" s="6">
        <v>32</v>
      </c>
    </row>
    <row r="337" spans="1:20" x14ac:dyDescent="0.2">
      <c r="A337" t="s">
        <v>1228</v>
      </c>
      <c r="B337" t="s">
        <v>1229</v>
      </c>
      <c r="C337" t="s">
        <v>38</v>
      </c>
      <c r="D337" t="s">
        <v>45</v>
      </c>
      <c r="E337" s="28">
        <v>45999</v>
      </c>
      <c r="F337" s="28">
        <v>39999</v>
      </c>
      <c r="G337" t="str">
        <f t="shared" si="10"/>
        <v>High</v>
      </c>
      <c r="H337" t="s">
        <v>1230</v>
      </c>
      <c r="I337" t="s">
        <v>1225</v>
      </c>
      <c r="J337" s="1">
        <v>6.6</v>
      </c>
      <c r="K337" t="s">
        <v>24</v>
      </c>
      <c r="L337" s="6">
        <v>8</v>
      </c>
      <c r="M337" s="6">
        <v>256</v>
      </c>
      <c r="N337" t="s">
        <v>1231</v>
      </c>
      <c r="O337" t="s">
        <v>1227</v>
      </c>
      <c r="P337" t="str">
        <f t="shared" si="11"/>
        <v>Exynos</v>
      </c>
      <c r="Q337" s="6">
        <v>5000</v>
      </c>
      <c r="R337" s="5">
        <v>4.5</v>
      </c>
      <c r="S337" s="6">
        <v>50</v>
      </c>
      <c r="T337" s="6">
        <v>32</v>
      </c>
    </row>
    <row r="338" spans="1:20" x14ac:dyDescent="0.2">
      <c r="A338" t="s">
        <v>1232</v>
      </c>
      <c r="B338" t="s">
        <v>1233</v>
      </c>
      <c r="C338" t="s">
        <v>38</v>
      </c>
      <c r="D338" t="s">
        <v>45</v>
      </c>
      <c r="E338" s="28">
        <v>33999</v>
      </c>
      <c r="F338" s="28">
        <v>30999</v>
      </c>
      <c r="G338" t="str">
        <f t="shared" si="10"/>
        <v>High</v>
      </c>
      <c r="H338" t="s">
        <v>1234</v>
      </c>
      <c r="I338" t="s">
        <v>1235</v>
      </c>
      <c r="J338" s="1">
        <v>6.6</v>
      </c>
      <c r="K338" t="s">
        <v>24</v>
      </c>
      <c r="L338" s="6">
        <v>8</v>
      </c>
      <c r="M338" s="6">
        <v>128</v>
      </c>
      <c r="N338" t="s">
        <v>1236</v>
      </c>
      <c r="O338" t="s">
        <v>1237</v>
      </c>
      <c r="P338" t="str">
        <f t="shared" si="11"/>
        <v>Exynos</v>
      </c>
      <c r="Q338" s="6">
        <v>5000</v>
      </c>
      <c r="R338" s="5">
        <v>4.3</v>
      </c>
      <c r="S338" s="6">
        <v>50</v>
      </c>
      <c r="T338" s="6">
        <v>13</v>
      </c>
    </row>
    <row r="339" spans="1:20" x14ac:dyDescent="0.2">
      <c r="A339" t="s">
        <v>1238</v>
      </c>
      <c r="B339" t="s">
        <v>1239</v>
      </c>
      <c r="C339" t="s">
        <v>38</v>
      </c>
      <c r="D339" t="s">
        <v>45</v>
      </c>
      <c r="E339" s="28">
        <v>33999</v>
      </c>
      <c r="F339" s="28">
        <v>30999</v>
      </c>
      <c r="G339" t="str">
        <f t="shared" si="10"/>
        <v>High</v>
      </c>
      <c r="H339" t="s">
        <v>1240</v>
      </c>
      <c r="I339" t="s">
        <v>1235</v>
      </c>
      <c r="J339" s="1">
        <v>6.6</v>
      </c>
      <c r="K339" t="s">
        <v>24</v>
      </c>
      <c r="L339" s="6">
        <v>8</v>
      </c>
      <c r="M339" s="6">
        <v>128</v>
      </c>
      <c r="N339" t="s">
        <v>1226</v>
      </c>
      <c r="O339" t="s">
        <v>1237</v>
      </c>
      <c r="P339" t="str">
        <f t="shared" si="11"/>
        <v>Exynos</v>
      </c>
      <c r="Q339" s="6">
        <v>5000</v>
      </c>
      <c r="R339" s="5">
        <v>4.3</v>
      </c>
      <c r="S339" s="6">
        <v>50</v>
      </c>
      <c r="T339" s="6">
        <v>13</v>
      </c>
    </row>
    <row r="340" spans="1:20" x14ac:dyDescent="0.2">
      <c r="A340" t="s">
        <v>1241</v>
      </c>
      <c r="B340" t="s">
        <v>1242</v>
      </c>
      <c r="C340" t="s">
        <v>38</v>
      </c>
      <c r="D340" t="s">
        <v>45</v>
      </c>
      <c r="E340" s="28">
        <v>33999</v>
      </c>
      <c r="F340" s="28">
        <v>30999</v>
      </c>
      <c r="G340" t="str">
        <f t="shared" si="10"/>
        <v>High</v>
      </c>
      <c r="H340" t="s">
        <v>1243</v>
      </c>
      <c r="I340" t="s">
        <v>1235</v>
      </c>
      <c r="J340" s="1">
        <v>6.6</v>
      </c>
      <c r="K340" t="s">
        <v>24</v>
      </c>
      <c r="L340" s="6">
        <v>8</v>
      </c>
      <c r="M340" s="6">
        <v>128</v>
      </c>
      <c r="N340" t="s">
        <v>1231</v>
      </c>
      <c r="O340" t="s">
        <v>1237</v>
      </c>
      <c r="P340" t="str">
        <f t="shared" si="11"/>
        <v>Exynos</v>
      </c>
      <c r="Q340" s="6">
        <v>5000</v>
      </c>
      <c r="R340" s="5">
        <v>4.3</v>
      </c>
      <c r="S340" s="6">
        <v>50</v>
      </c>
      <c r="T340" s="6">
        <v>13</v>
      </c>
    </row>
    <row r="341" spans="1:20" x14ac:dyDescent="0.2">
      <c r="A341" t="s">
        <v>1244</v>
      </c>
      <c r="B341" t="s">
        <v>1223</v>
      </c>
      <c r="C341" t="s">
        <v>38</v>
      </c>
      <c r="D341" t="s">
        <v>45</v>
      </c>
      <c r="E341" s="28">
        <v>45999</v>
      </c>
      <c r="F341" s="28">
        <v>45999</v>
      </c>
      <c r="G341" t="str">
        <f t="shared" si="10"/>
        <v>High</v>
      </c>
      <c r="H341" t="s">
        <v>1224</v>
      </c>
      <c r="I341" t="s">
        <v>1225</v>
      </c>
      <c r="J341" s="1">
        <v>6.6</v>
      </c>
      <c r="K341" t="s">
        <v>24</v>
      </c>
      <c r="L341" s="6">
        <v>8</v>
      </c>
      <c r="M341" s="6">
        <v>256</v>
      </c>
      <c r="N341" t="s">
        <v>1226</v>
      </c>
      <c r="O341" t="s">
        <v>1227</v>
      </c>
      <c r="P341" t="str">
        <f t="shared" si="11"/>
        <v>Exynos</v>
      </c>
      <c r="Q341" s="6">
        <v>5000</v>
      </c>
      <c r="R341" s="5">
        <v>4.5</v>
      </c>
      <c r="S341" s="6">
        <v>50</v>
      </c>
      <c r="T341" s="6">
        <v>32</v>
      </c>
    </row>
    <row r="342" spans="1:20" x14ac:dyDescent="0.2">
      <c r="A342" t="s">
        <v>1245</v>
      </c>
      <c r="B342" t="s">
        <v>1246</v>
      </c>
      <c r="C342" t="s">
        <v>38</v>
      </c>
      <c r="D342" t="s">
        <v>45</v>
      </c>
      <c r="E342" s="28">
        <v>36999</v>
      </c>
      <c r="F342" s="28">
        <v>33999</v>
      </c>
      <c r="G342" t="str">
        <f t="shared" si="10"/>
        <v>High</v>
      </c>
      <c r="H342" t="s">
        <v>1234</v>
      </c>
      <c r="I342" t="s">
        <v>1235</v>
      </c>
      <c r="J342" s="1">
        <v>6.6</v>
      </c>
      <c r="K342" t="s">
        <v>24</v>
      </c>
      <c r="L342" s="6">
        <v>8</v>
      </c>
      <c r="M342" s="6">
        <v>256</v>
      </c>
      <c r="N342" t="s">
        <v>1236</v>
      </c>
      <c r="O342" t="s">
        <v>1237</v>
      </c>
      <c r="P342" t="str">
        <f t="shared" si="11"/>
        <v>Exynos</v>
      </c>
      <c r="Q342" s="6">
        <v>5000</v>
      </c>
      <c r="R342" s="5">
        <v>4.3</v>
      </c>
      <c r="S342" s="6">
        <v>50</v>
      </c>
      <c r="T342" s="6">
        <v>13</v>
      </c>
    </row>
    <row r="343" spans="1:20" x14ac:dyDescent="0.2">
      <c r="A343" t="s">
        <v>1247</v>
      </c>
      <c r="B343" t="s">
        <v>1248</v>
      </c>
      <c r="C343" t="s">
        <v>38</v>
      </c>
      <c r="D343" t="s">
        <v>45</v>
      </c>
      <c r="E343" s="28">
        <v>42999</v>
      </c>
      <c r="F343" s="28">
        <v>42695</v>
      </c>
      <c r="G343" t="str">
        <f t="shared" si="10"/>
        <v>High</v>
      </c>
      <c r="H343" t="s">
        <v>1224</v>
      </c>
      <c r="I343" t="s">
        <v>1225</v>
      </c>
      <c r="J343" s="1">
        <v>6.6</v>
      </c>
      <c r="K343" t="s">
        <v>24</v>
      </c>
      <c r="L343" s="6">
        <v>8</v>
      </c>
      <c r="M343" s="6">
        <v>128</v>
      </c>
      <c r="N343" t="s">
        <v>1226</v>
      </c>
      <c r="O343" t="s">
        <v>1227</v>
      </c>
      <c r="P343" t="str">
        <f t="shared" si="11"/>
        <v>Exynos</v>
      </c>
      <c r="Q343" s="6">
        <v>5000</v>
      </c>
      <c r="R343" s="5">
        <v>4.5</v>
      </c>
      <c r="S343" s="6">
        <v>50</v>
      </c>
      <c r="T343" s="6">
        <v>32</v>
      </c>
    </row>
    <row r="344" spans="1:20" x14ac:dyDescent="0.2">
      <c r="A344" t="s">
        <v>1249</v>
      </c>
      <c r="B344" t="s">
        <v>1229</v>
      </c>
      <c r="C344" t="s">
        <v>38</v>
      </c>
      <c r="D344" t="s">
        <v>45</v>
      </c>
      <c r="E344" s="28">
        <v>48999</v>
      </c>
      <c r="F344" s="28">
        <v>48999</v>
      </c>
      <c r="G344" t="str">
        <f t="shared" si="10"/>
        <v>High</v>
      </c>
      <c r="H344" t="s">
        <v>1250</v>
      </c>
      <c r="I344" t="s">
        <v>1225</v>
      </c>
      <c r="J344" s="1">
        <v>6.6</v>
      </c>
      <c r="K344" t="s">
        <v>24</v>
      </c>
      <c r="L344" s="6">
        <v>12</v>
      </c>
      <c r="M344" s="6">
        <v>256</v>
      </c>
      <c r="N344" t="s">
        <v>1231</v>
      </c>
      <c r="O344" t="s">
        <v>1227</v>
      </c>
      <c r="P344" t="str">
        <f t="shared" si="11"/>
        <v>Exynos</v>
      </c>
      <c r="Q344" s="6">
        <v>5000</v>
      </c>
      <c r="R344" s="5">
        <v>4.3</v>
      </c>
      <c r="S344" s="6">
        <v>50</v>
      </c>
      <c r="T344" s="6">
        <v>32</v>
      </c>
    </row>
    <row r="345" spans="1:20" x14ac:dyDescent="0.2">
      <c r="A345" t="s">
        <v>1251</v>
      </c>
      <c r="B345" t="s">
        <v>1252</v>
      </c>
      <c r="C345" t="s">
        <v>38</v>
      </c>
      <c r="D345" t="s">
        <v>45</v>
      </c>
      <c r="E345" s="28">
        <v>36999</v>
      </c>
      <c r="F345" s="28">
        <v>33999</v>
      </c>
      <c r="G345" t="str">
        <f t="shared" si="10"/>
        <v>High</v>
      </c>
      <c r="H345" t="s">
        <v>1240</v>
      </c>
      <c r="I345" t="s">
        <v>1235</v>
      </c>
      <c r="J345" s="1">
        <v>6.6</v>
      </c>
      <c r="K345" t="s">
        <v>24</v>
      </c>
      <c r="L345" s="6">
        <v>8</v>
      </c>
      <c r="M345" s="6">
        <v>256</v>
      </c>
      <c r="N345" t="s">
        <v>1226</v>
      </c>
      <c r="O345" t="s">
        <v>1237</v>
      </c>
      <c r="P345" t="str">
        <f t="shared" si="11"/>
        <v>Exynos</v>
      </c>
      <c r="Q345" s="6">
        <v>5000</v>
      </c>
      <c r="R345" s="5">
        <v>4.3</v>
      </c>
      <c r="S345" s="6">
        <v>50</v>
      </c>
      <c r="T345" s="6">
        <v>13</v>
      </c>
    </row>
    <row r="346" spans="1:20" x14ac:dyDescent="0.2">
      <c r="A346" t="s">
        <v>1253</v>
      </c>
      <c r="B346" t="s">
        <v>1254</v>
      </c>
      <c r="C346" t="s">
        <v>375</v>
      </c>
      <c r="D346" t="s">
        <v>45</v>
      </c>
      <c r="E346" s="28">
        <v>24999</v>
      </c>
      <c r="F346" s="28">
        <v>21999</v>
      </c>
      <c r="G346" t="str">
        <f t="shared" si="10"/>
        <v>High</v>
      </c>
      <c r="H346" t="s">
        <v>1255</v>
      </c>
      <c r="I346" t="s">
        <v>1256</v>
      </c>
      <c r="J346" s="1">
        <v>6.67</v>
      </c>
      <c r="K346" t="s">
        <v>24</v>
      </c>
      <c r="L346" s="6">
        <v>8</v>
      </c>
      <c r="M346" s="6">
        <v>256</v>
      </c>
      <c r="N346" t="s">
        <v>1257</v>
      </c>
      <c r="O346" t="s">
        <v>536</v>
      </c>
      <c r="P346" t="str">
        <f t="shared" si="11"/>
        <v>MediaTek</v>
      </c>
      <c r="Q346" s="6">
        <v>5000</v>
      </c>
      <c r="R346" s="5">
        <v>4.4000000000000004</v>
      </c>
      <c r="S346" s="6">
        <v>50</v>
      </c>
      <c r="T346" s="6">
        <v>16</v>
      </c>
    </row>
    <row r="347" spans="1:20" x14ac:dyDescent="0.2">
      <c r="A347" t="s">
        <v>1258</v>
      </c>
      <c r="B347" t="s">
        <v>1259</v>
      </c>
      <c r="C347" t="s">
        <v>375</v>
      </c>
      <c r="D347" t="s">
        <v>45</v>
      </c>
      <c r="E347" s="28">
        <v>22999</v>
      </c>
      <c r="F347" s="28">
        <v>19999</v>
      </c>
      <c r="G347" t="str">
        <f t="shared" si="10"/>
        <v>Mid</v>
      </c>
      <c r="H347" t="s">
        <v>1260</v>
      </c>
      <c r="I347" t="s">
        <v>1256</v>
      </c>
      <c r="J347" s="1">
        <v>6.67</v>
      </c>
      <c r="K347" t="s">
        <v>24</v>
      </c>
      <c r="L347" s="6">
        <v>8</v>
      </c>
      <c r="M347" s="6">
        <v>128</v>
      </c>
      <c r="N347" t="s">
        <v>1261</v>
      </c>
      <c r="O347" t="s">
        <v>536</v>
      </c>
      <c r="P347" t="str">
        <f t="shared" si="11"/>
        <v>MediaTek</v>
      </c>
      <c r="Q347" s="6">
        <v>5000</v>
      </c>
      <c r="R347" s="5">
        <v>4.4000000000000004</v>
      </c>
      <c r="S347" s="6">
        <v>50</v>
      </c>
      <c r="T347" s="6">
        <v>16</v>
      </c>
    </row>
    <row r="348" spans="1:20" x14ac:dyDescent="0.2">
      <c r="A348" t="s">
        <v>1262</v>
      </c>
      <c r="B348" t="s">
        <v>1263</v>
      </c>
      <c r="C348" t="s">
        <v>375</v>
      </c>
      <c r="D348" t="s">
        <v>45</v>
      </c>
      <c r="E348" s="28">
        <v>24999</v>
      </c>
      <c r="F348" s="28">
        <v>21999</v>
      </c>
      <c r="G348" t="str">
        <f t="shared" si="10"/>
        <v>High</v>
      </c>
      <c r="H348" t="s">
        <v>1260</v>
      </c>
      <c r="I348" t="s">
        <v>1256</v>
      </c>
      <c r="J348" s="1">
        <v>6.67</v>
      </c>
      <c r="K348" t="s">
        <v>24</v>
      </c>
      <c r="L348" s="6">
        <v>8</v>
      </c>
      <c r="M348" s="6">
        <v>256</v>
      </c>
      <c r="N348" t="s">
        <v>1261</v>
      </c>
      <c r="O348" t="s">
        <v>536</v>
      </c>
      <c r="P348" t="str">
        <f t="shared" si="11"/>
        <v>MediaTek</v>
      </c>
      <c r="Q348" s="6">
        <v>5000</v>
      </c>
      <c r="R348" s="5">
        <v>4.4000000000000004</v>
      </c>
      <c r="S348" s="6">
        <v>50</v>
      </c>
      <c r="T348" s="6">
        <v>16</v>
      </c>
    </row>
    <row r="349" spans="1:20" x14ac:dyDescent="0.2">
      <c r="A349" t="s">
        <v>1264</v>
      </c>
      <c r="B349" t="s">
        <v>1265</v>
      </c>
      <c r="C349" t="s">
        <v>375</v>
      </c>
      <c r="D349" t="s">
        <v>45</v>
      </c>
      <c r="E349" s="28">
        <v>22999</v>
      </c>
      <c r="F349" s="28">
        <v>19999</v>
      </c>
      <c r="G349" t="str">
        <f t="shared" si="10"/>
        <v>Mid</v>
      </c>
      <c r="H349" t="s">
        <v>1255</v>
      </c>
      <c r="I349" t="s">
        <v>1256</v>
      </c>
      <c r="J349" s="1">
        <v>6.67</v>
      </c>
      <c r="K349" t="s">
        <v>24</v>
      </c>
      <c r="L349" s="6">
        <v>8</v>
      </c>
      <c r="M349" s="6">
        <v>128</v>
      </c>
      <c r="N349" t="s">
        <v>1257</v>
      </c>
      <c r="O349" t="s">
        <v>536</v>
      </c>
      <c r="P349" t="str">
        <f t="shared" si="11"/>
        <v>MediaTek</v>
      </c>
      <c r="Q349" s="6">
        <v>5000</v>
      </c>
      <c r="R349" s="5">
        <v>4.4000000000000004</v>
      </c>
      <c r="S349" s="6">
        <v>50</v>
      </c>
      <c r="T349" s="6">
        <v>16</v>
      </c>
    </row>
    <row r="350" spans="1:20" x14ac:dyDescent="0.2">
      <c r="A350" t="s">
        <v>1266</v>
      </c>
      <c r="B350" t="s">
        <v>1267</v>
      </c>
      <c r="C350" t="s">
        <v>52</v>
      </c>
      <c r="D350" t="s">
        <v>45</v>
      </c>
      <c r="E350" s="28">
        <v>9999</v>
      </c>
      <c r="F350" s="28">
        <v>8499</v>
      </c>
      <c r="G350" t="str">
        <f t="shared" si="10"/>
        <v>Low</v>
      </c>
      <c r="H350" t="s">
        <v>1190</v>
      </c>
      <c r="I350" t="s">
        <v>1191</v>
      </c>
      <c r="J350" s="1">
        <v>6.71</v>
      </c>
      <c r="K350" t="s">
        <v>33</v>
      </c>
      <c r="L350" s="6">
        <v>6</v>
      </c>
      <c r="M350" s="6">
        <v>128</v>
      </c>
      <c r="N350" t="s">
        <v>1192</v>
      </c>
      <c r="O350" t="s">
        <v>292</v>
      </c>
      <c r="P350" t="str">
        <f t="shared" si="11"/>
        <v>MediaTek</v>
      </c>
      <c r="Q350" s="6">
        <v>5000</v>
      </c>
      <c r="R350" s="5">
        <v>4.2</v>
      </c>
      <c r="S350" s="6">
        <v>8</v>
      </c>
      <c r="T350" s="6">
        <v>5</v>
      </c>
    </row>
    <row r="351" spans="1:20" x14ac:dyDescent="0.2">
      <c r="A351" t="s">
        <v>1268</v>
      </c>
      <c r="B351" t="s">
        <v>1269</v>
      </c>
      <c r="C351" t="s">
        <v>241</v>
      </c>
      <c r="D351" t="s">
        <v>45</v>
      </c>
      <c r="E351" s="28">
        <v>25999</v>
      </c>
      <c r="F351" s="28">
        <v>20499</v>
      </c>
      <c r="G351" t="str">
        <f t="shared" si="10"/>
        <v>High</v>
      </c>
      <c r="H351" t="s">
        <v>1270</v>
      </c>
      <c r="I351" t="s">
        <v>1271</v>
      </c>
      <c r="J351" s="1">
        <v>6.7</v>
      </c>
      <c r="K351" t="s">
        <v>24</v>
      </c>
      <c r="L351" s="6">
        <v>8</v>
      </c>
      <c r="M351" s="6">
        <v>256</v>
      </c>
      <c r="N351" t="s">
        <v>1211</v>
      </c>
      <c r="O351" t="s">
        <v>1272</v>
      </c>
      <c r="P351" t="str">
        <f t="shared" si="11"/>
        <v>Snapdragon</v>
      </c>
      <c r="Q351" s="6">
        <v>5000</v>
      </c>
      <c r="R351" s="5">
        <v>4.4000000000000004</v>
      </c>
      <c r="S351" s="6">
        <v>50</v>
      </c>
      <c r="T351" s="6">
        <v>16</v>
      </c>
    </row>
    <row r="352" spans="1:20" x14ac:dyDescent="0.2">
      <c r="A352" t="s">
        <v>1273</v>
      </c>
      <c r="B352" t="s">
        <v>1274</v>
      </c>
      <c r="C352" t="s">
        <v>241</v>
      </c>
      <c r="D352" t="s">
        <v>45</v>
      </c>
      <c r="E352" s="28">
        <v>24999</v>
      </c>
      <c r="F352" s="28">
        <v>19499</v>
      </c>
      <c r="G352" t="str">
        <f t="shared" si="10"/>
        <v>Mid</v>
      </c>
      <c r="H352" t="s">
        <v>1270</v>
      </c>
      <c r="I352" t="s">
        <v>1271</v>
      </c>
      <c r="J352" s="1">
        <v>6.7</v>
      </c>
      <c r="K352" t="s">
        <v>24</v>
      </c>
      <c r="L352" s="6">
        <v>8</v>
      </c>
      <c r="M352" s="6">
        <v>128</v>
      </c>
      <c r="N352" t="s">
        <v>1211</v>
      </c>
      <c r="O352" t="s">
        <v>1272</v>
      </c>
      <c r="P352" t="str">
        <f t="shared" si="11"/>
        <v>Snapdragon</v>
      </c>
      <c r="Q352" s="6">
        <v>5000</v>
      </c>
      <c r="R352" s="5">
        <v>4.4000000000000004</v>
      </c>
      <c r="S352" s="6">
        <v>50</v>
      </c>
      <c r="T352" s="6">
        <v>16</v>
      </c>
    </row>
    <row r="353" spans="1:20" x14ac:dyDescent="0.2">
      <c r="A353" t="s">
        <v>1275</v>
      </c>
      <c r="B353" t="s">
        <v>1276</v>
      </c>
      <c r="C353" t="s">
        <v>241</v>
      </c>
      <c r="D353" t="s">
        <v>45</v>
      </c>
      <c r="E353" s="28">
        <v>25999</v>
      </c>
      <c r="F353" s="28">
        <v>20499</v>
      </c>
      <c r="G353" t="str">
        <f t="shared" si="10"/>
        <v>High</v>
      </c>
      <c r="H353" t="s">
        <v>1277</v>
      </c>
      <c r="I353" t="s">
        <v>1271</v>
      </c>
      <c r="J353" s="1">
        <v>6.7</v>
      </c>
      <c r="K353" t="s">
        <v>24</v>
      </c>
      <c r="L353" s="6">
        <v>8</v>
      </c>
      <c r="M353" s="6">
        <v>256</v>
      </c>
      <c r="N353" t="s">
        <v>1278</v>
      </c>
      <c r="O353" t="s">
        <v>1272</v>
      </c>
      <c r="P353" t="str">
        <f t="shared" si="11"/>
        <v>Snapdragon</v>
      </c>
      <c r="Q353" s="6">
        <v>5000</v>
      </c>
      <c r="R353" s="5">
        <v>4.4000000000000004</v>
      </c>
      <c r="S353" s="6">
        <v>50</v>
      </c>
      <c r="T353" s="6">
        <v>16</v>
      </c>
    </row>
    <row r="354" spans="1:20" x14ac:dyDescent="0.2">
      <c r="A354" t="s">
        <v>1279</v>
      </c>
      <c r="B354" t="s">
        <v>1280</v>
      </c>
      <c r="C354" t="s">
        <v>241</v>
      </c>
      <c r="D354" t="s">
        <v>45</v>
      </c>
      <c r="E354" s="28">
        <v>24999</v>
      </c>
      <c r="F354" s="28">
        <v>19499</v>
      </c>
      <c r="G354" t="str">
        <f t="shared" si="10"/>
        <v>Mid</v>
      </c>
      <c r="H354" t="s">
        <v>1277</v>
      </c>
      <c r="I354" t="s">
        <v>1271</v>
      </c>
      <c r="J354" s="1">
        <v>6.7</v>
      </c>
      <c r="K354" t="s">
        <v>24</v>
      </c>
      <c r="L354" s="6">
        <v>8</v>
      </c>
      <c r="M354" s="6">
        <v>128</v>
      </c>
      <c r="N354" t="s">
        <v>1278</v>
      </c>
      <c r="O354" t="s">
        <v>1272</v>
      </c>
      <c r="P354" t="str">
        <f t="shared" si="11"/>
        <v>Snapdragon</v>
      </c>
      <c r="Q354" s="6">
        <v>5000</v>
      </c>
      <c r="R354" s="5">
        <v>4.4000000000000004</v>
      </c>
      <c r="S354" s="6">
        <v>50</v>
      </c>
      <c r="T354" s="6">
        <v>16</v>
      </c>
    </row>
    <row r="355" spans="1:20" x14ac:dyDescent="0.2">
      <c r="A355" t="s">
        <v>1281</v>
      </c>
      <c r="B355" t="s">
        <v>1282</v>
      </c>
      <c r="C355" t="s">
        <v>375</v>
      </c>
      <c r="D355" t="s">
        <v>45</v>
      </c>
      <c r="E355" s="28">
        <v>18999</v>
      </c>
      <c r="F355" s="28">
        <v>12999</v>
      </c>
      <c r="G355" t="str">
        <f t="shared" si="10"/>
        <v>Mid</v>
      </c>
      <c r="H355" t="s">
        <v>1283</v>
      </c>
      <c r="I355" t="s">
        <v>991</v>
      </c>
      <c r="J355" s="1">
        <v>6.58</v>
      </c>
      <c r="K355" t="s">
        <v>24</v>
      </c>
      <c r="L355" s="6">
        <v>6</v>
      </c>
      <c r="M355" s="6">
        <v>128</v>
      </c>
      <c r="N355" t="s">
        <v>1284</v>
      </c>
      <c r="O355" t="s">
        <v>993</v>
      </c>
      <c r="P355" t="str">
        <f t="shared" si="11"/>
        <v>MediaTek</v>
      </c>
      <c r="Q355" s="6">
        <v>5000</v>
      </c>
      <c r="R355" s="5">
        <v>4.4000000000000004</v>
      </c>
      <c r="S355" s="6">
        <v>50</v>
      </c>
      <c r="T355" s="6">
        <v>8</v>
      </c>
    </row>
    <row r="356" spans="1:20" x14ac:dyDescent="0.2">
      <c r="A356" t="s">
        <v>1285</v>
      </c>
      <c r="B356" t="s">
        <v>1286</v>
      </c>
      <c r="C356" t="s">
        <v>375</v>
      </c>
      <c r="D356" t="s">
        <v>45</v>
      </c>
      <c r="E356" s="28">
        <v>18999</v>
      </c>
      <c r="F356" s="28">
        <v>12999</v>
      </c>
      <c r="G356" t="str">
        <f t="shared" si="10"/>
        <v>Mid</v>
      </c>
      <c r="H356" t="s">
        <v>1287</v>
      </c>
      <c r="I356" t="s">
        <v>991</v>
      </c>
      <c r="J356" s="1">
        <v>6.58</v>
      </c>
      <c r="K356" t="s">
        <v>24</v>
      </c>
      <c r="L356" s="6">
        <v>6</v>
      </c>
      <c r="M356" s="6">
        <v>128</v>
      </c>
      <c r="N356" t="s">
        <v>1288</v>
      </c>
      <c r="O356" t="s">
        <v>993</v>
      </c>
      <c r="P356" t="str">
        <f t="shared" si="11"/>
        <v>MediaTek</v>
      </c>
      <c r="Q356" s="6">
        <v>5000</v>
      </c>
      <c r="R356" s="5">
        <v>4.4000000000000004</v>
      </c>
      <c r="S356" s="6">
        <v>50</v>
      </c>
      <c r="T356" s="6">
        <v>8</v>
      </c>
    </row>
    <row r="357" spans="1:20" x14ac:dyDescent="0.2">
      <c r="A357" t="s">
        <v>1289</v>
      </c>
      <c r="B357" t="s">
        <v>1290</v>
      </c>
      <c r="C357" t="s">
        <v>375</v>
      </c>
      <c r="D357" t="s">
        <v>45</v>
      </c>
      <c r="E357" s="28">
        <v>18999</v>
      </c>
      <c r="F357" s="28">
        <v>12999</v>
      </c>
      <c r="G357" t="str">
        <f t="shared" si="10"/>
        <v>Mid</v>
      </c>
      <c r="H357" t="s">
        <v>1291</v>
      </c>
      <c r="I357" t="s">
        <v>991</v>
      </c>
      <c r="J357" s="1">
        <v>6.58</v>
      </c>
      <c r="K357" t="s">
        <v>24</v>
      </c>
      <c r="L357" s="6">
        <v>6</v>
      </c>
      <c r="M357" s="6">
        <v>128</v>
      </c>
      <c r="N357" t="s">
        <v>1292</v>
      </c>
      <c r="O357" t="s">
        <v>993</v>
      </c>
      <c r="P357" t="str">
        <f t="shared" si="11"/>
        <v>MediaTek</v>
      </c>
      <c r="Q357" s="6">
        <v>5000</v>
      </c>
      <c r="R357" s="5">
        <v>4.4000000000000004</v>
      </c>
      <c r="S357" s="6">
        <v>50</v>
      </c>
      <c r="T357" s="6">
        <v>8</v>
      </c>
    </row>
    <row r="358" spans="1:20" x14ac:dyDescent="0.2">
      <c r="A358" t="s">
        <v>1293</v>
      </c>
      <c r="B358" t="s">
        <v>1282</v>
      </c>
      <c r="C358" t="s">
        <v>375</v>
      </c>
      <c r="D358" t="s">
        <v>30</v>
      </c>
      <c r="E358" s="28">
        <v>17999</v>
      </c>
      <c r="F358" s="28">
        <v>11999</v>
      </c>
      <c r="G358" t="str">
        <f t="shared" si="10"/>
        <v>Mid</v>
      </c>
      <c r="H358" t="s">
        <v>1283</v>
      </c>
      <c r="I358" t="s">
        <v>991</v>
      </c>
      <c r="J358" s="1">
        <v>6.58</v>
      </c>
      <c r="K358" t="s">
        <v>24</v>
      </c>
      <c r="L358" s="6">
        <v>4</v>
      </c>
      <c r="M358" s="6">
        <v>128</v>
      </c>
      <c r="N358" t="s">
        <v>1284</v>
      </c>
      <c r="O358" t="s">
        <v>993</v>
      </c>
      <c r="P358" t="str">
        <f t="shared" si="11"/>
        <v>MediaTek</v>
      </c>
      <c r="Q358" s="6">
        <v>5000</v>
      </c>
      <c r="R358" s="5">
        <v>4.4000000000000004</v>
      </c>
      <c r="S358" s="6">
        <v>50</v>
      </c>
      <c r="T358" s="6">
        <v>8</v>
      </c>
    </row>
    <row r="359" spans="1:20" x14ac:dyDescent="0.2">
      <c r="A359" t="s">
        <v>1294</v>
      </c>
      <c r="B359" t="s">
        <v>1290</v>
      </c>
      <c r="C359" t="s">
        <v>375</v>
      </c>
      <c r="D359" t="s">
        <v>30</v>
      </c>
      <c r="E359" s="28">
        <v>17999</v>
      </c>
      <c r="F359" s="28">
        <v>11999</v>
      </c>
      <c r="G359" t="str">
        <f t="shared" si="10"/>
        <v>Mid</v>
      </c>
      <c r="H359" t="s">
        <v>1291</v>
      </c>
      <c r="I359" t="s">
        <v>991</v>
      </c>
      <c r="J359" s="1">
        <v>6.58</v>
      </c>
      <c r="K359" t="s">
        <v>24</v>
      </c>
      <c r="L359" s="6">
        <v>4</v>
      </c>
      <c r="M359" s="6">
        <v>128</v>
      </c>
      <c r="N359" t="s">
        <v>1292</v>
      </c>
      <c r="O359" t="s">
        <v>993</v>
      </c>
      <c r="P359" t="str">
        <f t="shared" si="11"/>
        <v>MediaTek</v>
      </c>
      <c r="Q359" s="6">
        <v>5000</v>
      </c>
      <c r="R359" s="5">
        <v>4.4000000000000004</v>
      </c>
      <c r="S359" s="6">
        <v>50</v>
      </c>
      <c r="T359" s="6">
        <v>8</v>
      </c>
    </row>
    <row r="360" spans="1:20" x14ac:dyDescent="0.2">
      <c r="A360" t="s">
        <v>1295</v>
      </c>
      <c r="B360" t="s">
        <v>1290</v>
      </c>
      <c r="C360" t="s">
        <v>375</v>
      </c>
      <c r="D360" t="s">
        <v>45</v>
      </c>
      <c r="E360" s="28">
        <v>20999</v>
      </c>
      <c r="F360" s="28">
        <v>14999</v>
      </c>
      <c r="G360" t="str">
        <f t="shared" si="10"/>
        <v>Mid</v>
      </c>
      <c r="H360" t="s">
        <v>1291</v>
      </c>
      <c r="I360" t="s">
        <v>991</v>
      </c>
      <c r="J360" s="1">
        <v>6.58</v>
      </c>
      <c r="K360" t="s">
        <v>24</v>
      </c>
      <c r="L360" s="6">
        <v>8</v>
      </c>
      <c r="M360" s="6">
        <v>128</v>
      </c>
      <c r="N360" t="s">
        <v>1292</v>
      </c>
      <c r="O360" t="s">
        <v>993</v>
      </c>
      <c r="P360" t="str">
        <f t="shared" si="11"/>
        <v>MediaTek</v>
      </c>
      <c r="Q360" s="6">
        <v>5000</v>
      </c>
      <c r="R360" s="5">
        <v>4.3</v>
      </c>
      <c r="S360" s="6">
        <v>50</v>
      </c>
      <c r="T360" s="6">
        <v>8</v>
      </c>
    </row>
    <row r="361" spans="1:20" x14ac:dyDescent="0.2">
      <c r="A361" t="s">
        <v>1296</v>
      </c>
      <c r="B361" t="s">
        <v>1286</v>
      </c>
      <c r="C361" t="s">
        <v>375</v>
      </c>
      <c r="D361" t="s">
        <v>45</v>
      </c>
      <c r="E361" s="28">
        <v>20999</v>
      </c>
      <c r="F361" s="28">
        <v>14999</v>
      </c>
      <c r="G361" t="str">
        <f t="shared" si="10"/>
        <v>Mid</v>
      </c>
      <c r="H361" t="s">
        <v>1287</v>
      </c>
      <c r="I361" t="s">
        <v>991</v>
      </c>
      <c r="J361" s="1">
        <v>6.58</v>
      </c>
      <c r="K361" t="s">
        <v>24</v>
      </c>
      <c r="L361" s="6">
        <v>8</v>
      </c>
      <c r="M361" s="6">
        <v>128</v>
      </c>
      <c r="N361" t="s">
        <v>1288</v>
      </c>
      <c r="O361" t="s">
        <v>993</v>
      </c>
      <c r="P361" t="str">
        <f t="shared" si="11"/>
        <v>MediaTek</v>
      </c>
      <c r="Q361" s="6">
        <v>5000</v>
      </c>
      <c r="R361" s="5">
        <v>4.3</v>
      </c>
      <c r="S361" s="6">
        <v>50</v>
      </c>
      <c r="T361" s="6">
        <v>8</v>
      </c>
    </row>
    <row r="362" spans="1:20" x14ac:dyDescent="0.2">
      <c r="A362" t="s">
        <v>1297</v>
      </c>
      <c r="B362" t="s">
        <v>1298</v>
      </c>
      <c r="C362" t="s">
        <v>316</v>
      </c>
      <c r="D362" t="s">
        <v>45</v>
      </c>
      <c r="E362" s="28">
        <v>27999</v>
      </c>
      <c r="F362" s="28">
        <v>21999</v>
      </c>
      <c r="G362" t="str">
        <f t="shared" si="10"/>
        <v>High</v>
      </c>
      <c r="H362" t="s">
        <v>1299</v>
      </c>
      <c r="I362" t="s">
        <v>1300</v>
      </c>
      <c r="J362" s="1">
        <v>6.78</v>
      </c>
      <c r="K362" t="s">
        <v>24</v>
      </c>
      <c r="L362" s="6">
        <v>8</v>
      </c>
      <c r="M362" s="6">
        <v>256</v>
      </c>
      <c r="N362" t="s">
        <v>1301</v>
      </c>
      <c r="O362" t="s">
        <v>1302</v>
      </c>
      <c r="P362" t="str">
        <f t="shared" si="11"/>
        <v>MediaTek</v>
      </c>
      <c r="Q362" s="6">
        <v>5000</v>
      </c>
      <c r="R362" s="5">
        <v>4</v>
      </c>
      <c r="S362" s="6">
        <v>108</v>
      </c>
      <c r="T362" s="6">
        <v>32</v>
      </c>
    </row>
    <row r="363" spans="1:20" x14ac:dyDescent="0.2">
      <c r="A363" t="s">
        <v>1303</v>
      </c>
      <c r="B363" t="s">
        <v>1304</v>
      </c>
      <c r="C363" t="s">
        <v>316</v>
      </c>
      <c r="D363" t="s">
        <v>45</v>
      </c>
      <c r="E363" s="28">
        <v>32999</v>
      </c>
      <c r="F363" s="28">
        <v>24999</v>
      </c>
      <c r="G363" t="str">
        <f t="shared" si="10"/>
        <v>High</v>
      </c>
      <c r="H363" t="s">
        <v>1305</v>
      </c>
      <c r="I363" t="s">
        <v>1306</v>
      </c>
      <c r="J363" s="1">
        <v>6.78</v>
      </c>
      <c r="K363" t="s">
        <v>24</v>
      </c>
      <c r="L363" s="6">
        <v>12</v>
      </c>
      <c r="M363" s="6">
        <v>256</v>
      </c>
      <c r="N363" t="s">
        <v>1307</v>
      </c>
      <c r="O363" t="s">
        <v>1302</v>
      </c>
      <c r="P363" t="str">
        <f t="shared" si="11"/>
        <v>MediaTek</v>
      </c>
      <c r="Q363" s="6">
        <v>4600</v>
      </c>
      <c r="R363" s="5">
        <v>4.0999999999999996</v>
      </c>
      <c r="S363" s="6">
        <v>108</v>
      </c>
      <c r="T363" s="6">
        <v>32</v>
      </c>
    </row>
    <row r="364" spans="1:20" x14ac:dyDescent="0.2">
      <c r="A364" t="s">
        <v>1308</v>
      </c>
      <c r="B364" t="s">
        <v>1309</v>
      </c>
      <c r="C364" t="s">
        <v>316</v>
      </c>
      <c r="D364" t="s">
        <v>45</v>
      </c>
      <c r="E364" s="28">
        <v>32999</v>
      </c>
      <c r="F364" s="28">
        <v>24999</v>
      </c>
      <c r="G364" t="str">
        <f t="shared" si="10"/>
        <v>High</v>
      </c>
      <c r="H364" t="s">
        <v>1310</v>
      </c>
      <c r="I364" t="s">
        <v>1306</v>
      </c>
      <c r="J364" s="1">
        <v>6.78</v>
      </c>
      <c r="K364" t="s">
        <v>24</v>
      </c>
      <c r="L364" s="6">
        <v>12</v>
      </c>
      <c r="M364" s="6">
        <v>256</v>
      </c>
      <c r="N364" t="s">
        <v>1301</v>
      </c>
      <c r="O364" t="s">
        <v>1302</v>
      </c>
      <c r="P364" t="str">
        <f t="shared" si="11"/>
        <v>MediaTek</v>
      </c>
      <c r="Q364" s="6">
        <v>4600</v>
      </c>
      <c r="R364" s="5">
        <v>4.0999999999999996</v>
      </c>
      <c r="S364" s="6">
        <v>108</v>
      </c>
      <c r="T364" s="6">
        <v>32</v>
      </c>
    </row>
    <row r="365" spans="1:20" x14ac:dyDescent="0.2">
      <c r="A365" t="s">
        <v>1311</v>
      </c>
      <c r="B365" t="s">
        <v>1312</v>
      </c>
      <c r="C365" t="s">
        <v>316</v>
      </c>
      <c r="D365" t="s">
        <v>30</v>
      </c>
      <c r="E365" s="28">
        <v>27999</v>
      </c>
      <c r="F365" s="28">
        <v>21999</v>
      </c>
      <c r="G365" t="str">
        <f t="shared" si="10"/>
        <v>High</v>
      </c>
      <c r="H365" t="s">
        <v>1313</v>
      </c>
      <c r="I365" t="s">
        <v>1300</v>
      </c>
      <c r="J365" s="1">
        <v>6.78</v>
      </c>
      <c r="K365" t="s">
        <v>24</v>
      </c>
      <c r="L365" s="6">
        <v>8</v>
      </c>
      <c r="M365" s="6">
        <v>256</v>
      </c>
      <c r="N365" t="s">
        <v>1314</v>
      </c>
      <c r="O365" t="s">
        <v>1302</v>
      </c>
      <c r="P365" t="str">
        <f t="shared" si="11"/>
        <v>MediaTek</v>
      </c>
      <c r="Q365" s="6">
        <v>5000</v>
      </c>
      <c r="R365" s="5">
        <v>4</v>
      </c>
      <c r="S365" s="6">
        <v>108</v>
      </c>
      <c r="T365" s="6">
        <v>32</v>
      </c>
    </row>
    <row r="366" spans="1:20" x14ac:dyDescent="0.2">
      <c r="A366" t="s">
        <v>1315</v>
      </c>
      <c r="B366" t="s">
        <v>1316</v>
      </c>
      <c r="C366" t="s">
        <v>316</v>
      </c>
      <c r="D366" t="s">
        <v>45</v>
      </c>
      <c r="E366" s="28">
        <v>27999</v>
      </c>
      <c r="F366" s="28">
        <v>21999</v>
      </c>
      <c r="G366" t="str">
        <f t="shared" si="10"/>
        <v>High</v>
      </c>
      <c r="H366" t="s">
        <v>1317</v>
      </c>
      <c r="I366" t="s">
        <v>1300</v>
      </c>
      <c r="J366" s="1">
        <v>6.78</v>
      </c>
      <c r="K366" t="s">
        <v>24</v>
      </c>
      <c r="L366" s="6">
        <v>8</v>
      </c>
      <c r="M366" s="6">
        <v>256</v>
      </c>
      <c r="N366" t="s">
        <v>1307</v>
      </c>
      <c r="O366" t="s">
        <v>1302</v>
      </c>
      <c r="P366" t="str">
        <f t="shared" si="11"/>
        <v>MediaTek</v>
      </c>
      <c r="Q366" s="6">
        <v>5000</v>
      </c>
      <c r="R366" s="5">
        <v>4</v>
      </c>
      <c r="S366" s="6">
        <v>108</v>
      </c>
      <c r="T366" s="6">
        <v>32</v>
      </c>
    </row>
    <row r="367" spans="1:20" x14ac:dyDescent="0.2">
      <c r="A367" t="s">
        <v>1318</v>
      </c>
      <c r="B367" t="s">
        <v>1319</v>
      </c>
      <c r="C367" t="s">
        <v>128</v>
      </c>
      <c r="D367" t="s">
        <v>45</v>
      </c>
      <c r="E367" s="28">
        <v>43999</v>
      </c>
      <c r="F367" s="28">
        <v>37999</v>
      </c>
      <c r="G367" t="str">
        <f t="shared" si="10"/>
        <v>High</v>
      </c>
      <c r="H367" t="s">
        <v>1320</v>
      </c>
      <c r="I367" t="s">
        <v>1321</v>
      </c>
      <c r="J367" s="1">
        <v>6.1</v>
      </c>
      <c r="K367" t="s">
        <v>24</v>
      </c>
      <c r="L367" s="6">
        <v>8</v>
      </c>
      <c r="M367" s="6">
        <v>128</v>
      </c>
      <c r="N367" t="s">
        <v>1322</v>
      </c>
      <c r="O367" t="s">
        <v>1323</v>
      </c>
      <c r="P367" t="str">
        <f t="shared" si="11"/>
        <v>Tensor</v>
      </c>
      <c r="Q367" s="6">
        <v>4300</v>
      </c>
      <c r="R367" s="5">
        <v>4.0999999999999996</v>
      </c>
      <c r="S367" s="6">
        <v>64</v>
      </c>
      <c r="T367" s="6">
        <v>13</v>
      </c>
    </row>
    <row r="368" spans="1:20" x14ac:dyDescent="0.2">
      <c r="A368" t="s">
        <v>1324</v>
      </c>
      <c r="B368" t="s">
        <v>1325</v>
      </c>
      <c r="C368" t="s">
        <v>128</v>
      </c>
      <c r="D368" t="s">
        <v>45</v>
      </c>
      <c r="E368" s="28">
        <v>43999</v>
      </c>
      <c r="F368" s="28">
        <v>37999</v>
      </c>
      <c r="G368" t="str">
        <f t="shared" si="10"/>
        <v>High</v>
      </c>
      <c r="H368" t="s">
        <v>1326</v>
      </c>
      <c r="I368" t="s">
        <v>1321</v>
      </c>
      <c r="J368" s="1">
        <v>6.1</v>
      </c>
      <c r="K368" t="s">
        <v>24</v>
      </c>
      <c r="L368" s="6">
        <v>8</v>
      </c>
      <c r="M368" s="6">
        <v>128</v>
      </c>
      <c r="N368" t="s">
        <v>1327</v>
      </c>
      <c r="O368" t="s">
        <v>1323</v>
      </c>
      <c r="P368" t="str">
        <f t="shared" si="11"/>
        <v>Tensor</v>
      </c>
      <c r="Q368" s="6">
        <v>4300</v>
      </c>
      <c r="R368" s="5">
        <v>4.0999999999999996</v>
      </c>
      <c r="S368" s="6">
        <v>64</v>
      </c>
      <c r="T368" s="6">
        <v>13</v>
      </c>
    </row>
    <row r="369" spans="1:20" x14ac:dyDescent="0.2">
      <c r="A369" t="s">
        <v>1328</v>
      </c>
      <c r="B369" t="s">
        <v>1329</v>
      </c>
      <c r="C369" t="s">
        <v>128</v>
      </c>
      <c r="D369" t="s">
        <v>45</v>
      </c>
      <c r="E369" s="28">
        <v>43999</v>
      </c>
      <c r="F369" s="28">
        <v>37999</v>
      </c>
      <c r="G369" t="str">
        <f t="shared" si="10"/>
        <v>High</v>
      </c>
      <c r="H369" t="s">
        <v>1330</v>
      </c>
      <c r="I369" t="s">
        <v>1321</v>
      </c>
      <c r="J369" s="1">
        <v>6.1</v>
      </c>
      <c r="K369" t="s">
        <v>24</v>
      </c>
      <c r="L369" s="6">
        <v>8</v>
      </c>
      <c r="M369" s="6">
        <v>128</v>
      </c>
      <c r="N369" t="s">
        <v>131</v>
      </c>
      <c r="O369" t="s">
        <v>1323</v>
      </c>
      <c r="P369" t="str">
        <f t="shared" si="11"/>
        <v>Tensor</v>
      </c>
      <c r="Q369" s="6">
        <v>4300</v>
      </c>
      <c r="R369" s="5">
        <v>4.0999999999999996</v>
      </c>
      <c r="S369" s="6">
        <v>64</v>
      </c>
      <c r="T369" s="6">
        <v>13</v>
      </c>
    </row>
    <row r="370" spans="1:20" x14ac:dyDescent="0.2">
      <c r="A370" t="s">
        <v>1331</v>
      </c>
      <c r="B370" t="s">
        <v>1332</v>
      </c>
      <c r="C370" t="s">
        <v>276</v>
      </c>
      <c r="D370" t="s">
        <v>45</v>
      </c>
      <c r="E370" s="28">
        <v>22999</v>
      </c>
      <c r="F370" s="28">
        <v>18999</v>
      </c>
      <c r="G370" t="str">
        <f t="shared" si="10"/>
        <v>Mid</v>
      </c>
      <c r="H370" t="s">
        <v>1333</v>
      </c>
      <c r="I370" t="s">
        <v>1334</v>
      </c>
      <c r="J370" s="1">
        <v>6.67</v>
      </c>
      <c r="K370" t="s">
        <v>24</v>
      </c>
      <c r="L370" s="6">
        <v>8</v>
      </c>
      <c r="M370" s="6">
        <v>256</v>
      </c>
      <c r="N370" t="s">
        <v>1335</v>
      </c>
      <c r="O370" t="s">
        <v>320</v>
      </c>
      <c r="P370" t="str">
        <f t="shared" si="11"/>
        <v>MediaTek</v>
      </c>
      <c r="Q370" s="6">
        <v>5000</v>
      </c>
      <c r="R370" s="5">
        <v>4.2</v>
      </c>
      <c r="S370" s="6">
        <v>108</v>
      </c>
      <c r="T370" s="6">
        <v>16</v>
      </c>
    </row>
    <row r="371" spans="1:20" x14ac:dyDescent="0.2">
      <c r="A371" t="s">
        <v>1336</v>
      </c>
      <c r="B371" t="s">
        <v>1113</v>
      </c>
      <c r="C371" t="s">
        <v>276</v>
      </c>
      <c r="D371" t="s">
        <v>30</v>
      </c>
      <c r="E371" s="28">
        <v>9999</v>
      </c>
      <c r="F371" s="28">
        <v>7134</v>
      </c>
      <c r="G371" t="str">
        <f t="shared" si="10"/>
        <v>Low</v>
      </c>
      <c r="H371" t="s">
        <v>1114</v>
      </c>
      <c r="I371" t="s">
        <v>1110</v>
      </c>
      <c r="J371" s="1">
        <v>6.71</v>
      </c>
      <c r="K371" t="s">
        <v>33</v>
      </c>
      <c r="L371" s="6">
        <v>3</v>
      </c>
      <c r="M371" s="6">
        <v>64</v>
      </c>
      <c r="N371" t="s">
        <v>1054</v>
      </c>
      <c r="O371" t="s">
        <v>1060</v>
      </c>
      <c r="P371" t="str">
        <f t="shared" si="11"/>
        <v>MediaTek</v>
      </c>
      <c r="Q371" s="6">
        <v>5000</v>
      </c>
      <c r="R371" s="5">
        <v>4.0999999999999996</v>
      </c>
      <c r="S371" s="6">
        <v>8</v>
      </c>
      <c r="T371" s="6">
        <v>5</v>
      </c>
    </row>
    <row r="372" spans="1:20" x14ac:dyDescent="0.2">
      <c r="A372" t="s">
        <v>1337</v>
      </c>
      <c r="B372" t="s">
        <v>1338</v>
      </c>
      <c r="C372" t="s">
        <v>276</v>
      </c>
      <c r="D372" t="s">
        <v>30</v>
      </c>
      <c r="E372" s="28">
        <v>11999</v>
      </c>
      <c r="F372" s="28">
        <v>8799</v>
      </c>
      <c r="G372" t="str">
        <f t="shared" si="10"/>
        <v>Low</v>
      </c>
      <c r="H372" t="s">
        <v>1339</v>
      </c>
      <c r="I372" t="s">
        <v>1110</v>
      </c>
      <c r="J372" s="1">
        <v>6.71</v>
      </c>
      <c r="K372" t="s">
        <v>33</v>
      </c>
      <c r="L372" s="6">
        <v>6</v>
      </c>
      <c r="M372" s="6">
        <v>128</v>
      </c>
      <c r="N372" t="s">
        <v>1340</v>
      </c>
      <c r="O372" t="s">
        <v>1060</v>
      </c>
      <c r="P372" t="str">
        <f t="shared" si="11"/>
        <v>MediaTek</v>
      </c>
      <c r="Q372" s="6">
        <v>5000</v>
      </c>
      <c r="R372" s="5">
        <v>4</v>
      </c>
      <c r="S372" s="6">
        <v>8</v>
      </c>
      <c r="T372" s="6">
        <v>5</v>
      </c>
    </row>
    <row r="373" spans="1:20" x14ac:dyDescent="0.2">
      <c r="A373" t="s">
        <v>1341</v>
      </c>
      <c r="B373" t="s">
        <v>402</v>
      </c>
      <c r="C373" t="s">
        <v>276</v>
      </c>
      <c r="D373" t="s">
        <v>45</v>
      </c>
      <c r="E373" s="28">
        <v>15999</v>
      </c>
      <c r="F373" s="28">
        <v>8895</v>
      </c>
      <c r="G373" t="str">
        <f t="shared" si="10"/>
        <v>Low</v>
      </c>
      <c r="H373" t="s">
        <v>403</v>
      </c>
      <c r="I373" t="s">
        <v>398</v>
      </c>
      <c r="J373" s="1">
        <v>6.79</v>
      </c>
      <c r="K373" t="s">
        <v>24</v>
      </c>
      <c r="L373" s="6">
        <v>6</v>
      </c>
      <c r="M373" s="6">
        <v>128</v>
      </c>
      <c r="N373" t="s">
        <v>404</v>
      </c>
      <c r="O373" t="s">
        <v>245</v>
      </c>
      <c r="P373" t="str">
        <f t="shared" si="11"/>
        <v>MediaTek</v>
      </c>
      <c r="Q373" s="6">
        <v>5000</v>
      </c>
      <c r="R373" s="5">
        <v>4.2</v>
      </c>
      <c r="S373" s="6">
        <v>50</v>
      </c>
      <c r="T373" s="6">
        <v>8</v>
      </c>
    </row>
    <row r="374" spans="1:20" x14ac:dyDescent="0.2">
      <c r="A374" t="s">
        <v>1342</v>
      </c>
      <c r="B374" t="s">
        <v>749</v>
      </c>
      <c r="C374" t="s">
        <v>276</v>
      </c>
      <c r="D374" t="s">
        <v>30</v>
      </c>
      <c r="E374" s="28">
        <v>11999</v>
      </c>
      <c r="F374" s="28">
        <v>9230</v>
      </c>
      <c r="G374" t="str">
        <f t="shared" si="10"/>
        <v>Low</v>
      </c>
      <c r="H374" t="s">
        <v>1343</v>
      </c>
      <c r="I374" t="s">
        <v>751</v>
      </c>
      <c r="J374" s="1">
        <v>6.74</v>
      </c>
      <c r="K374" t="s">
        <v>33</v>
      </c>
      <c r="L374" s="6">
        <v>6</v>
      </c>
      <c r="M374" s="6">
        <v>128</v>
      </c>
      <c r="N374" t="s">
        <v>752</v>
      </c>
      <c r="O374" t="s">
        <v>379</v>
      </c>
      <c r="P374" t="str">
        <f t="shared" si="11"/>
        <v>MediaTek</v>
      </c>
      <c r="Q374" s="6">
        <v>5000</v>
      </c>
      <c r="R374" s="5">
        <v>4.2</v>
      </c>
      <c r="S374" s="6">
        <v>50</v>
      </c>
      <c r="T374" s="6">
        <v>8</v>
      </c>
    </row>
    <row r="375" spans="1:20" x14ac:dyDescent="0.2">
      <c r="A375" t="s">
        <v>1344</v>
      </c>
      <c r="B375" t="s">
        <v>441</v>
      </c>
      <c r="C375" t="s">
        <v>276</v>
      </c>
      <c r="D375" t="s">
        <v>45</v>
      </c>
      <c r="E375" s="28">
        <v>17999</v>
      </c>
      <c r="F375" s="28">
        <v>12669</v>
      </c>
      <c r="G375" t="str">
        <f t="shared" si="10"/>
        <v>Mid</v>
      </c>
      <c r="H375" t="s">
        <v>442</v>
      </c>
      <c r="I375" t="s">
        <v>443</v>
      </c>
      <c r="J375" s="1">
        <v>6.79</v>
      </c>
      <c r="K375" t="s">
        <v>24</v>
      </c>
      <c r="L375" s="6">
        <v>6</v>
      </c>
      <c r="M375" s="6">
        <v>128</v>
      </c>
      <c r="N375" t="s">
        <v>408</v>
      </c>
      <c r="O375" t="s">
        <v>416</v>
      </c>
      <c r="P375" t="str">
        <f t="shared" si="11"/>
        <v>Snapdragon</v>
      </c>
      <c r="Q375" s="6">
        <v>5000</v>
      </c>
      <c r="R375" s="5">
        <v>4.2</v>
      </c>
      <c r="S375" s="6">
        <v>50</v>
      </c>
      <c r="T375" s="6">
        <v>8</v>
      </c>
    </row>
    <row r="376" spans="1:20" x14ac:dyDescent="0.2">
      <c r="A376" t="s">
        <v>1345</v>
      </c>
      <c r="B376" t="s">
        <v>1346</v>
      </c>
      <c r="C376" t="s">
        <v>276</v>
      </c>
      <c r="D376" t="s">
        <v>45</v>
      </c>
      <c r="E376" s="28">
        <v>9999</v>
      </c>
      <c r="F376" s="28">
        <v>7457</v>
      </c>
      <c r="G376" t="str">
        <f t="shared" si="10"/>
        <v>Low</v>
      </c>
      <c r="H376" t="s">
        <v>1347</v>
      </c>
      <c r="I376" t="s">
        <v>290</v>
      </c>
      <c r="J376" s="1">
        <v>6.52</v>
      </c>
      <c r="K376" t="s">
        <v>33</v>
      </c>
      <c r="L376" s="6">
        <v>2</v>
      </c>
      <c r="M376" s="6">
        <v>64</v>
      </c>
      <c r="N376" t="s">
        <v>291</v>
      </c>
      <c r="O376" t="s">
        <v>292</v>
      </c>
      <c r="P376" t="str">
        <f t="shared" si="11"/>
        <v>MediaTek</v>
      </c>
      <c r="Q376" s="6">
        <v>5000</v>
      </c>
      <c r="R376" s="5">
        <v>4.0999999999999996</v>
      </c>
      <c r="S376" s="6">
        <v>8</v>
      </c>
      <c r="T376" s="6">
        <v>5</v>
      </c>
    </row>
    <row r="377" spans="1:20" x14ac:dyDescent="0.2">
      <c r="A377" t="s">
        <v>1348</v>
      </c>
      <c r="B377" t="s">
        <v>851</v>
      </c>
      <c r="C377" t="s">
        <v>276</v>
      </c>
      <c r="D377" t="s">
        <v>45</v>
      </c>
      <c r="E377" s="28">
        <v>11999</v>
      </c>
      <c r="F377" s="28">
        <v>9380</v>
      </c>
      <c r="G377" t="str">
        <f t="shared" si="10"/>
        <v>Low</v>
      </c>
      <c r="H377" t="s">
        <v>1349</v>
      </c>
      <c r="I377" t="s">
        <v>751</v>
      </c>
      <c r="J377" s="1">
        <v>6.74</v>
      </c>
      <c r="K377" t="s">
        <v>33</v>
      </c>
      <c r="L377" s="6">
        <v>4</v>
      </c>
      <c r="M377" s="6">
        <v>128</v>
      </c>
      <c r="N377" t="s">
        <v>853</v>
      </c>
      <c r="O377" t="s">
        <v>379</v>
      </c>
      <c r="P377" t="str">
        <f t="shared" si="11"/>
        <v>MediaTek</v>
      </c>
      <c r="Q377" s="6">
        <v>5000</v>
      </c>
      <c r="R377" s="5">
        <v>4.3</v>
      </c>
      <c r="S377" s="6">
        <v>50</v>
      </c>
      <c r="T377" s="6">
        <v>8</v>
      </c>
    </row>
    <row r="378" spans="1:20" x14ac:dyDescent="0.2">
      <c r="A378" t="s">
        <v>1350</v>
      </c>
      <c r="B378" t="s">
        <v>448</v>
      </c>
      <c r="C378" t="s">
        <v>276</v>
      </c>
      <c r="D378" t="s">
        <v>45</v>
      </c>
      <c r="E378" s="28">
        <v>17999</v>
      </c>
      <c r="F378" s="28">
        <v>15999</v>
      </c>
      <c r="G378" t="str">
        <f t="shared" si="10"/>
        <v>Mid</v>
      </c>
      <c r="H378" t="s">
        <v>449</v>
      </c>
      <c r="I378" t="s">
        <v>443</v>
      </c>
      <c r="J378" s="1">
        <v>6.79</v>
      </c>
      <c r="K378" t="s">
        <v>24</v>
      </c>
      <c r="L378" s="6">
        <v>6</v>
      </c>
      <c r="M378" s="6">
        <v>128</v>
      </c>
      <c r="N378" t="s">
        <v>404</v>
      </c>
      <c r="O378" t="s">
        <v>416</v>
      </c>
      <c r="P378" t="str">
        <f t="shared" si="11"/>
        <v>Snapdragon</v>
      </c>
      <c r="Q378" s="6">
        <v>5000</v>
      </c>
      <c r="R378" s="5">
        <v>4.2</v>
      </c>
      <c r="S378" s="6">
        <v>50</v>
      </c>
      <c r="T378" s="6">
        <v>8</v>
      </c>
    </row>
    <row r="379" spans="1:20" x14ac:dyDescent="0.2">
      <c r="A379" t="s">
        <v>1351</v>
      </c>
      <c r="B379" t="s">
        <v>1352</v>
      </c>
      <c r="C379" t="s">
        <v>276</v>
      </c>
      <c r="D379" t="s">
        <v>45</v>
      </c>
      <c r="E379" s="28">
        <v>9999</v>
      </c>
      <c r="F379" s="28">
        <v>7150</v>
      </c>
      <c r="G379" t="str">
        <f t="shared" si="10"/>
        <v>Low</v>
      </c>
      <c r="H379" t="s">
        <v>1339</v>
      </c>
      <c r="I379" t="s">
        <v>1110</v>
      </c>
      <c r="J379" s="1">
        <v>6.71</v>
      </c>
      <c r="K379" t="s">
        <v>33</v>
      </c>
      <c r="L379" s="6">
        <v>3</v>
      </c>
      <c r="M379" s="6">
        <v>64</v>
      </c>
      <c r="N379" t="s">
        <v>1340</v>
      </c>
      <c r="O379" t="s">
        <v>1060</v>
      </c>
      <c r="P379" t="str">
        <f t="shared" si="11"/>
        <v>MediaTek</v>
      </c>
      <c r="Q379" s="6">
        <v>5000</v>
      </c>
      <c r="R379" s="5">
        <v>4.0999999999999996</v>
      </c>
      <c r="S379" s="6">
        <v>8</v>
      </c>
      <c r="T379" s="6">
        <v>5</v>
      </c>
    </row>
    <row r="380" spans="1:20" x14ac:dyDescent="0.2">
      <c r="A380" t="s">
        <v>1353</v>
      </c>
      <c r="B380" t="s">
        <v>1338</v>
      </c>
      <c r="C380" t="s">
        <v>276</v>
      </c>
      <c r="D380" t="s">
        <v>45</v>
      </c>
      <c r="E380" s="28">
        <v>10999</v>
      </c>
      <c r="F380" s="28">
        <v>7579</v>
      </c>
      <c r="G380" t="str">
        <f t="shared" si="10"/>
        <v>Low</v>
      </c>
      <c r="H380" t="s">
        <v>1339</v>
      </c>
      <c r="I380" t="s">
        <v>1110</v>
      </c>
      <c r="J380" s="1">
        <v>6.71</v>
      </c>
      <c r="K380" t="s">
        <v>33</v>
      </c>
      <c r="L380" s="6">
        <v>4</v>
      </c>
      <c r="M380" s="6">
        <v>128</v>
      </c>
      <c r="N380" t="s">
        <v>1340</v>
      </c>
      <c r="O380" t="s">
        <v>1060</v>
      </c>
      <c r="P380" t="str">
        <f t="shared" si="11"/>
        <v>MediaTek</v>
      </c>
      <c r="Q380" s="6">
        <v>5000</v>
      </c>
      <c r="R380" s="5">
        <v>4.0999999999999996</v>
      </c>
      <c r="S380" s="6">
        <v>8</v>
      </c>
      <c r="T380" s="6">
        <v>5</v>
      </c>
    </row>
    <row r="381" spans="1:20" x14ac:dyDescent="0.2">
      <c r="A381" t="s">
        <v>1354</v>
      </c>
      <c r="B381" t="s">
        <v>1355</v>
      </c>
      <c r="C381" t="s">
        <v>276</v>
      </c>
      <c r="D381" t="s">
        <v>45</v>
      </c>
      <c r="E381" s="28">
        <v>11999</v>
      </c>
      <c r="F381" s="28">
        <v>8475</v>
      </c>
      <c r="G381" t="str">
        <f t="shared" si="10"/>
        <v>Low</v>
      </c>
      <c r="H381" t="s">
        <v>1109</v>
      </c>
      <c r="I381" t="s">
        <v>1110</v>
      </c>
      <c r="J381" s="1">
        <v>6.71</v>
      </c>
      <c r="K381" t="s">
        <v>33</v>
      </c>
      <c r="L381" s="6">
        <v>6</v>
      </c>
      <c r="M381" s="6">
        <v>128</v>
      </c>
      <c r="N381" t="s">
        <v>1111</v>
      </c>
      <c r="O381" t="s">
        <v>1060</v>
      </c>
      <c r="P381" t="str">
        <f t="shared" si="11"/>
        <v>MediaTek</v>
      </c>
      <c r="Q381" s="6">
        <v>5000</v>
      </c>
      <c r="R381" s="5">
        <v>4</v>
      </c>
      <c r="S381" s="6">
        <v>8</v>
      </c>
      <c r="T381" s="6">
        <v>5</v>
      </c>
    </row>
    <row r="382" spans="1:20" x14ac:dyDescent="0.2">
      <c r="A382" t="s">
        <v>1356</v>
      </c>
      <c r="B382" t="s">
        <v>396</v>
      </c>
      <c r="C382" t="s">
        <v>276</v>
      </c>
      <c r="D382" t="s">
        <v>30</v>
      </c>
      <c r="E382" s="28">
        <v>15999</v>
      </c>
      <c r="F382" s="28">
        <v>8985</v>
      </c>
      <c r="G382" t="str">
        <f t="shared" si="10"/>
        <v>Low</v>
      </c>
      <c r="H382" t="s">
        <v>397</v>
      </c>
      <c r="I382" t="s">
        <v>398</v>
      </c>
      <c r="J382" s="1">
        <v>6.79</v>
      </c>
      <c r="K382" t="s">
        <v>24</v>
      </c>
      <c r="L382" s="6">
        <v>6</v>
      </c>
      <c r="M382" s="6">
        <v>128</v>
      </c>
      <c r="N382" t="s">
        <v>399</v>
      </c>
      <c r="O382" t="s">
        <v>245</v>
      </c>
      <c r="P382" t="str">
        <f t="shared" si="11"/>
        <v>MediaTek</v>
      </c>
      <c r="Q382" s="6">
        <v>5000</v>
      </c>
      <c r="R382" s="5">
        <v>4.2</v>
      </c>
      <c r="S382" s="6">
        <v>50</v>
      </c>
      <c r="T382" s="6">
        <v>8</v>
      </c>
    </row>
    <row r="383" spans="1:20" x14ac:dyDescent="0.2">
      <c r="A383" t="s">
        <v>1357</v>
      </c>
      <c r="B383" t="s">
        <v>1358</v>
      </c>
      <c r="C383" t="s">
        <v>276</v>
      </c>
      <c r="D383" t="s">
        <v>45</v>
      </c>
      <c r="E383" s="28">
        <v>11999</v>
      </c>
      <c r="F383" s="28">
        <v>8399</v>
      </c>
      <c r="G383" t="str">
        <f t="shared" si="10"/>
        <v>Low</v>
      </c>
      <c r="H383" t="s">
        <v>1114</v>
      </c>
      <c r="I383" t="s">
        <v>1110</v>
      </c>
      <c r="J383" s="1">
        <v>6.71</v>
      </c>
      <c r="K383" t="s">
        <v>33</v>
      </c>
      <c r="L383" s="6">
        <v>6</v>
      </c>
      <c r="M383" s="6">
        <v>128</v>
      </c>
      <c r="N383" t="s">
        <v>1054</v>
      </c>
      <c r="O383" t="s">
        <v>1060</v>
      </c>
      <c r="P383" t="str">
        <f t="shared" si="11"/>
        <v>MediaTek</v>
      </c>
      <c r="Q383" s="6">
        <v>5000</v>
      </c>
      <c r="R383" s="5">
        <v>4</v>
      </c>
      <c r="S383" s="6">
        <v>8</v>
      </c>
      <c r="T383" s="6">
        <v>5</v>
      </c>
    </row>
    <row r="384" spans="1:20" x14ac:dyDescent="0.2">
      <c r="A384" t="s">
        <v>1359</v>
      </c>
      <c r="B384" t="s">
        <v>458</v>
      </c>
      <c r="C384" t="s">
        <v>276</v>
      </c>
      <c r="D384" t="s">
        <v>30</v>
      </c>
      <c r="E384" s="28">
        <v>19999</v>
      </c>
      <c r="F384" s="28">
        <v>13985</v>
      </c>
      <c r="G384" t="str">
        <f t="shared" si="10"/>
        <v>Mid</v>
      </c>
      <c r="H384" t="s">
        <v>449</v>
      </c>
      <c r="I384" t="s">
        <v>443</v>
      </c>
      <c r="J384" s="1">
        <v>6.79</v>
      </c>
      <c r="K384" t="s">
        <v>24</v>
      </c>
      <c r="L384" s="6">
        <v>8</v>
      </c>
      <c r="M384" s="6">
        <v>256</v>
      </c>
      <c r="N384" t="s">
        <v>404</v>
      </c>
      <c r="O384" t="s">
        <v>416</v>
      </c>
      <c r="P384" t="str">
        <f t="shared" si="11"/>
        <v>Snapdragon</v>
      </c>
      <c r="Q384" s="6">
        <v>5000</v>
      </c>
      <c r="R384" s="5">
        <v>4.2</v>
      </c>
      <c r="S384" s="6">
        <v>50</v>
      </c>
      <c r="T384" s="6">
        <v>8</v>
      </c>
    </row>
    <row r="385" spans="1:20" x14ac:dyDescent="0.2">
      <c r="A385" t="s">
        <v>1360</v>
      </c>
      <c r="B385" t="s">
        <v>1108</v>
      </c>
      <c r="C385" t="s">
        <v>276</v>
      </c>
      <c r="D385" t="s">
        <v>30</v>
      </c>
      <c r="E385" s="28">
        <v>9999</v>
      </c>
      <c r="F385" s="28">
        <v>7189</v>
      </c>
      <c r="G385" t="str">
        <f t="shared" si="10"/>
        <v>Low</v>
      </c>
      <c r="H385" t="s">
        <v>1109</v>
      </c>
      <c r="I385" t="s">
        <v>1110</v>
      </c>
      <c r="J385" s="1">
        <v>6.71</v>
      </c>
      <c r="K385" t="s">
        <v>33</v>
      </c>
      <c r="L385" s="6">
        <v>3</v>
      </c>
      <c r="M385" s="6">
        <v>64</v>
      </c>
      <c r="N385" t="s">
        <v>1111</v>
      </c>
      <c r="O385" t="s">
        <v>1060</v>
      </c>
      <c r="P385" t="str">
        <f t="shared" si="11"/>
        <v>MediaTek</v>
      </c>
      <c r="Q385" s="6">
        <v>5000</v>
      </c>
      <c r="R385" s="5">
        <v>4.0999999999999996</v>
      </c>
      <c r="S385" s="6">
        <v>8</v>
      </c>
      <c r="T385" s="6">
        <v>5</v>
      </c>
    </row>
    <row r="386" spans="1:20" x14ac:dyDescent="0.2">
      <c r="A386" t="s">
        <v>1361</v>
      </c>
      <c r="B386" t="s">
        <v>1358</v>
      </c>
      <c r="C386" t="s">
        <v>276</v>
      </c>
      <c r="D386" t="s">
        <v>45</v>
      </c>
      <c r="E386" s="28">
        <v>10999</v>
      </c>
      <c r="F386" s="28">
        <v>7599</v>
      </c>
      <c r="G386" t="str">
        <f t="shared" ref="G386:G449" si="12">IF(F386&lt;10000,"Low",IF(F386&lt;20000,"Mid","High"))</f>
        <v>Low</v>
      </c>
      <c r="H386" t="s">
        <v>1114</v>
      </c>
      <c r="I386" t="s">
        <v>1110</v>
      </c>
      <c r="J386" s="1">
        <v>6.71</v>
      </c>
      <c r="K386" t="s">
        <v>33</v>
      </c>
      <c r="L386" s="6">
        <v>4</v>
      </c>
      <c r="M386" s="6">
        <v>128</v>
      </c>
      <c r="N386" t="s">
        <v>1054</v>
      </c>
      <c r="O386" t="s">
        <v>1060</v>
      </c>
      <c r="P386" t="str">
        <f t="shared" ref="P386:P449" si="13">IF(ISNUMBER(SEARCH("Dimensity",O386)),"MediaTek",
IF(ISNUMBER(SEARCH("Helio",O386)),"MediaTek",
IF(ISNUMBER(SEARCH("G37",O386)),"MediaTek",
IF(ISNUMBER(SEARCH("Tensor",O386)),"Tensor",
IF(ISNUMBER(SEARCH("Snapdragon",O386)),"Snapdragon",
IF(ISNUMBER(SEARCH("Gen",O386)),"Snapdragon",
IF(ISNUMBER(SEARCH("Unisoc",O386)),"Unisoc",
IF(ISNUMBER(SEARCH("T",O386)),"Unisoc",
IF(ISNUMBER(SEARCH("SC",O386)),"Unisoc",
IF(ISNUMBER(SEARCH("Exynos",O386)),"Exynos",
"Other"))))))))))</f>
        <v>MediaTek</v>
      </c>
      <c r="Q386" s="6">
        <v>5000</v>
      </c>
      <c r="R386" s="5">
        <v>4.0999999999999996</v>
      </c>
      <c r="S386" s="6">
        <v>8</v>
      </c>
      <c r="T386" s="6">
        <v>5</v>
      </c>
    </row>
    <row r="387" spans="1:20" x14ac:dyDescent="0.2">
      <c r="A387" t="s">
        <v>1362</v>
      </c>
      <c r="B387" t="s">
        <v>1355</v>
      </c>
      <c r="C387" t="s">
        <v>276</v>
      </c>
      <c r="D387" t="s">
        <v>30</v>
      </c>
      <c r="E387" s="28">
        <v>10999</v>
      </c>
      <c r="F387" s="28">
        <v>7800</v>
      </c>
      <c r="G387" t="str">
        <f t="shared" si="12"/>
        <v>Low</v>
      </c>
      <c r="H387" t="s">
        <v>1109</v>
      </c>
      <c r="I387" t="s">
        <v>1110</v>
      </c>
      <c r="J387" s="1">
        <v>6.71</v>
      </c>
      <c r="K387" t="s">
        <v>33</v>
      </c>
      <c r="L387" s="6">
        <v>4</v>
      </c>
      <c r="M387" s="6">
        <v>128</v>
      </c>
      <c r="N387" t="s">
        <v>1111</v>
      </c>
      <c r="O387" t="s">
        <v>1060</v>
      </c>
      <c r="P387" t="str">
        <f t="shared" si="13"/>
        <v>MediaTek</v>
      </c>
      <c r="Q387" s="6">
        <v>5000</v>
      </c>
      <c r="R387" s="5">
        <v>4.0999999999999996</v>
      </c>
      <c r="S387" s="6">
        <v>8</v>
      </c>
      <c r="T387" s="6">
        <v>5</v>
      </c>
    </row>
    <row r="388" spans="1:20" x14ac:dyDescent="0.2">
      <c r="A388" t="s">
        <v>1363</v>
      </c>
      <c r="B388" t="s">
        <v>406</v>
      </c>
      <c r="C388" t="s">
        <v>276</v>
      </c>
      <c r="D388" t="s">
        <v>45</v>
      </c>
      <c r="E388" s="28">
        <v>15999</v>
      </c>
      <c r="F388" s="28">
        <v>8910</v>
      </c>
      <c r="G388" t="str">
        <f t="shared" si="12"/>
        <v>Low</v>
      </c>
      <c r="H388" t="s">
        <v>407</v>
      </c>
      <c r="I388" t="s">
        <v>398</v>
      </c>
      <c r="J388" s="1">
        <v>6.79</v>
      </c>
      <c r="K388" t="s">
        <v>24</v>
      </c>
      <c r="L388" s="6">
        <v>6</v>
      </c>
      <c r="M388" s="6">
        <v>128</v>
      </c>
      <c r="N388" t="s">
        <v>408</v>
      </c>
      <c r="O388" t="s">
        <v>245</v>
      </c>
      <c r="P388" t="str">
        <f t="shared" si="13"/>
        <v>MediaTek</v>
      </c>
      <c r="Q388" s="6">
        <v>5000</v>
      </c>
      <c r="R388" s="5">
        <v>4.2</v>
      </c>
      <c r="S388" s="6">
        <v>50</v>
      </c>
      <c r="T388" s="6">
        <v>8</v>
      </c>
    </row>
    <row r="389" spans="1:20" x14ac:dyDescent="0.2">
      <c r="A389" t="s">
        <v>1364</v>
      </c>
      <c r="B389" t="s">
        <v>1365</v>
      </c>
      <c r="C389" t="s">
        <v>90</v>
      </c>
      <c r="D389" t="s">
        <v>30</v>
      </c>
      <c r="E389" s="28">
        <v>30999</v>
      </c>
      <c r="F389" s="28">
        <v>25999</v>
      </c>
      <c r="G389" t="str">
        <f t="shared" si="12"/>
        <v>High</v>
      </c>
      <c r="H389" t="s">
        <v>1366</v>
      </c>
      <c r="I389" t="s">
        <v>974</v>
      </c>
      <c r="J389" s="1">
        <v>6.7</v>
      </c>
      <c r="K389" t="s">
        <v>24</v>
      </c>
      <c r="L389" s="6">
        <v>8</v>
      </c>
      <c r="M389" s="6">
        <v>256</v>
      </c>
      <c r="N389" t="s">
        <v>1367</v>
      </c>
      <c r="O389" t="s">
        <v>976</v>
      </c>
      <c r="P389" t="str">
        <f t="shared" si="13"/>
        <v>MediaTek</v>
      </c>
      <c r="Q389" s="6">
        <v>5000</v>
      </c>
      <c r="R389" s="5">
        <v>4.3</v>
      </c>
      <c r="S389" s="6">
        <v>64</v>
      </c>
      <c r="T389" s="6">
        <v>32</v>
      </c>
    </row>
    <row r="390" spans="1:20" x14ac:dyDescent="0.2">
      <c r="A390" t="s">
        <v>1368</v>
      </c>
      <c r="B390" t="s">
        <v>1369</v>
      </c>
      <c r="C390" t="s">
        <v>90</v>
      </c>
      <c r="D390" t="s">
        <v>45</v>
      </c>
      <c r="E390" s="28">
        <v>28999</v>
      </c>
      <c r="F390" s="28">
        <v>23999</v>
      </c>
      <c r="G390" t="str">
        <f t="shared" si="12"/>
        <v>High</v>
      </c>
      <c r="H390" t="s">
        <v>1366</v>
      </c>
      <c r="I390" t="s">
        <v>974</v>
      </c>
      <c r="J390" s="1">
        <v>6.7</v>
      </c>
      <c r="K390" t="s">
        <v>24</v>
      </c>
      <c r="L390" s="6">
        <v>8</v>
      </c>
      <c r="M390" s="6">
        <v>128</v>
      </c>
      <c r="N390" t="s">
        <v>1367</v>
      </c>
      <c r="O390" t="s">
        <v>976</v>
      </c>
      <c r="P390" t="str">
        <f t="shared" si="13"/>
        <v>MediaTek</v>
      </c>
      <c r="Q390" s="6">
        <v>5000</v>
      </c>
      <c r="R390" s="5">
        <v>4.3</v>
      </c>
      <c r="S390" s="6">
        <v>64</v>
      </c>
      <c r="T390" s="6">
        <v>32</v>
      </c>
    </row>
    <row r="391" spans="1:20" x14ac:dyDescent="0.2">
      <c r="A391" t="s">
        <v>1370</v>
      </c>
      <c r="B391" t="s">
        <v>1371</v>
      </c>
      <c r="C391" t="s">
        <v>276</v>
      </c>
      <c r="D391" t="s">
        <v>30</v>
      </c>
      <c r="E391" s="28">
        <v>11999</v>
      </c>
      <c r="F391" s="28">
        <v>8499</v>
      </c>
      <c r="G391" t="str">
        <f t="shared" si="12"/>
        <v>Low</v>
      </c>
      <c r="H391" t="s">
        <v>1372</v>
      </c>
      <c r="I391" t="s">
        <v>1373</v>
      </c>
      <c r="J391" s="1">
        <v>6.71</v>
      </c>
      <c r="K391" t="s">
        <v>33</v>
      </c>
      <c r="L391" s="6">
        <v>4</v>
      </c>
      <c r="M391" s="6">
        <v>64</v>
      </c>
      <c r="N391" t="s">
        <v>156</v>
      </c>
      <c r="O391" t="s">
        <v>379</v>
      </c>
      <c r="P391" t="str">
        <f t="shared" si="13"/>
        <v>MediaTek</v>
      </c>
      <c r="Q391" s="6">
        <v>5000</v>
      </c>
      <c r="R391" s="5">
        <v>4.2</v>
      </c>
      <c r="S391" s="6">
        <v>50</v>
      </c>
      <c r="T391" s="6">
        <v>5</v>
      </c>
    </row>
    <row r="392" spans="1:20" x14ac:dyDescent="0.2">
      <c r="A392" t="s">
        <v>1374</v>
      </c>
      <c r="B392" t="s">
        <v>1375</v>
      </c>
      <c r="C392" t="s">
        <v>276</v>
      </c>
      <c r="D392" t="s">
        <v>45</v>
      </c>
      <c r="E392" s="28">
        <v>11580</v>
      </c>
      <c r="F392" s="28">
        <v>8399</v>
      </c>
      <c r="G392" t="str">
        <f t="shared" si="12"/>
        <v>Low</v>
      </c>
      <c r="H392" t="s">
        <v>1376</v>
      </c>
      <c r="I392" t="s">
        <v>1373</v>
      </c>
      <c r="J392" s="1">
        <v>6.71</v>
      </c>
      <c r="K392" t="s">
        <v>33</v>
      </c>
      <c r="L392" s="6">
        <v>4</v>
      </c>
      <c r="M392" s="6">
        <v>64</v>
      </c>
      <c r="N392" t="s">
        <v>487</v>
      </c>
      <c r="O392" t="s">
        <v>379</v>
      </c>
      <c r="P392" t="str">
        <f t="shared" si="13"/>
        <v>MediaTek</v>
      </c>
      <c r="Q392" s="6">
        <v>5000</v>
      </c>
      <c r="R392" s="5">
        <v>4.2</v>
      </c>
      <c r="S392" s="6">
        <v>50</v>
      </c>
      <c r="T392" s="6">
        <v>5</v>
      </c>
    </row>
    <row r="393" spans="1:20" x14ac:dyDescent="0.2">
      <c r="A393" t="s">
        <v>1377</v>
      </c>
      <c r="B393" t="s">
        <v>1378</v>
      </c>
      <c r="C393" t="s">
        <v>276</v>
      </c>
      <c r="D393" t="s">
        <v>45</v>
      </c>
      <c r="E393" s="28">
        <v>13999</v>
      </c>
      <c r="F393" s="28">
        <v>8699</v>
      </c>
      <c r="G393" t="str">
        <f t="shared" si="12"/>
        <v>Low</v>
      </c>
      <c r="H393" t="s">
        <v>1379</v>
      </c>
      <c r="I393" t="s">
        <v>1380</v>
      </c>
      <c r="J393" s="1">
        <v>6.58</v>
      </c>
      <c r="K393" t="s">
        <v>24</v>
      </c>
      <c r="L393" s="6">
        <v>4</v>
      </c>
      <c r="M393" s="6">
        <v>64</v>
      </c>
      <c r="N393" t="s">
        <v>1381</v>
      </c>
      <c r="O393" t="s">
        <v>1382</v>
      </c>
      <c r="P393" t="str">
        <f t="shared" si="13"/>
        <v>MediaTek</v>
      </c>
      <c r="Q393" s="6">
        <v>5000</v>
      </c>
      <c r="R393" s="5">
        <v>4.2</v>
      </c>
      <c r="S393" s="6">
        <v>50</v>
      </c>
      <c r="T393" s="6">
        <v>8</v>
      </c>
    </row>
    <row r="394" spans="1:20" x14ac:dyDescent="0.2">
      <c r="A394" t="s">
        <v>1383</v>
      </c>
      <c r="B394" t="s">
        <v>1384</v>
      </c>
      <c r="C394" t="s">
        <v>375</v>
      </c>
      <c r="D394" t="s">
        <v>45</v>
      </c>
      <c r="E394" s="28">
        <v>17499</v>
      </c>
      <c r="F394" s="28">
        <v>13499</v>
      </c>
      <c r="G394" t="str">
        <f t="shared" si="12"/>
        <v>Mid</v>
      </c>
      <c r="H394" t="s">
        <v>1385</v>
      </c>
      <c r="I394" t="s">
        <v>1386</v>
      </c>
      <c r="J394" s="1">
        <v>6.72</v>
      </c>
      <c r="K394" t="s">
        <v>24</v>
      </c>
      <c r="L394" s="6">
        <v>4</v>
      </c>
      <c r="M394" s="6">
        <v>128</v>
      </c>
      <c r="N394" t="s">
        <v>1387</v>
      </c>
      <c r="O394" t="s">
        <v>1272</v>
      </c>
      <c r="P394" t="str">
        <f t="shared" si="13"/>
        <v>Snapdragon</v>
      </c>
      <c r="Q394" s="6">
        <v>6000</v>
      </c>
      <c r="R394" s="5">
        <v>4.5</v>
      </c>
      <c r="S394" s="6">
        <v>50</v>
      </c>
      <c r="T394" s="6">
        <v>8</v>
      </c>
    </row>
    <row r="395" spans="1:20" x14ac:dyDescent="0.2">
      <c r="A395" t="s">
        <v>1388</v>
      </c>
      <c r="B395" t="s">
        <v>1389</v>
      </c>
      <c r="C395" t="s">
        <v>375</v>
      </c>
      <c r="D395" t="s">
        <v>45</v>
      </c>
      <c r="E395" s="28">
        <v>18999</v>
      </c>
      <c r="F395" s="28">
        <v>14999</v>
      </c>
      <c r="G395" t="str">
        <f t="shared" si="12"/>
        <v>Mid</v>
      </c>
      <c r="H395" t="s">
        <v>1390</v>
      </c>
      <c r="I395" t="s">
        <v>1386</v>
      </c>
      <c r="J395" s="1">
        <v>6.72</v>
      </c>
      <c r="K395" t="s">
        <v>24</v>
      </c>
      <c r="L395" s="6">
        <v>6</v>
      </c>
      <c r="M395" s="6">
        <v>128</v>
      </c>
      <c r="N395" t="s">
        <v>1391</v>
      </c>
      <c r="O395" t="s">
        <v>1272</v>
      </c>
      <c r="P395" t="str">
        <f t="shared" si="13"/>
        <v>Snapdragon</v>
      </c>
      <c r="Q395" s="6">
        <v>6000</v>
      </c>
      <c r="R395" s="5">
        <v>4.5</v>
      </c>
      <c r="S395" s="6">
        <v>50</v>
      </c>
      <c r="T395" s="6">
        <v>8</v>
      </c>
    </row>
    <row r="396" spans="1:20" x14ac:dyDescent="0.2">
      <c r="A396" t="s">
        <v>1392</v>
      </c>
      <c r="B396" t="s">
        <v>1389</v>
      </c>
      <c r="C396" t="s">
        <v>375</v>
      </c>
      <c r="D396" t="s">
        <v>45</v>
      </c>
      <c r="E396" s="28">
        <v>17499</v>
      </c>
      <c r="F396" s="28">
        <v>13499</v>
      </c>
      <c r="G396" t="str">
        <f t="shared" si="12"/>
        <v>Mid</v>
      </c>
      <c r="H396" t="s">
        <v>1390</v>
      </c>
      <c r="I396" t="s">
        <v>1386</v>
      </c>
      <c r="J396" s="1">
        <v>6.72</v>
      </c>
      <c r="K396" t="s">
        <v>24</v>
      </c>
      <c r="L396" s="6">
        <v>4</v>
      </c>
      <c r="M396" s="6">
        <v>128</v>
      </c>
      <c r="N396" t="s">
        <v>1391</v>
      </c>
      <c r="O396" t="s">
        <v>1272</v>
      </c>
      <c r="P396" t="str">
        <f t="shared" si="13"/>
        <v>Snapdragon</v>
      </c>
      <c r="Q396" s="6">
        <v>6000</v>
      </c>
      <c r="R396" s="5">
        <v>4.5</v>
      </c>
      <c r="S396" s="6">
        <v>50</v>
      </c>
      <c r="T396" s="6">
        <v>8</v>
      </c>
    </row>
    <row r="397" spans="1:20" x14ac:dyDescent="0.2">
      <c r="A397" t="s">
        <v>1393</v>
      </c>
      <c r="B397" t="s">
        <v>1384</v>
      </c>
      <c r="C397" t="s">
        <v>375</v>
      </c>
      <c r="D397" t="s">
        <v>45</v>
      </c>
      <c r="E397" s="28">
        <v>18999</v>
      </c>
      <c r="F397" s="28">
        <v>14999</v>
      </c>
      <c r="G397" t="str">
        <f t="shared" si="12"/>
        <v>Mid</v>
      </c>
      <c r="H397" t="s">
        <v>1385</v>
      </c>
      <c r="I397" t="s">
        <v>1386</v>
      </c>
      <c r="J397" s="1">
        <v>6.72</v>
      </c>
      <c r="K397" t="s">
        <v>24</v>
      </c>
      <c r="L397" s="6">
        <v>6</v>
      </c>
      <c r="M397" s="6">
        <v>128</v>
      </c>
      <c r="N397" t="s">
        <v>1387</v>
      </c>
      <c r="O397" t="s">
        <v>1272</v>
      </c>
      <c r="P397" t="str">
        <f t="shared" si="13"/>
        <v>Snapdragon</v>
      </c>
      <c r="Q397" s="6">
        <v>6000</v>
      </c>
      <c r="R397" s="5">
        <v>4.5</v>
      </c>
      <c r="S397" s="6">
        <v>50</v>
      </c>
      <c r="T397" s="6">
        <v>8</v>
      </c>
    </row>
    <row r="398" spans="1:20" x14ac:dyDescent="0.2">
      <c r="A398" t="s">
        <v>1394</v>
      </c>
      <c r="B398" t="s">
        <v>1395</v>
      </c>
      <c r="C398" t="s">
        <v>557</v>
      </c>
      <c r="D398" t="s">
        <v>45</v>
      </c>
      <c r="E398" s="28">
        <v>54999</v>
      </c>
      <c r="F398" s="28">
        <v>34999</v>
      </c>
      <c r="G398" t="str">
        <f t="shared" si="12"/>
        <v>High</v>
      </c>
      <c r="H398" t="s">
        <v>558</v>
      </c>
      <c r="I398" t="s">
        <v>559</v>
      </c>
      <c r="J398" s="1">
        <v>6.7</v>
      </c>
      <c r="K398" t="s">
        <v>24</v>
      </c>
      <c r="L398" s="6">
        <v>12</v>
      </c>
      <c r="M398" s="6">
        <v>256</v>
      </c>
      <c r="N398" t="s">
        <v>560</v>
      </c>
      <c r="O398" t="s">
        <v>561</v>
      </c>
      <c r="P398" t="str">
        <f t="shared" si="13"/>
        <v>Snapdragon</v>
      </c>
      <c r="Q398" s="6">
        <v>4700</v>
      </c>
      <c r="R398" s="5">
        <v>4.4000000000000004</v>
      </c>
      <c r="S398" s="6">
        <v>50</v>
      </c>
      <c r="T398" s="6">
        <v>32</v>
      </c>
    </row>
    <row r="399" spans="1:20" x14ac:dyDescent="0.2">
      <c r="A399" t="s">
        <v>1396</v>
      </c>
      <c r="B399" t="s">
        <v>1397</v>
      </c>
      <c r="C399" t="s">
        <v>557</v>
      </c>
      <c r="D399" t="s">
        <v>45</v>
      </c>
      <c r="E399" s="28">
        <v>54999</v>
      </c>
      <c r="F399" s="28">
        <v>36999</v>
      </c>
      <c r="G399" t="str">
        <f t="shared" si="12"/>
        <v>High</v>
      </c>
      <c r="H399" t="s">
        <v>1398</v>
      </c>
      <c r="I399" t="s">
        <v>559</v>
      </c>
      <c r="J399" s="1">
        <v>6.7</v>
      </c>
      <c r="K399" t="s">
        <v>24</v>
      </c>
      <c r="L399" s="6">
        <v>12</v>
      </c>
      <c r="M399" s="6">
        <v>256</v>
      </c>
      <c r="N399" t="s">
        <v>1399</v>
      </c>
      <c r="O399" t="s">
        <v>561</v>
      </c>
      <c r="P399" t="str">
        <f t="shared" si="13"/>
        <v>Snapdragon</v>
      </c>
      <c r="Q399" s="6">
        <v>4700</v>
      </c>
      <c r="R399" s="5">
        <v>4.4000000000000004</v>
      </c>
      <c r="S399" s="6">
        <v>50</v>
      </c>
      <c r="T399" s="6">
        <v>32</v>
      </c>
    </row>
    <row r="400" spans="1:20" x14ac:dyDescent="0.2">
      <c r="A400" t="s">
        <v>1400</v>
      </c>
      <c r="B400" t="s">
        <v>1219</v>
      </c>
      <c r="C400" t="s">
        <v>241</v>
      </c>
      <c r="D400" t="s">
        <v>45</v>
      </c>
      <c r="E400" s="28">
        <v>21999</v>
      </c>
      <c r="F400" s="28">
        <v>16999</v>
      </c>
      <c r="G400" t="str">
        <f t="shared" si="12"/>
        <v>Mid</v>
      </c>
      <c r="H400" t="s">
        <v>1210</v>
      </c>
      <c r="I400" t="s">
        <v>1186</v>
      </c>
      <c r="J400" s="1">
        <v>6.67</v>
      </c>
      <c r="K400" t="s">
        <v>24</v>
      </c>
      <c r="L400" s="6">
        <v>8</v>
      </c>
      <c r="M400" s="6">
        <v>128</v>
      </c>
      <c r="N400" t="s">
        <v>1211</v>
      </c>
      <c r="O400" t="s">
        <v>976</v>
      </c>
      <c r="P400" t="str">
        <f t="shared" si="13"/>
        <v>MediaTek</v>
      </c>
      <c r="Q400" s="6">
        <v>5000</v>
      </c>
      <c r="R400" s="5">
        <v>4.3</v>
      </c>
      <c r="S400" s="6">
        <v>50</v>
      </c>
      <c r="T400" s="6">
        <v>16</v>
      </c>
    </row>
    <row r="401" spans="1:20" x14ac:dyDescent="0.2">
      <c r="A401" t="s">
        <v>1401</v>
      </c>
      <c r="B401" t="s">
        <v>1184</v>
      </c>
      <c r="C401" t="s">
        <v>241</v>
      </c>
      <c r="D401" t="s">
        <v>45</v>
      </c>
      <c r="E401" s="28">
        <v>21999</v>
      </c>
      <c r="F401" s="28">
        <v>16999</v>
      </c>
      <c r="G401" t="str">
        <f t="shared" si="12"/>
        <v>Mid</v>
      </c>
      <c r="H401" t="s">
        <v>1185</v>
      </c>
      <c r="I401" t="s">
        <v>1186</v>
      </c>
      <c r="J401" s="1">
        <v>6.67</v>
      </c>
      <c r="K401" t="s">
        <v>24</v>
      </c>
      <c r="L401" s="6">
        <v>8</v>
      </c>
      <c r="M401" s="6">
        <v>128</v>
      </c>
      <c r="N401" t="s">
        <v>1136</v>
      </c>
      <c r="O401" t="s">
        <v>976</v>
      </c>
      <c r="P401" t="str">
        <f t="shared" si="13"/>
        <v>MediaTek</v>
      </c>
      <c r="Q401" s="6">
        <v>5000</v>
      </c>
      <c r="R401" s="5">
        <v>4.3</v>
      </c>
      <c r="S401" s="6">
        <v>50</v>
      </c>
      <c r="T401" s="6">
        <v>16</v>
      </c>
    </row>
    <row r="402" spans="1:20" x14ac:dyDescent="0.2">
      <c r="A402" t="s">
        <v>1402</v>
      </c>
      <c r="B402" t="s">
        <v>1384</v>
      </c>
      <c r="C402" t="s">
        <v>375</v>
      </c>
      <c r="D402" t="s">
        <v>45</v>
      </c>
      <c r="E402" s="28">
        <v>20499</v>
      </c>
      <c r="F402" s="28">
        <v>16499</v>
      </c>
      <c r="G402" t="str">
        <f t="shared" si="12"/>
        <v>Mid</v>
      </c>
      <c r="H402" t="s">
        <v>1385</v>
      </c>
      <c r="I402" t="s">
        <v>1386</v>
      </c>
      <c r="J402" s="1">
        <v>6.72</v>
      </c>
      <c r="K402" t="s">
        <v>24</v>
      </c>
      <c r="L402" s="6">
        <v>8</v>
      </c>
      <c r="M402" s="6">
        <v>128</v>
      </c>
      <c r="N402" t="s">
        <v>1387</v>
      </c>
      <c r="O402" t="s">
        <v>1272</v>
      </c>
      <c r="P402" t="str">
        <f t="shared" si="13"/>
        <v>Snapdragon</v>
      </c>
      <c r="Q402" s="6">
        <v>6000</v>
      </c>
      <c r="R402" s="5">
        <v>4.4000000000000004</v>
      </c>
      <c r="S402" s="6">
        <v>50</v>
      </c>
      <c r="T402" s="6">
        <v>8</v>
      </c>
    </row>
    <row r="403" spans="1:20" x14ac:dyDescent="0.2">
      <c r="A403" t="s">
        <v>1403</v>
      </c>
      <c r="B403" t="s">
        <v>1389</v>
      </c>
      <c r="C403" t="s">
        <v>375</v>
      </c>
      <c r="D403" t="s">
        <v>45</v>
      </c>
      <c r="E403" s="28">
        <v>20499</v>
      </c>
      <c r="F403" s="28">
        <v>16499</v>
      </c>
      <c r="G403" t="str">
        <f t="shared" si="12"/>
        <v>Mid</v>
      </c>
      <c r="H403" t="s">
        <v>1390</v>
      </c>
      <c r="I403" t="s">
        <v>1386</v>
      </c>
      <c r="J403" s="1">
        <v>6.72</v>
      </c>
      <c r="K403" t="s">
        <v>24</v>
      </c>
      <c r="L403" s="6">
        <v>8</v>
      </c>
      <c r="M403" s="6">
        <v>128</v>
      </c>
      <c r="N403" t="s">
        <v>1391</v>
      </c>
      <c r="O403" t="s">
        <v>1272</v>
      </c>
      <c r="P403" t="str">
        <f t="shared" si="13"/>
        <v>Snapdragon</v>
      </c>
      <c r="Q403" s="6">
        <v>6000</v>
      </c>
      <c r="R403" s="5">
        <v>4.4000000000000004</v>
      </c>
      <c r="S403" s="6">
        <v>50</v>
      </c>
      <c r="T403" s="6">
        <v>8</v>
      </c>
    </row>
    <row r="404" spans="1:20" x14ac:dyDescent="0.2">
      <c r="A404" t="s">
        <v>1404</v>
      </c>
      <c r="B404" t="s">
        <v>1405</v>
      </c>
      <c r="C404" t="s">
        <v>375</v>
      </c>
      <c r="D404" t="s">
        <v>45</v>
      </c>
      <c r="E404" s="28">
        <v>19999</v>
      </c>
      <c r="F404" s="28">
        <v>15499</v>
      </c>
      <c r="G404" t="str">
        <f t="shared" si="12"/>
        <v>Mid</v>
      </c>
      <c r="H404" t="s">
        <v>1406</v>
      </c>
      <c r="I404" t="s">
        <v>1407</v>
      </c>
      <c r="J404" s="1">
        <v>6.56</v>
      </c>
      <c r="K404" t="s">
        <v>24</v>
      </c>
      <c r="L404" s="6">
        <v>6</v>
      </c>
      <c r="M404" s="6">
        <v>128</v>
      </c>
      <c r="N404" t="s">
        <v>1408</v>
      </c>
      <c r="O404" t="s">
        <v>1409</v>
      </c>
      <c r="P404" t="str">
        <f t="shared" si="13"/>
        <v>MediaTek</v>
      </c>
      <c r="Q404" s="6">
        <v>5000</v>
      </c>
      <c r="R404" s="5">
        <v>4</v>
      </c>
      <c r="S404" s="6">
        <v>8</v>
      </c>
      <c r="T404" s="6">
        <v>8</v>
      </c>
    </row>
    <row r="405" spans="1:20" x14ac:dyDescent="0.2">
      <c r="A405" t="s">
        <v>1410</v>
      </c>
      <c r="B405" t="s">
        <v>1411</v>
      </c>
      <c r="C405" t="s">
        <v>375</v>
      </c>
      <c r="D405" t="s">
        <v>45</v>
      </c>
      <c r="E405" s="28">
        <v>15999</v>
      </c>
      <c r="F405" s="28">
        <v>11999</v>
      </c>
      <c r="G405" t="str">
        <f t="shared" si="12"/>
        <v>Mid</v>
      </c>
      <c r="H405" t="s">
        <v>1412</v>
      </c>
      <c r="I405" t="s">
        <v>1413</v>
      </c>
      <c r="J405" s="1">
        <v>6.56</v>
      </c>
      <c r="K405" t="s">
        <v>24</v>
      </c>
      <c r="L405" s="6">
        <v>4</v>
      </c>
      <c r="M405" s="6">
        <v>128</v>
      </c>
      <c r="N405" t="s">
        <v>1414</v>
      </c>
      <c r="O405" t="s">
        <v>1409</v>
      </c>
      <c r="P405" t="str">
        <f t="shared" si="13"/>
        <v>MediaTek</v>
      </c>
      <c r="Q405" s="6">
        <v>5000</v>
      </c>
      <c r="R405" s="5">
        <v>4.5</v>
      </c>
      <c r="S405" s="6">
        <v>8</v>
      </c>
      <c r="T405" s="6">
        <v>5</v>
      </c>
    </row>
    <row r="406" spans="1:20" x14ac:dyDescent="0.2">
      <c r="A406" t="s">
        <v>1415</v>
      </c>
      <c r="B406" t="s">
        <v>1416</v>
      </c>
      <c r="C406" t="s">
        <v>90</v>
      </c>
      <c r="D406" t="s">
        <v>45</v>
      </c>
      <c r="E406" s="28">
        <v>43999</v>
      </c>
      <c r="F406" s="28">
        <v>32999</v>
      </c>
      <c r="G406" t="str">
        <f t="shared" si="12"/>
        <v>High</v>
      </c>
      <c r="H406" t="s">
        <v>1417</v>
      </c>
      <c r="I406" t="s">
        <v>1418</v>
      </c>
      <c r="J406" s="1">
        <v>6.7</v>
      </c>
      <c r="K406" t="s">
        <v>24</v>
      </c>
      <c r="L406" s="6">
        <v>8</v>
      </c>
      <c r="M406" s="6">
        <v>256</v>
      </c>
      <c r="N406" t="s">
        <v>1419</v>
      </c>
      <c r="O406" t="s">
        <v>1420</v>
      </c>
      <c r="P406" t="str">
        <f t="shared" si="13"/>
        <v>MediaTek</v>
      </c>
      <c r="Q406" s="6">
        <v>5000</v>
      </c>
      <c r="R406" s="5">
        <v>4.5</v>
      </c>
      <c r="S406" s="6">
        <v>50</v>
      </c>
      <c r="T406" s="6">
        <v>32</v>
      </c>
    </row>
    <row r="407" spans="1:20" x14ac:dyDescent="0.2">
      <c r="A407" t="s">
        <v>1421</v>
      </c>
      <c r="B407" t="s">
        <v>1422</v>
      </c>
      <c r="C407" t="s">
        <v>90</v>
      </c>
      <c r="D407" t="s">
        <v>45</v>
      </c>
      <c r="E407" s="28">
        <v>55999</v>
      </c>
      <c r="F407" s="28">
        <v>40999</v>
      </c>
      <c r="G407" t="str">
        <f t="shared" si="12"/>
        <v>High</v>
      </c>
      <c r="H407" t="s">
        <v>1423</v>
      </c>
      <c r="I407" t="s">
        <v>1424</v>
      </c>
      <c r="J407" s="1">
        <v>6.7</v>
      </c>
      <c r="K407" t="s">
        <v>24</v>
      </c>
      <c r="L407" s="6">
        <v>12</v>
      </c>
      <c r="M407" s="6">
        <v>512</v>
      </c>
      <c r="N407" t="s">
        <v>1425</v>
      </c>
      <c r="O407" t="s">
        <v>1420</v>
      </c>
      <c r="P407" t="str">
        <f t="shared" si="13"/>
        <v>MediaTek</v>
      </c>
      <c r="Q407" s="6">
        <v>5000</v>
      </c>
      <c r="R407" s="5">
        <v>4.4000000000000004</v>
      </c>
      <c r="S407" s="6">
        <v>50</v>
      </c>
      <c r="T407" s="6">
        <v>50</v>
      </c>
    </row>
    <row r="408" spans="1:20" x14ac:dyDescent="0.2">
      <c r="A408" t="s">
        <v>1426</v>
      </c>
      <c r="B408" t="s">
        <v>1427</v>
      </c>
      <c r="C408" t="s">
        <v>90</v>
      </c>
      <c r="D408" t="s">
        <v>45</v>
      </c>
      <c r="E408" s="28">
        <v>43999</v>
      </c>
      <c r="F408" s="28">
        <v>32999</v>
      </c>
      <c r="G408" t="str">
        <f t="shared" si="12"/>
        <v>High</v>
      </c>
      <c r="H408" t="s">
        <v>1428</v>
      </c>
      <c r="I408" t="s">
        <v>1418</v>
      </c>
      <c r="J408" s="1">
        <v>6.7</v>
      </c>
      <c r="K408" t="s">
        <v>24</v>
      </c>
      <c r="L408" s="6">
        <v>8</v>
      </c>
      <c r="M408" s="6">
        <v>256</v>
      </c>
      <c r="N408" t="s">
        <v>1429</v>
      </c>
      <c r="O408" t="s">
        <v>1420</v>
      </c>
      <c r="P408" t="str">
        <f t="shared" si="13"/>
        <v>MediaTek</v>
      </c>
      <c r="Q408" s="6">
        <v>5000</v>
      </c>
      <c r="R408" s="5">
        <v>4.5</v>
      </c>
      <c r="S408" s="6">
        <v>50</v>
      </c>
      <c r="T408" s="6">
        <v>32</v>
      </c>
    </row>
    <row r="409" spans="1:20" x14ac:dyDescent="0.2">
      <c r="A409" t="s">
        <v>1430</v>
      </c>
      <c r="B409" t="s">
        <v>1431</v>
      </c>
      <c r="C409" t="s">
        <v>90</v>
      </c>
      <c r="D409" t="s">
        <v>45</v>
      </c>
      <c r="E409" s="28">
        <v>53999</v>
      </c>
      <c r="F409" s="28">
        <v>36999</v>
      </c>
      <c r="G409" t="str">
        <f t="shared" si="12"/>
        <v>High</v>
      </c>
      <c r="H409" t="s">
        <v>1423</v>
      </c>
      <c r="I409" t="s">
        <v>1424</v>
      </c>
      <c r="J409" s="1">
        <v>6.7</v>
      </c>
      <c r="K409" t="s">
        <v>24</v>
      </c>
      <c r="L409" s="6">
        <v>12</v>
      </c>
      <c r="M409" s="6">
        <v>256</v>
      </c>
      <c r="N409" t="s">
        <v>1425</v>
      </c>
      <c r="O409" t="s">
        <v>1420</v>
      </c>
      <c r="P409" t="str">
        <f t="shared" si="13"/>
        <v>MediaTek</v>
      </c>
      <c r="Q409" s="6">
        <v>5000</v>
      </c>
      <c r="R409" s="5">
        <v>4.4000000000000004</v>
      </c>
      <c r="S409" s="6">
        <v>50</v>
      </c>
      <c r="T409" s="6">
        <v>50</v>
      </c>
    </row>
    <row r="410" spans="1:20" x14ac:dyDescent="0.2">
      <c r="A410" t="s">
        <v>1432</v>
      </c>
      <c r="B410" t="s">
        <v>1433</v>
      </c>
      <c r="C410" t="s">
        <v>90</v>
      </c>
      <c r="D410" t="s">
        <v>45</v>
      </c>
      <c r="E410" s="28">
        <v>43999</v>
      </c>
      <c r="F410" s="28">
        <v>32999</v>
      </c>
      <c r="G410" t="str">
        <f t="shared" si="12"/>
        <v>High</v>
      </c>
      <c r="H410" t="s">
        <v>1434</v>
      </c>
      <c r="I410" t="s">
        <v>1418</v>
      </c>
      <c r="J410" s="1">
        <v>6.7</v>
      </c>
      <c r="K410" t="s">
        <v>24</v>
      </c>
      <c r="L410" s="6">
        <v>8</v>
      </c>
      <c r="M410" s="6">
        <v>256</v>
      </c>
      <c r="N410" t="s">
        <v>1435</v>
      </c>
      <c r="O410" t="s">
        <v>1420</v>
      </c>
      <c r="P410" t="str">
        <f t="shared" si="13"/>
        <v>MediaTek</v>
      </c>
      <c r="Q410" s="6">
        <v>5000</v>
      </c>
      <c r="R410" s="5">
        <v>4.5</v>
      </c>
      <c r="S410" s="6">
        <v>50</v>
      </c>
      <c r="T410" s="6">
        <v>32</v>
      </c>
    </row>
    <row r="411" spans="1:20" x14ac:dyDescent="0.2">
      <c r="A411" t="s">
        <v>1436</v>
      </c>
      <c r="B411" t="s">
        <v>1437</v>
      </c>
      <c r="C411" t="s">
        <v>90</v>
      </c>
      <c r="D411" t="s">
        <v>45</v>
      </c>
      <c r="E411" s="28">
        <v>53999</v>
      </c>
      <c r="F411" s="28">
        <v>36999</v>
      </c>
      <c r="G411" t="str">
        <f t="shared" si="12"/>
        <v>High</v>
      </c>
      <c r="H411" t="s">
        <v>1438</v>
      </c>
      <c r="I411" t="s">
        <v>1424</v>
      </c>
      <c r="J411" s="1">
        <v>6.7</v>
      </c>
      <c r="K411" t="s">
        <v>24</v>
      </c>
      <c r="L411" s="6">
        <v>12</v>
      </c>
      <c r="M411" s="6">
        <v>256</v>
      </c>
      <c r="N411" t="s">
        <v>1439</v>
      </c>
      <c r="O411" t="s">
        <v>1420</v>
      </c>
      <c r="P411" t="str">
        <f t="shared" si="13"/>
        <v>MediaTek</v>
      </c>
      <c r="Q411" s="6">
        <v>5000</v>
      </c>
      <c r="R411" s="5">
        <v>4.4000000000000004</v>
      </c>
      <c r="S411" s="6">
        <v>50</v>
      </c>
      <c r="T411" s="6">
        <v>50</v>
      </c>
    </row>
    <row r="412" spans="1:20" x14ac:dyDescent="0.2">
      <c r="A412" t="s">
        <v>1440</v>
      </c>
      <c r="B412" t="s">
        <v>1441</v>
      </c>
      <c r="C412" t="s">
        <v>38</v>
      </c>
      <c r="D412" t="s">
        <v>45</v>
      </c>
      <c r="E412" s="28">
        <v>109999</v>
      </c>
      <c r="F412" s="28">
        <v>109999</v>
      </c>
      <c r="G412" t="str">
        <f t="shared" si="12"/>
        <v>High</v>
      </c>
      <c r="H412" t="s">
        <v>1442</v>
      </c>
      <c r="I412" t="s">
        <v>1443</v>
      </c>
      <c r="J412" s="1">
        <v>6.7</v>
      </c>
      <c r="K412" t="s">
        <v>24</v>
      </c>
      <c r="L412" s="6">
        <v>12</v>
      </c>
      <c r="M412" s="6">
        <v>256</v>
      </c>
      <c r="N412" t="s">
        <v>1444</v>
      </c>
      <c r="O412" t="s">
        <v>885</v>
      </c>
      <c r="P412" t="str">
        <f t="shared" si="13"/>
        <v>Snapdragon</v>
      </c>
      <c r="Q412" s="6">
        <v>4000</v>
      </c>
      <c r="R412" s="5">
        <v>4.5</v>
      </c>
      <c r="S412" s="6">
        <v>50</v>
      </c>
      <c r="T412" s="6">
        <v>10</v>
      </c>
    </row>
    <row r="413" spans="1:20" x14ac:dyDescent="0.2">
      <c r="A413" t="s">
        <v>1445</v>
      </c>
      <c r="B413" t="s">
        <v>1446</v>
      </c>
      <c r="C413" t="s">
        <v>52</v>
      </c>
      <c r="D413" t="s">
        <v>45</v>
      </c>
      <c r="E413" s="28">
        <v>17999</v>
      </c>
      <c r="F413" s="28">
        <v>13499</v>
      </c>
      <c r="G413" t="str">
        <f t="shared" si="12"/>
        <v>Mid</v>
      </c>
      <c r="H413" t="s">
        <v>1447</v>
      </c>
      <c r="I413" t="s">
        <v>1448</v>
      </c>
      <c r="J413" s="1">
        <v>6.79</v>
      </c>
      <c r="K413" t="s">
        <v>24</v>
      </c>
      <c r="L413" s="6">
        <v>8</v>
      </c>
      <c r="M413" s="6">
        <v>128</v>
      </c>
      <c r="N413" t="s">
        <v>1449</v>
      </c>
      <c r="O413" t="s">
        <v>1450</v>
      </c>
      <c r="P413" t="str">
        <f t="shared" si="13"/>
        <v>Snapdragon</v>
      </c>
      <c r="Q413" s="6">
        <v>5030</v>
      </c>
      <c r="R413" s="5">
        <v>4.0999999999999996</v>
      </c>
      <c r="S413" s="6">
        <v>108</v>
      </c>
      <c r="T413" s="6">
        <v>13</v>
      </c>
    </row>
    <row r="414" spans="1:20" x14ac:dyDescent="0.2">
      <c r="A414" t="s">
        <v>1451</v>
      </c>
      <c r="B414" t="s">
        <v>1452</v>
      </c>
      <c r="C414" t="s">
        <v>52</v>
      </c>
      <c r="D414" t="s">
        <v>45</v>
      </c>
      <c r="E414" s="28">
        <v>17999</v>
      </c>
      <c r="F414" s="28">
        <v>13499</v>
      </c>
      <c r="G414" t="str">
        <f t="shared" si="12"/>
        <v>Mid</v>
      </c>
      <c r="H414" t="s">
        <v>1453</v>
      </c>
      <c r="I414" t="s">
        <v>1448</v>
      </c>
      <c r="J414" s="1">
        <v>6.79</v>
      </c>
      <c r="K414" t="s">
        <v>24</v>
      </c>
      <c r="L414" s="6">
        <v>8</v>
      </c>
      <c r="M414" s="6">
        <v>128</v>
      </c>
      <c r="N414" t="s">
        <v>1454</v>
      </c>
      <c r="O414" t="s">
        <v>1450</v>
      </c>
      <c r="P414" t="str">
        <f t="shared" si="13"/>
        <v>Snapdragon</v>
      </c>
      <c r="Q414" s="6">
        <v>5030</v>
      </c>
      <c r="R414" s="5">
        <v>4.0999999999999996</v>
      </c>
      <c r="S414" s="6">
        <v>108</v>
      </c>
      <c r="T414" s="6">
        <v>13</v>
      </c>
    </row>
    <row r="415" spans="1:20" x14ac:dyDescent="0.2">
      <c r="A415" t="s">
        <v>1455</v>
      </c>
      <c r="B415" t="s">
        <v>1456</v>
      </c>
      <c r="C415" t="s">
        <v>52</v>
      </c>
      <c r="D415" t="s">
        <v>45</v>
      </c>
      <c r="E415" s="28">
        <v>11999</v>
      </c>
      <c r="F415" s="28">
        <v>8499</v>
      </c>
      <c r="G415" t="str">
        <f t="shared" si="12"/>
        <v>Low</v>
      </c>
      <c r="H415" t="s">
        <v>782</v>
      </c>
      <c r="I415" t="s">
        <v>783</v>
      </c>
      <c r="J415" s="1">
        <v>6.74</v>
      </c>
      <c r="K415" t="s">
        <v>33</v>
      </c>
      <c r="L415" s="6">
        <v>4</v>
      </c>
      <c r="M415" s="6">
        <v>64</v>
      </c>
      <c r="N415" t="s">
        <v>784</v>
      </c>
      <c r="O415" t="s">
        <v>785</v>
      </c>
      <c r="P415" t="str">
        <f t="shared" si="13"/>
        <v>MediaTek</v>
      </c>
      <c r="Q415" s="6">
        <v>5000</v>
      </c>
      <c r="R415" s="5">
        <v>4.0999999999999996</v>
      </c>
      <c r="S415" s="6">
        <v>50</v>
      </c>
      <c r="T415" s="6">
        <v>5</v>
      </c>
    </row>
    <row r="416" spans="1:20" x14ac:dyDescent="0.2">
      <c r="A416" t="s">
        <v>1457</v>
      </c>
      <c r="B416" t="s">
        <v>1458</v>
      </c>
      <c r="C416" t="s">
        <v>52</v>
      </c>
      <c r="D416" t="s">
        <v>45</v>
      </c>
      <c r="E416" s="28">
        <v>11999</v>
      </c>
      <c r="F416" s="28">
        <v>8499</v>
      </c>
      <c r="G416" t="str">
        <f t="shared" si="12"/>
        <v>Low</v>
      </c>
      <c r="H416" t="s">
        <v>925</v>
      </c>
      <c r="I416" t="s">
        <v>783</v>
      </c>
      <c r="J416" s="1">
        <v>6.74</v>
      </c>
      <c r="K416" t="s">
        <v>33</v>
      </c>
      <c r="L416" s="6">
        <v>4</v>
      </c>
      <c r="M416" s="6">
        <v>64</v>
      </c>
      <c r="N416" t="s">
        <v>926</v>
      </c>
      <c r="O416" t="s">
        <v>785</v>
      </c>
      <c r="P416" t="str">
        <f t="shared" si="13"/>
        <v>MediaTek</v>
      </c>
      <c r="Q416" s="6">
        <v>5000</v>
      </c>
      <c r="R416" s="5">
        <v>4.0999999999999996</v>
      </c>
      <c r="S416" s="6">
        <v>50</v>
      </c>
      <c r="T416" s="6">
        <v>5</v>
      </c>
    </row>
    <row r="417" spans="1:20" x14ac:dyDescent="0.2">
      <c r="A417" t="s">
        <v>1459</v>
      </c>
      <c r="B417" t="s">
        <v>1460</v>
      </c>
      <c r="C417" t="s">
        <v>52</v>
      </c>
      <c r="D417" t="s">
        <v>45</v>
      </c>
      <c r="E417" s="28">
        <v>11999</v>
      </c>
      <c r="F417" s="28">
        <v>8499</v>
      </c>
      <c r="G417" t="str">
        <f t="shared" si="12"/>
        <v>Low</v>
      </c>
      <c r="H417" t="s">
        <v>790</v>
      </c>
      <c r="I417" t="s">
        <v>783</v>
      </c>
      <c r="J417" s="1">
        <v>6.74</v>
      </c>
      <c r="K417" t="s">
        <v>33</v>
      </c>
      <c r="L417" s="6">
        <v>4</v>
      </c>
      <c r="M417" s="6">
        <v>64</v>
      </c>
      <c r="N417" t="s">
        <v>791</v>
      </c>
      <c r="O417" t="s">
        <v>785</v>
      </c>
      <c r="P417" t="str">
        <f t="shared" si="13"/>
        <v>MediaTek</v>
      </c>
      <c r="Q417" s="6">
        <v>5000</v>
      </c>
      <c r="R417" s="5">
        <v>4.0999999999999996</v>
      </c>
      <c r="S417" s="6">
        <v>50</v>
      </c>
      <c r="T417" s="6">
        <v>5</v>
      </c>
    </row>
    <row r="418" spans="1:20" x14ac:dyDescent="0.2">
      <c r="A418" t="s">
        <v>1461</v>
      </c>
      <c r="B418" t="s">
        <v>1462</v>
      </c>
      <c r="C418" t="s">
        <v>52</v>
      </c>
      <c r="D418" t="s">
        <v>45</v>
      </c>
      <c r="E418" s="28">
        <v>8999</v>
      </c>
      <c r="F418" s="28">
        <v>5999</v>
      </c>
      <c r="G418" t="str">
        <f t="shared" si="12"/>
        <v>Low</v>
      </c>
      <c r="H418" t="s">
        <v>1463</v>
      </c>
      <c r="I418" t="s">
        <v>1464</v>
      </c>
      <c r="J418" s="1">
        <v>6.71</v>
      </c>
      <c r="K418" t="s">
        <v>33</v>
      </c>
      <c r="L418" s="6">
        <v>4</v>
      </c>
      <c r="M418" s="6">
        <v>64</v>
      </c>
      <c r="N418" t="s">
        <v>1192</v>
      </c>
      <c r="O418" t="s">
        <v>292</v>
      </c>
      <c r="P418" t="str">
        <f t="shared" si="13"/>
        <v>MediaTek</v>
      </c>
      <c r="Q418" s="6">
        <v>5000</v>
      </c>
      <c r="R418" s="5">
        <v>4.2</v>
      </c>
      <c r="S418" s="6">
        <v>8</v>
      </c>
      <c r="T418" s="6">
        <v>5</v>
      </c>
    </row>
    <row r="419" spans="1:20" x14ac:dyDescent="0.2">
      <c r="A419" t="s">
        <v>1465</v>
      </c>
      <c r="B419" t="s">
        <v>1466</v>
      </c>
      <c r="C419" t="s">
        <v>90</v>
      </c>
      <c r="D419" t="s">
        <v>45</v>
      </c>
      <c r="E419" s="28">
        <v>18999</v>
      </c>
      <c r="F419" s="28">
        <v>15999</v>
      </c>
      <c r="G419" t="str">
        <f t="shared" si="12"/>
        <v>Mid</v>
      </c>
      <c r="H419" t="s">
        <v>1467</v>
      </c>
      <c r="I419" t="s">
        <v>1468</v>
      </c>
      <c r="J419" s="1">
        <v>6.67</v>
      </c>
      <c r="K419" t="s">
        <v>194</v>
      </c>
      <c r="L419" s="6">
        <v>8</v>
      </c>
      <c r="M419" s="6">
        <v>256</v>
      </c>
      <c r="N419" t="s">
        <v>1469</v>
      </c>
      <c r="O419" t="s">
        <v>1409</v>
      </c>
      <c r="P419" t="str">
        <f t="shared" si="13"/>
        <v>MediaTek</v>
      </c>
      <c r="Q419" s="6">
        <v>5100</v>
      </c>
      <c r="R419" s="5">
        <v>4.5</v>
      </c>
      <c r="S419" s="6">
        <v>32</v>
      </c>
      <c r="T419" s="6">
        <v>8</v>
      </c>
    </row>
    <row r="420" spans="1:20" x14ac:dyDescent="0.2">
      <c r="A420" t="s">
        <v>1470</v>
      </c>
      <c r="B420" t="s">
        <v>1471</v>
      </c>
      <c r="C420" t="s">
        <v>90</v>
      </c>
      <c r="D420" t="s">
        <v>45</v>
      </c>
      <c r="E420" s="28">
        <v>18999</v>
      </c>
      <c r="F420" s="28">
        <v>15999</v>
      </c>
      <c r="G420" t="str">
        <f t="shared" si="12"/>
        <v>Mid</v>
      </c>
      <c r="H420" t="s">
        <v>1472</v>
      </c>
      <c r="I420" t="s">
        <v>1468</v>
      </c>
      <c r="J420" s="1">
        <v>6.67</v>
      </c>
      <c r="K420" t="s">
        <v>194</v>
      </c>
      <c r="L420" s="6">
        <v>8</v>
      </c>
      <c r="M420" s="6">
        <v>256</v>
      </c>
      <c r="N420" t="s">
        <v>1473</v>
      </c>
      <c r="O420" t="s">
        <v>1409</v>
      </c>
      <c r="P420" t="str">
        <f t="shared" si="13"/>
        <v>MediaTek</v>
      </c>
      <c r="Q420" s="6">
        <v>5100</v>
      </c>
      <c r="R420" s="5">
        <v>4.5</v>
      </c>
      <c r="S420" s="6">
        <v>32</v>
      </c>
      <c r="T420" s="6">
        <v>8</v>
      </c>
    </row>
    <row r="421" spans="1:20" x14ac:dyDescent="0.2">
      <c r="A421" t="s">
        <v>1474</v>
      </c>
      <c r="B421" t="s">
        <v>1475</v>
      </c>
      <c r="C421" t="s">
        <v>90</v>
      </c>
      <c r="D421" t="s">
        <v>45</v>
      </c>
      <c r="E421" s="28">
        <v>16999</v>
      </c>
      <c r="F421" s="28">
        <v>12999</v>
      </c>
      <c r="G421" t="str">
        <f t="shared" si="12"/>
        <v>Mid</v>
      </c>
      <c r="H421" t="s">
        <v>1467</v>
      </c>
      <c r="I421" t="s">
        <v>1468</v>
      </c>
      <c r="J421" s="1">
        <v>6.67</v>
      </c>
      <c r="K421" t="s">
        <v>194</v>
      </c>
      <c r="L421" s="6">
        <v>6</v>
      </c>
      <c r="M421" s="6">
        <v>128</v>
      </c>
      <c r="N421" t="s">
        <v>1469</v>
      </c>
      <c r="O421" t="s">
        <v>1409</v>
      </c>
      <c r="P421" t="str">
        <f t="shared" si="13"/>
        <v>MediaTek</v>
      </c>
      <c r="Q421" s="6">
        <v>5100</v>
      </c>
      <c r="R421" s="5">
        <v>4.5</v>
      </c>
      <c r="S421" s="6">
        <v>32</v>
      </c>
      <c r="T421" s="6">
        <v>8</v>
      </c>
    </row>
    <row r="422" spans="1:20" x14ac:dyDescent="0.2">
      <c r="A422" t="s">
        <v>1476</v>
      </c>
      <c r="B422" t="s">
        <v>1477</v>
      </c>
      <c r="C422" t="s">
        <v>90</v>
      </c>
      <c r="D422" t="s">
        <v>45</v>
      </c>
      <c r="E422" s="28">
        <v>16999</v>
      </c>
      <c r="F422" s="28">
        <v>12999</v>
      </c>
      <c r="G422" t="str">
        <f t="shared" si="12"/>
        <v>Mid</v>
      </c>
      <c r="H422" t="s">
        <v>1472</v>
      </c>
      <c r="I422" t="s">
        <v>1468</v>
      </c>
      <c r="J422" s="1">
        <v>6.67</v>
      </c>
      <c r="K422" t="s">
        <v>194</v>
      </c>
      <c r="L422" s="6">
        <v>6</v>
      </c>
      <c r="M422" s="6">
        <v>128</v>
      </c>
      <c r="N422" t="s">
        <v>1473</v>
      </c>
      <c r="O422" t="s">
        <v>1409</v>
      </c>
      <c r="P422" t="str">
        <f t="shared" si="13"/>
        <v>MediaTek</v>
      </c>
      <c r="Q422" s="6">
        <v>5100</v>
      </c>
      <c r="R422" s="5">
        <v>4.5</v>
      </c>
      <c r="S422" s="6">
        <v>32</v>
      </c>
      <c r="T422" s="6">
        <v>8</v>
      </c>
    </row>
    <row r="423" spans="1:20" x14ac:dyDescent="0.2">
      <c r="A423" t="s">
        <v>1478</v>
      </c>
      <c r="B423" t="s">
        <v>1479</v>
      </c>
      <c r="C423" t="s">
        <v>241</v>
      </c>
      <c r="D423" t="s">
        <v>45</v>
      </c>
      <c r="E423" s="28">
        <v>34999</v>
      </c>
      <c r="F423" s="28">
        <v>31999</v>
      </c>
      <c r="G423" t="str">
        <f t="shared" si="12"/>
        <v>High</v>
      </c>
      <c r="H423" t="s">
        <v>1480</v>
      </c>
      <c r="I423" t="s">
        <v>1481</v>
      </c>
      <c r="J423" s="1">
        <v>6.7</v>
      </c>
      <c r="K423" t="s">
        <v>24</v>
      </c>
      <c r="L423" s="6">
        <v>12</v>
      </c>
      <c r="M423" s="6">
        <v>512</v>
      </c>
      <c r="N423" t="s">
        <v>1482</v>
      </c>
      <c r="O423" t="s">
        <v>1483</v>
      </c>
      <c r="P423" t="str">
        <f t="shared" si="13"/>
        <v>Snapdragon</v>
      </c>
      <c r="Q423" s="6">
        <v>5200</v>
      </c>
      <c r="R423" s="5">
        <v>4.2</v>
      </c>
      <c r="S423" s="6">
        <v>50</v>
      </c>
      <c r="T423" s="6">
        <v>32</v>
      </c>
    </row>
    <row r="424" spans="1:20" x14ac:dyDescent="0.2">
      <c r="A424" t="s">
        <v>1484</v>
      </c>
      <c r="B424" t="s">
        <v>1485</v>
      </c>
      <c r="C424" t="s">
        <v>241</v>
      </c>
      <c r="D424" t="s">
        <v>45</v>
      </c>
      <c r="E424" s="28">
        <v>38999</v>
      </c>
      <c r="F424" s="28">
        <v>34999</v>
      </c>
      <c r="G424" t="str">
        <f t="shared" si="12"/>
        <v>High</v>
      </c>
      <c r="H424" t="s">
        <v>1486</v>
      </c>
      <c r="I424" t="s">
        <v>1487</v>
      </c>
      <c r="J424" s="1">
        <v>6.7</v>
      </c>
      <c r="K424" t="s">
        <v>24</v>
      </c>
      <c r="L424" s="6">
        <v>12</v>
      </c>
      <c r="M424" s="6">
        <v>256</v>
      </c>
      <c r="N424" t="s">
        <v>1488</v>
      </c>
      <c r="O424" t="s">
        <v>1483</v>
      </c>
      <c r="P424" t="str">
        <f t="shared" si="13"/>
        <v>Snapdragon</v>
      </c>
      <c r="Q424" s="6">
        <v>5200</v>
      </c>
      <c r="R424" s="5">
        <v>4.5</v>
      </c>
      <c r="S424" s="6">
        <v>50</v>
      </c>
      <c r="T424" s="6">
        <v>32</v>
      </c>
    </row>
    <row r="425" spans="1:20" x14ac:dyDescent="0.2">
      <c r="A425" t="s">
        <v>1489</v>
      </c>
      <c r="B425" t="s">
        <v>1490</v>
      </c>
      <c r="C425" t="s">
        <v>241</v>
      </c>
      <c r="D425" t="s">
        <v>45</v>
      </c>
      <c r="E425" s="28">
        <v>36999</v>
      </c>
      <c r="F425" s="28">
        <v>32999</v>
      </c>
      <c r="G425" t="str">
        <f t="shared" si="12"/>
        <v>High</v>
      </c>
      <c r="H425" t="s">
        <v>1491</v>
      </c>
      <c r="I425" t="s">
        <v>1487</v>
      </c>
      <c r="J425" s="1">
        <v>6.7</v>
      </c>
      <c r="K425" t="s">
        <v>24</v>
      </c>
      <c r="L425" s="6">
        <v>8</v>
      </c>
      <c r="M425" s="6">
        <v>256</v>
      </c>
      <c r="N425" t="s">
        <v>1492</v>
      </c>
      <c r="O425" t="s">
        <v>1483</v>
      </c>
      <c r="P425" t="str">
        <f t="shared" si="13"/>
        <v>Snapdragon</v>
      </c>
      <c r="Q425" s="6">
        <v>5200</v>
      </c>
      <c r="R425" s="5">
        <v>4.5</v>
      </c>
      <c r="S425" s="6">
        <v>50</v>
      </c>
      <c r="T425" s="6">
        <v>32</v>
      </c>
    </row>
    <row r="426" spans="1:20" x14ac:dyDescent="0.2">
      <c r="A426" t="s">
        <v>1493</v>
      </c>
      <c r="B426" t="s">
        <v>1494</v>
      </c>
      <c r="C426" t="s">
        <v>241</v>
      </c>
      <c r="D426" t="s">
        <v>45</v>
      </c>
      <c r="E426" s="28">
        <v>28999</v>
      </c>
      <c r="F426" s="28">
        <v>26999</v>
      </c>
      <c r="G426" t="str">
        <f t="shared" si="12"/>
        <v>High</v>
      </c>
      <c r="H426" t="s">
        <v>1480</v>
      </c>
      <c r="I426" t="s">
        <v>1481</v>
      </c>
      <c r="J426" s="1">
        <v>6.7</v>
      </c>
      <c r="K426" t="s">
        <v>24</v>
      </c>
      <c r="L426" s="6">
        <v>8</v>
      </c>
      <c r="M426" s="6">
        <v>128</v>
      </c>
      <c r="N426" t="s">
        <v>1482</v>
      </c>
      <c r="O426" t="s">
        <v>1483</v>
      </c>
      <c r="P426" t="str">
        <f t="shared" si="13"/>
        <v>Snapdragon</v>
      </c>
      <c r="Q426" s="6">
        <v>5200</v>
      </c>
      <c r="R426" s="5">
        <v>4.3</v>
      </c>
      <c r="S426" s="6">
        <v>50</v>
      </c>
      <c r="T426" s="6">
        <v>32</v>
      </c>
    </row>
    <row r="427" spans="1:20" x14ac:dyDescent="0.2">
      <c r="A427" t="s">
        <v>1495</v>
      </c>
      <c r="B427" t="s">
        <v>1496</v>
      </c>
      <c r="C427" t="s">
        <v>241</v>
      </c>
      <c r="D427" t="s">
        <v>45</v>
      </c>
      <c r="E427" s="28">
        <v>40999</v>
      </c>
      <c r="F427" s="28">
        <v>36999</v>
      </c>
      <c r="G427" t="str">
        <f t="shared" si="12"/>
        <v>High</v>
      </c>
      <c r="H427" t="s">
        <v>1486</v>
      </c>
      <c r="I427" t="s">
        <v>1487</v>
      </c>
      <c r="J427" s="1">
        <v>6.7</v>
      </c>
      <c r="K427" t="s">
        <v>24</v>
      </c>
      <c r="L427" s="6">
        <v>12</v>
      </c>
      <c r="M427" s="6">
        <v>512</v>
      </c>
      <c r="N427" t="s">
        <v>1488</v>
      </c>
      <c r="O427" t="s">
        <v>1483</v>
      </c>
      <c r="P427" t="str">
        <f t="shared" si="13"/>
        <v>Snapdragon</v>
      </c>
      <c r="Q427" s="6">
        <v>5200</v>
      </c>
      <c r="R427" s="5">
        <v>4.5</v>
      </c>
      <c r="S427" s="6">
        <v>50</v>
      </c>
      <c r="T427" s="6">
        <v>32</v>
      </c>
    </row>
    <row r="428" spans="1:20" x14ac:dyDescent="0.2">
      <c r="A428" t="s">
        <v>1497</v>
      </c>
      <c r="B428" t="s">
        <v>1498</v>
      </c>
      <c r="C428" t="s">
        <v>241</v>
      </c>
      <c r="D428" t="s">
        <v>45</v>
      </c>
      <c r="E428" s="28">
        <v>30999</v>
      </c>
      <c r="F428" s="28">
        <v>28999</v>
      </c>
      <c r="G428" t="str">
        <f t="shared" si="12"/>
        <v>High</v>
      </c>
      <c r="H428" t="s">
        <v>1499</v>
      </c>
      <c r="I428" t="s">
        <v>1481</v>
      </c>
      <c r="J428" s="1">
        <v>6.7</v>
      </c>
      <c r="K428" t="s">
        <v>24</v>
      </c>
      <c r="L428" s="6">
        <v>8</v>
      </c>
      <c r="M428" s="6">
        <v>256</v>
      </c>
      <c r="N428" t="s">
        <v>1488</v>
      </c>
      <c r="O428" t="s">
        <v>1483</v>
      </c>
      <c r="P428" t="str">
        <f t="shared" si="13"/>
        <v>Snapdragon</v>
      </c>
      <c r="Q428" s="6">
        <v>5200</v>
      </c>
      <c r="R428" s="5">
        <v>4.3</v>
      </c>
      <c r="S428" s="6">
        <v>50</v>
      </c>
      <c r="T428" s="6">
        <v>32</v>
      </c>
    </row>
    <row r="429" spans="1:20" x14ac:dyDescent="0.2">
      <c r="A429" t="s">
        <v>1500</v>
      </c>
      <c r="B429" t="s">
        <v>1485</v>
      </c>
      <c r="C429" t="s">
        <v>241</v>
      </c>
      <c r="D429" t="s">
        <v>45</v>
      </c>
      <c r="E429" s="28">
        <v>36999</v>
      </c>
      <c r="F429" s="28">
        <v>32999</v>
      </c>
      <c r="G429" t="str">
        <f t="shared" si="12"/>
        <v>High</v>
      </c>
      <c r="H429" t="s">
        <v>1486</v>
      </c>
      <c r="I429" t="s">
        <v>1487</v>
      </c>
      <c r="J429" s="1">
        <v>6.7</v>
      </c>
      <c r="K429" t="s">
        <v>24</v>
      </c>
      <c r="L429" s="6">
        <v>8</v>
      </c>
      <c r="M429" s="6">
        <v>256</v>
      </c>
      <c r="N429" t="s">
        <v>1488</v>
      </c>
      <c r="O429" t="s">
        <v>1483</v>
      </c>
      <c r="P429" t="str">
        <f t="shared" si="13"/>
        <v>Snapdragon</v>
      </c>
      <c r="Q429" s="6">
        <v>5200</v>
      </c>
      <c r="R429" s="5">
        <v>4.5</v>
      </c>
      <c r="S429" s="6">
        <v>50</v>
      </c>
      <c r="T429" s="6">
        <v>32</v>
      </c>
    </row>
    <row r="430" spans="1:20" x14ac:dyDescent="0.2">
      <c r="A430" t="s">
        <v>1501</v>
      </c>
      <c r="B430" t="s">
        <v>1502</v>
      </c>
      <c r="C430" t="s">
        <v>241</v>
      </c>
      <c r="D430" t="s">
        <v>45</v>
      </c>
      <c r="E430" s="28">
        <v>30999</v>
      </c>
      <c r="F430" s="28">
        <v>28999</v>
      </c>
      <c r="G430" t="str">
        <f t="shared" si="12"/>
        <v>High</v>
      </c>
      <c r="H430" t="s">
        <v>1480</v>
      </c>
      <c r="I430" t="s">
        <v>1481</v>
      </c>
      <c r="J430" s="1">
        <v>6.7</v>
      </c>
      <c r="K430" t="s">
        <v>24</v>
      </c>
      <c r="L430" s="6">
        <v>8</v>
      </c>
      <c r="M430" s="6">
        <v>256</v>
      </c>
      <c r="N430" t="s">
        <v>1482</v>
      </c>
      <c r="O430" t="s">
        <v>1483</v>
      </c>
      <c r="P430" t="str">
        <f t="shared" si="13"/>
        <v>Snapdragon</v>
      </c>
      <c r="Q430" s="6">
        <v>5200</v>
      </c>
      <c r="R430" s="5">
        <v>4.3</v>
      </c>
      <c r="S430" s="6">
        <v>50</v>
      </c>
      <c r="T430" s="6">
        <v>32</v>
      </c>
    </row>
    <row r="431" spans="1:20" x14ac:dyDescent="0.2">
      <c r="A431" t="s">
        <v>1503</v>
      </c>
      <c r="B431" t="s">
        <v>1490</v>
      </c>
      <c r="C431" t="s">
        <v>241</v>
      </c>
      <c r="D431" t="s">
        <v>45</v>
      </c>
      <c r="E431" s="28">
        <v>38999</v>
      </c>
      <c r="F431" s="28">
        <v>34999</v>
      </c>
      <c r="G431" t="str">
        <f t="shared" si="12"/>
        <v>High</v>
      </c>
      <c r="H431" t="s">
        <v>1491</v>
      </c>
      <c r="I431" t="s">
        <v>1487</v>
      </c>
      <c r="J431" s="1">
        <v>6.7</v>
      </c>
      <c r="K431" t="s">
        <v>24</v>
      </c>
      <c r="L431" s="6">
        <v>12</v>
      </c>
      <c r="M431" s="6">
        <v>256</v>
      </c>
      <c r="N431" t="s">
        <v>1492</v>
      </c>
      <c r="O431" t="s">
        <v>1483</v>
      </c>
      <c r="P431" t="str">
        <f t="shared" si="13"/>
        <v>Snapdragon</v>
      </c>
      <c r="Q431" s="6">
        <v>5200</v>
      </c>
      <c r="R431" s="5">
        <v>4.5</v>
      </c>
      <c r="S431" s="6">
        <v>50</v>
      </c>
      <c r="T431" s="6">
        <v>32</v>
      </c>
    </row>
    <row r="432" spans="1:20" x14ac:dyDescent="0.2">
      <c r="A432" t="s">
        <v>1504</v>
      </c>
      <c r="B432" t="s">
        <v>1505</v>
      </c>
      <c r="C432" t="s">
        <v>241</v>
      </c>
      <c r="D432" t="s">
        <v>45</v>
      </c>
      <c r="E432" s="28">
        <v>34999</v>
      </c>
      <c r="F432" s="28">
        <v>31999</v>
      </c>
      <c r="G432" t="str">
        <f t="shared" si="12"/>
        <v>High</v>
      </c>
      <c r="H432" t="s">
        <v>1499</v>
      </c>
      <c r="I432" t="s">
        <v>1481</v>
      </c>
      <c r="J432" s="1">
        <v>6.7</v>
      </c>
      <c r="K432" t="s">
        <v>24</v>
      </c>
      <c r="L432" s="6">
        <v>12</v>
      </c>
      <c r="M432" s="6">
        <v>512</v>
      </c>
      <c r="N432" t="s">
        <v>1488</v>
      </c>
      <c r="O432" t="s">
        <v>1483</v>
      </c>
      <c r="P432" t="str">
        <f t="shared" si="13"/>
        <v>Snapdragon</v>
      </c>
      <c r="Q432" s="6">
        <v>5200</v>
      </c>
      <c r="R432" s="5">
        <v>4.2</v>
      </c>
      <c r="S432" s="6">
        <v>50</v>
      </c>
      <c r="T432" s="6">
        <v>32</v>
      </c>
    </row>
    <row r="433" spans="1:20" x14ac:dyDescent="0.2">
      <c r="A433" t="s">
        <v>1506</v>
      </c>
      <c r="B433" t="s">
        <v>1502</v>
      </c>
      <c r="C433" t="s">
        <v>241</v>
      </c>
      <c r="D433" t="s">
        <v>30</v>
      </c>
      <c r="E433" s="28">
        <v>32999</v>
      </c>
      <c r="F433" s="28">
        <v>32999</v>
      </c>
      <c r="G433" t="str">
        <f t="shared" si="12"/>
        <v>High</v>
      </c>
      <c r="H433" t="s">
        <v>1480</v>
      </c>
      <c r="I433" t="s">
        <v>1481</v>
      </c>
      <c r="J433" s="1">
        <v>6.7</v>
      </c>
      <c r="K433" t="s">
        <v>24</v>
      </c>
      <c r="L433" s="6">
        <v>12</v>
      </c>
      <c r="M433" s="6">
        <v>256</v>
      </c>
      <c r="N433" t="s">
        <v>1482</v>
      </c>
      <c r="O433" t="s">
        <v>1483</v>
      </c>
      <c r="P433" t="str">
        <f t="shared" si="13"/>
        <v>Snapdragon</v>
      </c>
      <c r="Q433" s="6">
        <v>5200</v>
      </c>
      <c r="R433" s="5">
        <v>4.2</v>
      </c>
      <c r="S433" s="6">
        <v>50</v>
      </c>
      <c r="T433" s="6">
        <v>32</v>
      </c>
    </row>
    <row r="434" spans="1:20" x14ac:dyDescent="0.2">
      <c r="A434" t="s">
        <v>1507</v>
      </c>
      <c r="B434" t="s">
        <v>1498</v>
      </c>
      <c r="C434" t="s">
        <v>241</v>
      </c>
      <c r="D434" t="s">
        <v>30</v>
      </c>
      <c r="E434" s="28">
        <v>32999</v>
      </c>
      <c r="F434" s="28">
        <v>32999</v>
      </c>
      <c r="G434" t="str">
        <f t="shared" si="12"/>
        <v>High</v>
      </c>
      <c r="H434" t="s">
        <v>1499</v>
      </c>
      <c r="I434" t="s">
        <v>1481</v>
      </c>
      <c r="J434" s="1">
        <v>6.7</v>
      </c>
      <c r="K434" t="s">
        <v>24</v>
      </c>
      <c r="L434" s="6">
        <v>12</v>
      </c>
      <c r="M434" s="6">
        <v>256</v>
      </c>
      <c r="N434" t="s">
        <v>1488</v>
      </c>
      <c r="O434" t="s">
        <v>1483</v>
      </c>
      <c r="P434" t="str">
        <f t="shared" si="13"/>
        <v>Snapdragon</v>
      </c>
      <c r="Q434" s="6">
        <v>5200</v>
      </c>
      <c r="R434" s="5">
        <v>4.2</v>
      </c>
      <c r="S434" s="6">
        <v>50</v>
      </c>
      <c r="T434" s="6">
        <v>32</v>
      </c>
    </row>
    <row r="435" spans="1:20" x14ac:dyDescent="0.2">
      <c r="A435" t="s">
        <v>1508</v>
      </c>
      <c r="B435" t="s">
        <v>1509</v>
      </c>
      <c r="C435" t="s">
        <v>241</v>
      </c>
      <c r="D435" t="s">
        <v>45</v>
      </c>
      <c r="E435" s="28">
        <v>40999</v>
      </c>
      <c r="F435" s="28">
        <v>36999</v>
      </c>
      <c r="G435" t="str">
        <f t="shared" si="12"/>
        <v>High</v>
      </c>
      <c r="H435" t="s">
        <v>1491</v>
      </c>
      <c r="I435" t="s">
        <v>1487</v>
      </c>
      <c r="J435" s="1">
        <v>6.7</v>
      </c>
      <c r="K435" t="s">
        <v>24</v>
      </c>
      <c r="L435" s="6">
        <v>12</v>
      </c>
      <c r="M435" s="6">
        <v>512</v>
      </c>
      <c r="N435" t="s">
        <v>1492</v>
      </c>
      <c r="O435" t="s">
        <v>1483</v>
      </c>
      <c r="P435" t="str">
        <f t="shared" si="13"/>
        <v>Snapdragon</v>
      </c>
      <c r="Q435" s="6">
        <v>5200</v>
      </c>
      <c r="R435" s="5">
        <v>4.5</v>
      </c>
      <c r="S435" s="6">
        <v>50</v>
      </c>
      <c r="T435" s="6">
        <v>32</v>
      </c>
    </row>
    <row r="436" spans="1:20" x14ac:dyDescent="0.2">
      <c r="A436" t="s">
        <v>1510</v>
      </c>
      <c r="B436" t="s">
        <v>1511</v>
      </c>
      <c r="C436" t="s">
        <v>241</v>
      </c>
      <c r="D436" t="s">
        <v>45</v>
      </c>
      <c r="E436" s="28">
        <v>28999</v>
      </c>
      <c r="F436" s="28">
        <v>26999</v>
      </c>
      <c r="G436" t="str">
        <f t="shared" si="12"/>
        <v>High</v>
      </c>
      <c r="H436" t="s">
        <v>1499</v>
      </c>
      <c r="I436" t="s">
        <v>1481</v>
      </c>
      <c r="J436" s="1">
        <v>6.7</v>
      </c>
      <c r="K436" t="s">
        <v>24</v>
      </c>
      <c r="L436" s="6">
        <v>8</v>
      </c>
      <c r="M436" s="6">
        <v>128</v>
      </c>
      <c r="N436" t="s">
        <v>1488</v>
      </c>
      <c r="O436" t="s">
        <v>1483</v>
      </c>
      <c r="P436" t="str">
        <f t="shared" si="13"/>
        <v>Snapdragon</v>
      </c>
      <c r="Q436" s="6">
        <v>5200</v>
      </c>
      <c r="R436" s="5">
        <v>4.3</v>
      </c>
      <c r="S436" s="6">
        <v>50</v>
      </c>
      <c r="T436" s="6">
        <v>32</v>
      </c>
    </row>
    <row r="437" spans="1:20" x14ac:dyDescent="0.2">
      <c r="A437" t="s">
        <v>1512</v>
      </c>
      <c r="B437" t="s">
        <v>1513</v>
      </c>
      <c r="C437" t="s">
        <v>557</v>
      </c>
      <c r="D437" t="s">
        <v>45</v>
      </c>
      <c r="E437" s="28">
        <v>29999</v>
      </c>
      <c r="F437" s="28">
        <v>27999</v>
      </c>
      <c r="G437" t="str">
        <f t="shared" si="12"/>
        <v>High</v>
      </c>
      <c r="H437" t="s">
        <v>1514</v>
      </c>
      <c r="I437" t="s">
        <v>559</v>
      </c>
      <c r="J437" s="1">
        <v>6.7</v>
      </c>
      <c r="K437" t="s">
        <v>24</v>
      </c>
      <c r="L437" s="6">
        <v>8</v>
      </c>
      <c r="M437" s="6">
        <v>256</v>
      </c>
      <c r="N437" t="s">
        <v>1515</v>
      </c>
      <c r="O437" t="s">
        <v>1516</v>
      </c>
      <c r="P437" t="str">
        <f t="shared" si="13"/>
        <v>MediaTek</v>
      </c>
      <c r="Q437" s="6">
        <v>5000</v>
      </c>
      <c r="R437" s="5">
        <v>4.4000000000000004</v>
      </c>
      <c r="S437" s="6">
        <v>50</v>
      </c>
      <c r="T437" s="6">
        <v>50</v>
      </c>
    </row>
    <row r="438" spans="1:20" x14ac:dyDescent="0.2">
      <c r="A438" t="s">
        <v>1517</v>
      </c>
      <c r="B438" t="s">
        <v>1518</v>
      </c>
      <c r="C438" t="s">
        <v>241</v>
      </c>
      <c r="D438" t="s">
        <v>45</v>
      </c>
      <c r="E438" s="28">
        <v>30999</v>
      </c>
      <c r="F438" s="28">
        <v>28999</v>
      </c>
      <c r="G438" t="str">
        <f t="shared" si="12"/>
        <v>High</v>
      </c>
      <c r="H438" t="s">
        <v>1519</v>
      </c>
      <c r="I438" t="s">
        <v>1481</v>
      </c>
      <c r="J438" s="1">
        <v>6.7</v>
      </c>
      <c r="K438" t="s">
        <v>24</v>
      </c>
      <c r="L438" s="6">
        <v>8</v>
      </c>
      <c r="M438" s="6">
        <v>256</v>
      </c>
      <c r="N438" t="s">
        <v>1492</v>
      </c>
      <c r="O438" t="s">
        <v>1483</v>
      </c>
      <c r="P438" t="str">
        <f t="shared" si="13"/>
        <v>Snapdragon</v>
      </c>
      <c r="Q438" s="6">
        <v>5200</v>
      </c>
      <c r="R438" s="5">
        <v>4.3</v>
      </c>
      <c r="S438" s="6">
        <v>50</v>
      </c>
      <c r="T438" s="6">
        <v>32</v>
      </c>
    </row>
    <row r="439" spans="1:20" x14ac:dyDescent="0.2">
      <c r="A439" t="s">
        <v>1520</v>
      </c>
      <c r="B439" t="s">
        <v>1521</v>
      </c>
      <c r="C439" t="s">
        <v>241</v>
      </c>
      <c r="D439" t="s">
        <v>45</v>
      </c>
      <c r="E439" s="28">
        <v>34999</v>
      </c>
      <c r="F439" s="28">
        <v>31999</v>
      </c>
      <c r="G439" t="str">
        <f t="shared" si="12"/>
        <v>High</v>
      </c>
      <c r="H439" t="s">
        <v>1519</v>
      </c>
      <c r="I439" t="s">
        <v>1481</v>
      </c>
      <c r="J439" s="1">
        <v>6.7</v>
      </c>
      <c r="K439" t="s">
        <v>24</v>
      </c>
      <c r="L439" s="6">
        <v>12</v>
      </c>
      <c r="M439" s="6">
        <v>512</v>
      </c>
      <c r="N439" t="s">
        <v>1492</v>
      </c>
      <c r="O439" t="s">
        <v>1483</v>
      </c>
      <c r="P439" t="str">
        <f t="shared" si="13"/>
        <v>Snapdragon</v>
      </c>
      <c r="Q439" s="6">
        <v>5200</v>
      </c>
      <c r="R439" s="5">
        <v>4.2</v>
      </c>
      <c r="S439" s="6">
        <v>50</v>
      </c>
      <c r="T439" s="6">
        <v>32</v>
      </c>
    </row>
    <row r="440" spans="1:20" x14ac:dyDescent="0.2">
      <c r="A440" t="s">
        <v>1522</v>
      </c>
      <c r="B440" t="s">
        <v>1523</v>
      </c>
      <c r="C440" t="s">
        <v>241</v>
      </c>
      <c r="D440" t="s">
        <v>45</v>
      </c>
      <c r="E440" s="28">
        <v>28999</v>
      </c>
      <c r="F440" s="28">
        <v>26999</v>
      </c>
      <c r="G440" t="str">
        <f t="shared" si="12"/>
        <v>High</v>
      </c>
      <c r="H440" t="s">
        <v>1519</v>
      </c>
      <c r="I440" t="s">
        <v>1481</v>
      </c>
      <c r="J440" s="1">
        <v>6.7</v>
      </c>
      <c r="K440" t="s">
        <v>24</v>
      </c>
      <c r="L440" s="6">
        <v>8</v>
      </c>
      <c r="M440" s="6">
        <v>128</v>
      </c>
      <c r="N440" t="s">
        <v>1492</v>
      </c>
      <c r="O440" t="s">
        <v>1483</v>
      </c>
      <c r="P440" t="str">
        <f t="shared" si="13"/>
        <v>Snapdragon</v>
      </c>
      <c r="Q440" s="6">
        <v>5200</v>
      </c>
      <c r="R440" s="5">
        <v>4.3</v>
      </c>
      <c r="S440" s="6">
        <v>50</v>
      </c>
      <c r="T440" s="6">
        <v>32</v>
      </c>
    </row>
    <row r="441" spans="1:20" x14ac:dyDescent="0.2">
      <c r="A441" t="s">
        <v>1524</v>
      </c>
      <c r="B441" t="s">
        <v>1525</v>
      </c>
      <c r="C441" t="s">
        <v>375</v>
      </c>
      <c r="D441" t="s">
        <v>30</v>
      </c>
      <c r="E441" s="28">
        <v>48999</v>
      </c>
      <c r="F441" s="28">
        <v>41999</v>
      </c>
      <c r="G441" t="str">
        <f t="shared" si="12"/>
        <v>High</v>
      </c>
      <c r="H441" t="s">
        <v>1526</v>
      </c>
      <c r="I441" t="s">
        <v>1527</v>
      </c>
      <c r="J441" s="1">
        <v>6.78</v>
      </c>
      <c r="K441" t="s">
        <v>24</v>
      </c>
      <c r="L441" s="6">
        <v>12</v>
      </c>
      <c r="M441" s="6">
        <v>512</v>
      </c>
      <c r="N441" t="s">
        <v>1528</v>
      </c>
      <c r="O441" t="s">
        <v>1529</v>
      </c>
      <c r="P441" t="str">
        <f t="shared" si="13"/>
        <v>Snapdragon</v>
      </c>
      <c r="Q441" s="6">
        <v>5500</v>
      </c>
      <c r="R441" s="5">
        <v>3.9</v>
      </c>
      <c r="S441" s="6">
        <v>50</v>
      </c>
      <c r="T441" s="6">
        <v>50</v>
      </c>
    </row>
    <row r="442" spans="1:20" x14ac:dyDescent="0.2">
      <c r="A442" t="s">
        <v>1530</v>
      </c>
      <c r="B442" t="s">
        <v>1531</v>
      </c>
      <c r="C442" t="s">
        <v>375</v>
      </c>
      <c r="D442" t="s">
        <v>45</v>
      </c>
      <c r="E442" s="28">
        <v>60999</v>
      </c>
      <c r="F442" s="28">
        <v>55999</v>
      </c>
      <c r="G442" t="str">
        <f t="shared" si="12"/>
        <v>High</v>
      </c>
      <c r="H442" t="s">
        <v>1532</v>
      </c>
      <c r="I442" t="s">
        <v>1533</v>
      </c>
      <c r="J442" s="1">
        <v>6.78</v>
      </c>
      <c r="K442" t="s">
        <v>24</v>
      </c>
      <c r="L442" s="6">
        <v>12</v>
      </c>
      <c r="M442" s="6">
        <v>512</v>
      </c>
      <c r="N442" t="s">
        <v>1534</v>
      </c>
      <c r="O442" t="s">
        <v>1535</v>
      </c>
      <c r="P442" t="str">
        <f t="shared" si="13"/>
        <v>MediaTek</v>
      </c>
      <c r="Q442" s="6">
        <v>5500</v>
      </c>
      <c r="R442" s="5">
        <v>4.5999999999999996</v>
      </c>
      <c r="S442" s="6">
        <v>50</v>
      </c>
      <c r="T442" s="6">
        <v>50</v>
      </c>
    </row>
    <row r="443" spans="1:20" x14ac:dyDescent="0.2">
      <c r="A443" t="s">
        <v>1536</v>
      </c>
      <c r="B443" t="s">
        <v>1537</v>
      </c>
      <c r="C443" t="s">
        <v>375</v>
      </c>
      <c r="D443" t="s">
        <v>45</v>
      </c>
      <c r="E443" s="28">
        <v>39999</v>
      </c>
      <c r="F443" s="28">
        <v>34999</v>
      </c>
      <c r="G443" t="str">
        <f t="shared" si="12"/>
        <v>High</v>
      </c>
      <c r="H443" t="s">
        <v>1538</v>
      </c>
      <c r="I443" t="s">
        <v>1527</v>
      </c>
      <c r="J443" s="1">
        <v>6.78</v>
      </c>
      <c r="K443" t="s">
        <v>24</v>
      </c>
      <c r="L443" s="6">
        <v>8</v>
      </c>
      <c r="M443" s="6">
        <v>128</v>
      </c>
      <c r="N443" t="s">
        <v>1539</v>
      </c>
      <c r="O443" t="s">
        <v>1529</v>
      </c>
      <c r="P443" t="str">
        <f t="shared" si="13"/>
        <v>Snapdragon</v>
      </c>
      <c r="Q443" s="6">
        <v>5500</v>
      </c>
      <c r="R443" s="5">
        <v>4.4000000000000004</v>
      </c>
      <c r="S443" s="6">
        <v>50</v>
      </c>
      <c r="T443" s="6">
        <v>50</v>
      </c>
    </row>
    <row r="444" spans="1:20" x14ac:dyDescent="0.2">
      <c r="A444" t="s">
        <v>1540</v>
      </c>
      <c r="B444" t="s">
        <v>1541</v>
      </c>
      <c r="C444" t="s">
        <v>375</v>
      </c>
      <c r="D444" t="s">
        <v>45</v>
      </c>
      <c r="E444" s="28">
        <v>39999</v>
      </c>
      <c r="F444" s="28">
        <v>34999</v>
      </c>
      <c r="G444" t="str">
        <f t="shared" si="12"/>
        <v>High</v>
      </c>
      <c r="H444" t="s">
        <v>1526</v>
      </c>
      <c r="I444" t="s">
        <v>1527</v>
      </c>
      <c r="J444" s="1">
        <v>6.78</v>
      </c>
      <c r="K444" t="s">
        <v>24</v>
      </c>
      <c r="L444" s="6">
        <v>8</v>
      </c>
      <c r="M444" s="6">
        <v>128</v>
      </c>
      <c r="N444" t="s">
        <v>1528</v>
      </c>
      <c r="O444" t="s">
        <v>1529</v>
      </c>
      <c r="P444" t="str">
        <f t="shared" si="13"/>
        <v>Snapdragon</v>
      </c>
      <c r="Q444" s="6">
        <v>5500</v>
      </c>
      <c r="R444" s="5">
        <v>4.4000000000000004</v>
      </c>
      <c r="S444" s="6">
        <v>50</v>
      </c>
      <c r="T444" s="6">
        <v>50</v>
      </c>
    </row>
    <row r="445" spans="1:20" x14ac:dyDescent="0.2">
      <c r="A445" t="s">
        <v>1542</v>
      </c>
      <c r="B445" t="s">
        <v>1543</v>
      </c>
      <c r="C445" t="s">
        <v>375</v>
      </c>
      <c r="D445" t="s">
        <v>45</v>
      </c>
      <c r="E445" s="28">
        <v>54999</v>
      </c>
      <c r="F445" s="28">
        <v>49999</v>
      </c>
      <c r="G445" t="str">
        <f t="shared" si="12"/>
        <v>High</v>
      </c>
      <c r="H445" t="s">
        <v>1532</v>
      </c>
      <c r="I445" t="s">
        <v>1533</v>
      </c>
      <c r="J445" s="1">
        <v>6.78</v>
      </c>
      <c r="K445" t="s">
        <v>24</v>
      </c>
      <c r="L445" s="6">
        <v>8</v>
      </c>
      <c r="M445" s="6">
        <v>256</v>
      </c>
      <c r="N445" t="s">
        <v>1534</v>
      </c>
      <c r="O445" t="s">
        <v>1535</v>
      </c>
      <c r="P445" t="str">
        <f t="shared" si="13"/>
        <v>MediaTek</v>
      </c>
      <c r="Q445" s="6">
        <v>5500</v>
      </c>
      <c r="R445" s="5">
        <v>4.5999999999999996</v>
      </c>
      <c r="S445" s="6">
        <v>50</v>
      </c>
      <c r="T445" s="6">
        <v>50</v>
      </c>
    </row>
    <row r="446" spans="1:20" x14ac:dyDescent="0.2">
      <c r="A446" t="s">
        <v>1544</v>
      </c>
      <c r="B446" t="s">
        <v>1545</v>
      </c>
      <c r="C446" t="s">
        <v>375</v>
      </c>
      <c r="D446" t="s">
        <v>45</v>
      </c>
      <c r="E446" s="28">
        <v>54999</v>
      </c>
      <c r="F446" s="28">
        <v>49999</v>
      </c>
      <c r="G446" t="str">
        <f t="shared" si="12"/>
        <v>High</v>
      </c>
      <c r="H446" t="s">
        <v>1546</v>
      </c>
      <c r="I446" t="s">
        <v>1533</v>
      </c>
      <c r="J446" s="1">
        <v>6.78</v>
      </c>
      <c r="K446" t="s">
        <v>24</v>
      </c>
      <c r="L446" s="6">
        <v>8</v>
      </c>
      <c r="M446" s="6">
        <v>256</v>
      </c>
      <c r="N446" t="s">
        <v>1539</v>
      </c>
      <c r="O446" t="s">
        <v>1535</v>
      </c>
      <c r="P446" t="str">
        <f t="shared" si="13"/>
        <v>MediaTek</v>
      </c>
      <c r="Q446" s="6">
        <v>5500</v>
      </c>
      <c r="R446" s="5">
        <v>4.5999999999999996</v>
      </c>
      <c r="S446" s="6">
        <v>50</v>
      </c>
      <c r="T446" s="6">
        <v>50</v>
      </c>
    </row>
    <row r="447" spans="1:20" x14ac:dyDescent="0.2">
      <c r="A447" t="s">
        <v>1547</v>
      </c>
      <c r="B447" t="s">
        <v>1548</v>
      </c>
      <c r="C447" t="s">
        <v>375</v>
      </c>
      <c r="D447" t="s">
        <v>45</v>
      </c>
      <c r="E447" s="28">
        <v>39999</v>
      </c>
      <c r="F447" s="28">
        <v>34999</v>
      </c>
      <c r="G447" t="str">
        <f t="shared" si="12"/>
        <v>High</v>
      </c>
      <c r="H447" t="s">
        <v>1549</v>
      </c>
      <c r="I447" t="s">
        <v>1527</v>
      </c>
      <c r="J447" s="1">
        <v>6.78</v>
      </c>
      <c r="K447" t="s">
        <v>24</v>
      </c>
      <c r="L447" s="6">
        <v>8</v>
      </c>
      <c r="M447" s="6">
        <v>128</v>
      </c>
      <c r="N447" t="s">
        <v>1534</v>
      </c>
      <c r="O447" t="s">
        <v>1529</v>
      </c>
      <c r="P447" t="str">
        <f t="shared" si="13"/>
        <v>Snapdragon</v>
      </c>
      <c r="Q447" s="6">
        <v>5500</v>
      </c>
      <c r="R447" s="5">
        <v>4.4000000000000004</v>
      </c>
      <c r="S447" s="6">
        <v>50</v>
      </c>
      <c r="T447" s="6">
        <v>50</v>
      </c>
    </row>
    <row r="448" spans="1:20" x14ac:dyDescent="0.2">
      <c r="A448" t="s">
        <v>1550</v>
      </c>
      <c r="B448" t="s">
        <v>1551</v>
      </c>
      <c r="C448" t="s">
        <v>316</v>
      </c>
      <c r="D448" t="s">
        <v>45</v>
      </c>
      <c r="E448" s="28">
        <v>21999</v>
      </c>
      <c r="F448" s="28">
        <v>15999</v>
      </c>
      <c r="G448" t="str">
        <f t="shared" si="12"/>
        <v>Mid</v>
      </c>
      <c r="H448" t="s">
        <v>1552</v>
      </c>
      <c r="I448" t="s">
        <v>1553</v>
      </c>
      <c r="J448" s="1">
        <v>6.78</v>
      </c>
      <c r="K448" t="s">
        <v>24</v>
      </c>
      <c r="L448" s="6">
        <v>12</v>
      </c>
      <c r="M448" s="6">
        <v>256</v>
      </c>
      <c r="N448" t="s">
        <v>1008</v>
      </c>
      <c r="O448" t="s">
        <v>1409</v>
      </c>
      <c r="P448" t="str">
        <f t="shared" si="13"/>
        <v>MediaTek</v>
      </c>
      <c r="Q448" s="6">
        <v>5000</v>
      </c>
      <c r="R448" s="5">
        <v>4.0999999999999996</v>
      </c>
      <c r="S448" s="6">
        <v>108</v>
      </c>
      <c r="T448" s="6">
        <v>8</v>
      </c>
    </row>
    <row r="449" spans="1:20" x14ac:dyDescent="0.2">
      <c r="A449" t="s">
        <v>1554</v>
      </c>
      <c r="B449" t="s">
        <v>1555</v>
      </c>
      <c r="C449" t="s">
        <v>316</v>
      </c>
      <c r="D449" t="s">
        <v>45</v>
      </c>
      <c r="E449" s="28">
        <v>21999</v>
      </c>
      <c r="F449" s="28">
        <v>15999</v>
      </c>
      <c r="G449" t="str">
        <f t="shared" si="12"/>
        <v>Mid</v>
      </c>
      <c r="H449" t="s">
        <v>1556</v>
      </c>
      <c r="I449" t="s">
        <v>1553</v>
      </c>
      <c r="J449" s="1">
        <v>6.78</v>
      </c>
      <c r="K449" t="s">
        <v>24</v>
      </c>
      <c r="L449" s="6">
        <v>12</v>
      </c>
      <c r="M449" s="6">
        <v>256</v>
      </c>
      <c r="N449" t="s">
        <v>1016</v>
      </c>
      <c r="O449" t="s">
        <v>1409</v>
      </c>
      <c r="P449" t="str">
        <f t="shared" si="13"/>
        <v>MediaTek</v>
      </c>
      <c r="Q449" s="6">
        <v>5000</v>
      </c>
      <c r="R449" s="5">
        <v>4.0999999999999996</v>
      </c>
      <c r="S449" s="6">
        <v>108</v>
      </c>
      <c r="T449" s="6">
        <v>8</v>
      </c>
    </row>
    <row r="450" spans="1:20" x14ac:dyDescent="0.2">
      <c r="A450" t="s">
        <v>1557</v>
      </c>
      <c r="B450" t="s">
        <v>1558</v>
      </c>
      <c r="C450" t="s">
        <v>316</v>
      </c>
      <c r="D450" t="s">
        <v>30</v>
      </c>
      <c r="E450" s="28">
        <v>19999</v>
      </c>
      <c r="F450" s="28">
        <v>14999</v>
      </c>
      <c r="G450" t="str">
        <f t="shared" ref="G450:G513" si="14">IF(F450&lt;10000,"Low",IF(F450&lt;20000,"Mid","High"))</f>
        <v>Mid</v>
      </c>
      <c r="H450" t="s">
        <v>1559</v>
      </c>
      <c r="I450" t="s">
        <v>1553</v>
      </c>
      <c r="J450" s="1">
        <v>6.78</v>
      </c>
      <c r="K450" t="s">
        <v>24</v>
      </c>
      <c r="L450" s="6">
        <v>8</v>
      </c>
      <c r="M450" s="6">
        <v>256</v>
      </c>
      <c r="N450" t="s">
        <v>1560</v>
      </c>
      <c r="O450" t="s">
        <v>1409</v>
      </c>
      <c r="P450" t="str">
        <f t="shared" ref="P450:P513" si="15">IF(ISNUMBER(SEARCH("Dimensity",O450)),"MediaTek",
IF(ISNUMBER(SEARCH("Helio",O450)),"MediaTek",
IF(ISNUMBER(SEARCH("G37",O450)),"MediaTek",
IF(ISNUMBER(SEARCH("Tensor",O450)),"Tensor",
IF(ISNUMBER(SEARCH("Snapdragon",O450)),"Snapdragon",
IF(ISNUMBER(SEARCH("Gen",O450)),"Snapdragon",
IF(ISNUMBER(SEARCH("Unisoc",O450)),"Unisoc",
IF(ISNUMBER(SEARCH("T",O450)),"Unisoc",
IF(ISNUMBER(SEARCH("SC",O450)),"Unisoc",
IF(ISNUMBER(SEARCH("Exynos",O450)),"Exynos",
"Other"))))))))))</f>
        <v>MediaTek</v>
      </c>
      <c r="Q450" s="6">
        <v>5000</v>
      </c>
      <c r="R450" s="5">
        <v>4.2</v>
      </c>
      <c r="S450" s="6">
        <v>108</v>
      </c>
      <c r="T450" s="6">
        <v>8</v>
      </c>
    </row>
    <row r="451" spans="1:20" x14ac:dyDescent="0.2">
      <c r="A451" t="s">
        <v>1561</v>
      </c>
      <c r="B451" t="s">
        <v>1558</v>
      </c>
      <c r="C451" t="s">
        <v>316</v>
      </c>
      <c r="D451" t="s">
        <v>30</v>
      </c>
      <c r="E451" s="28">
        <v>21999</v>
      </c>
      <c r="F451" s="28">
        <v>15999</v>
      </c>
      <c r="G451" t="str">
        <f t="shared" si="14"/>
        <v>Mid</v>
      </c>
      <c r="H451" t="s">
        <v>1559</v>
      </c>
      <c r="I451" t="s">
        <v>1553</v>
      </c>
      <c r="J451" s="1">
        <v>6.78</v>
      </c>
      <c r="K451" t="s">
        <v>24</v>
      </c>
      <c r="L451" s="6">
        <v>12</v>
      </c>
      <c r="M451" s="6">
        <v>256</v>
      </c>
      <c r="N451" t="s">
        <v>1560</v>
      </c>
      <c r="O451" t="s">
        <v>1409</v>
      </c>
      <c r="P451" t="str">
        <f t="shared" si="15"/>
        <v>MediaTek</v>
      </c>
      <c r="Q451" s="6">
        <v>5000</v>
      </c>
      <c r="R451" s="5">
        <v>4.0999999999999996</v>
      </c>
      <c r="S451" s="6">
        <v>108</v>
      </c>
      <c r="T451" s="6">
        <v>8</v>
      </c>
    </row>
    <row r="452" spans="1:20" x14ac:dyDescent="0.2">
      <c r="A452" t="s">
        <v>1562</v>
      </c>
      <c r="B452" t="s">
        <v>1555</v>
      </c>
      <c r="C452" t="s">
        <v>316</v>
      </c>
      <c r="D452" t="s">
        <v>45</v>
      </c>
      <c r="E452" s="28">
        <v>19999</v>
      </c>
      <c r="F452" s="28">
        <v>14999</v>
      </c>
      <c r="G452" t="str">
        <f t="shared" si="14"/>
        <v>Mid</v>
      </c>
      <c r="H452" t="s">
        <v>1556</v>
      </c>
      <c r="I452" t="s">
        <v>1553</v>
      </c>
      <c r="J452" s="1">
        <v>6.78</v>
      </c>
      <c r="K452" t="s">
        <v>24</v>
      </c>
      <c r="L452" s="6">
        <v>8</v>
      </c>
      <c r="M452" s="6">
        <v>256</v>
      </c>
      <c r="N452" t="s">
        <v>1016</v>
      </c>
      <c r="O452" t="s">
        <v>1409</v>
      </c>
      <c r="P452" t="str">
        <f t="shared" si="15"/>
        <v>MediaTek</v>
      </c>
      <c r="Q452" s="6">
        <v>5000</v>
      </c>
      <c r="R452" s="5">
        <v>4.2</v>
      </c>
      <c r="S452" s="6">
        <v>108</v>
      </c>
      <c r="T452" s="6">
        <v>8</v>
      </c>
    </row>
    <row r="453" spans="1:20" x14ac:dyDescent="0.2">
      <c r="A453" t="s">
        <v>1563</v>
      </c>
      <c r="B453" t="s">
        <v>1551</v>
      </c>
      <c r="C453" t="s">
        <v>316</v>
      </c>
      <c r="D453" t="s">
        <v>45</v>
      </c>
      <c r="E453" s="28">
        <v>19999</v>
      </c>
      <c r="F453" s="28">
        <v>14999</v>
      </c>
      <c r="G453" t="str">
        <f t="shared" si="14"/>
        <v>Mid</v>
      </c>
      <c r="H453" t="s">
        <v>1552</v>
      </c>
      <c r="I453" t="s">
        <v>1553</v>
      </c>
      <c r="J453" s="1">
        <v>6.78</v>
      </c>
      <c r="K453" t="s">
        <v>24</v>
      </c>
      <c r="L453" s="6">
        <v>8</v>
      </c>
      <c r="M453" s="6">
        <v>256</v>
      </c>
      <c r="N453" t="s">
        <v>1008</v>
      </c>
      <c r="O453" t="s">
        <v>1409</v>
      </c>
      <c r="P453" t="str">
        <f t="shared" si="15"/>
        <v>MediaTek</v>
      </c>
      <c r="Q453" s="6">
        <v>5000</v>
      </c>
      <c r="R453" s="5">
        <v>4.2</v>
      </c>
      <c r="S453" s="6">
        <v>108</v>
      </c>
      <c r="T453" s="6">
        <v>8</v>
      </c>
    </row>
    <row r="454" spans="1:20" x14ac:dyDescent="0.2">
      <c r="A454" t="s">
        <v>1564</v>
      </c>
      <c r="B454" t="s">
        <v>1565</v>
      </c>
      <c r="C454" t="s">
        <v>90</v>
      </c>
      <c r="D454" t="s">
        <v>45</v>
      </c>
      <c r="E454" s="28">
        <v>15999</v>
      </c>
      <c r="F454" s="28">
        <v>13499</v>
      </c>
      <c r="G454" t="str">
        <f t="shared" si="14"/>
        <v>Mid</v>
      </c>
      <c r="H454" t="s">
        <v>1566</v>
      </c>
      <c r="I454" t="s">
        <v>1567</v>
      </c>
      <c r="J454" s="1">
        <v>6.67</v>
      </c>
      <c r="K454" t="s">
        <v>33</v>
      </c>
      <c r="L454" s="6">
        <v>4</v>
      </c>
      <c r="M454" s="6">
        <v>128</v>
      </c>
      <c r="N454" t="s">
        <v>1568</v>
      </c>
      <c r="O454" t="s">
        <v>1409</v>
      </c>
      <c r="P454" t="str">
        <f t="shared" si="15"/>
        <v>MediaTek</v>
      </c>
      <c r="Q454" s="6">
        <v>5100</v>
      </c>
      <c r="R454" s="5">
        <v>4.0999999999999996</v>
      </c>
      <c r="S454" s="6">
        <v>8</v>
      </c>
      <c r="T454" s="6">
        <v>5</v>
      </c>
    </row>
    <row r="455" spans="1:20" x14ac:dyDescent="0.2">
      <c r="A455" t="s">
        <v>1569</v>
      </c>
      <c r="B455" t="s">
        <v>1570</v>
      </c>
      <c r="C455" t="s">
        <v>90</v>
      </c>
      <c r="D455" t="s">
        <v>45</v>
      </c>
      <c r="E455" s="28">
        <v>32999</v>
      </c>
      <c r="F455" s="28">
        <v>27999</v>
      </c>
      <c r="G455" t="str">
        <f t="shared" si="14"/>
        <v>High</v>
      </c>
      <c r="H455" t="s">
        <v>1571</v>
      </c>
      <c r="I455" t="s">
        <v>1572</v>
      </c>
      <c r="J455" s="1">
        <v>6.7</v>
      </c>
      <c r="K455" t="s">
        <v>24</v>
      </c>
      <c r="L455" s="6">
        <v>8</v>
      </c>
      <c r="M455" s="6">
        <v>128</v>
      </c>
      <c r="N455" t="s">
        <v>1573</v>
      </c>
      <c r="O455" t="s">
        <v>976</v>
      </c>
      <c r="P455" t="str">
        <f t="shared" si="15"/>
        <v>MediaTek</v>
      </c>
      <c r="Q455" s="6">
        <v>5000</v>
      </c>
      <c r="R455" s="5">
        <v>4.2</v>
      </c>
      <c r="S455" s="6">
        <v>64</v>
      </c>
      <c r="T455" s="6">
        <v>8</v>
      </c>
    </row>
    <row r="456" spans="1:20" x14ac:dyDescent="0.2">
      <c r="A456" t="s">
        <v>1574</v>
      </c>
      <c r="B456" t="s">
        <v>1575</v>
      </c>
      <c r="C456" t="s">
        <v>90</v>
      </c>
      <c r="D456" t="s">
        <v>45</v>
      </c>
      <c r="E456" s="28">
        <v>34999</v>
      </c>
      <c r="F456" s="28">
        <v>29999</v>
      </c>
      <c r="G456" t="str">
        <f t="shared" si="14"/>
        <v>High</v>
      </c>
      <c r="H456" t="s">
        <v>1571</v>
      </c>
      <c r="I456" t="s">
        <v>1572</v>
      </c>
      <c r="J456" s="1">
        <v>6.7</v>
      </c>
      <c r="K456" t="s">
        <v>24</v>
      </c>
      <c r="L456" s="6">
        <v>8</v>
      </c>
      <c r="M456" s="6">
        <v>256</v>
      </c>
      <c r="N456" t="s">
        <v>1573</v>
      </c>
      <c r="O456" t="s">
        <v>976</v>
      </c>
      <c r="P456" t="str">
        <f t="shared" si="15"/>
        <v>MediaTek</v>
      </c>
      <c r="Q456" s="6">
        <v>5000</v>
      </c>
      <c r="R456" s="5">
        <v>4.2</v>
      </c>
      <c r="S456" s="6">
        <v>64</v>
      </c>
      <c r="T456" s="6">
        <v>8</v>
      </c>
    </row>
    <row r="457" spans="1:20" x14ac:dyDescent="0.2">
      <c r="A457" t="s">
        <v>1576</v>
      </c>
      <c r="B457" t="s">
        <v>1577</v>
      </c>
      <c r="C457" t="s">
        <v>90</v>
      </c>
      <c r="D457" t="s">
        <v>45</v>
      </c>
      <c r="E457" s="28">
        <v>34999</v>
      </c>
      <c r="F457" s="28">
        <v>29999</v>
      </c>
      <c r="G457" t="str">
        <f t="shared" si="14"/>
        <v>High</v>
      </c>
      <c r="H457" t="s">
        <v>1578</v>
      </c>
      <c r="I457" t="s">
        <v>1572</v>
      </c>
      <c r="J457" s="1">
        <v>6.7</v>
      </c>
      <c r="K457" t="s">
        <v>24</v>
      </c>
      <c r="L457" s="6">
        <v>8</v>
      </c>
      <c r="M457" s="6">
        <v>256</v>
      </c>
      <c r="N457" t="s">
        <v>1579</v>
      </c>
      <c r="O457" t="s">
        <v>976</v>
      </c>
      <c r="P457" t="str">
        <f t="shared" si="15"/>
        <v>MediaTek</v>
      </c>
      <c r="Q457" s="6">
        <v>5000</v>
      </c>
      <c r="R457" s="5">
        <v>4.2</v>
      </c>
      <c r="S457" s="6">
        <v>64</v>
      </c>
      <c r="T457" s="6">
        <v>8</v>
      </c>
    </row>
    <row r="458" spans="1:20" x14ac:dyDescent="0.2">
      <c r="A458" t="s">
        <v>1580</v>
      </c>
      <c r="B458" t="s">
        <v>1581</v>
      </c>
      <c r="C458" t="s">
        <v>90</v>
      </c>
      <c r="D458" t="s">
        <v>45</v>
      </c>
      <c r="E458" s="28">
        <v>32999</v>
      </c>
      <c r="F458" s="28">
        <v>27999</v>
      </c>
      <c r="G458" t="str">
        <f t="shared" si="14"/>
        <v>High</v>
      </c>
      <c r="H458" t="s">
        <v>1578</v>
      </c>
      <c r="I458" t="s">
        <v>1572</v>
      </c>
      <c r="J458" s="1">
        <v>6.7</v>
      </c>
      <c r="K458" t="s">
        <v>24</v>
      </c>
      <c r="L458" s="6">
        <v>8</v>
      </c>
      <c r="M458" s="6">
        <v>128</v>
      </c>
      <c r="N458" t="s">
        <v>1579</v>
      </c>
      <c r="O458" t="s">
        <v>976</v>
      </c>
      <c r="P458" t="str">
        <f t="shared" si="15"/>
        <v>MediaTek</v>
      </c>
      <c r="Q458" s="6">
        <v>5000</v>
      </c>
      <c r="R458" s="5">
        <v>4.2</v>
      </c>
      <c r="S458" s="6">
        <v>64</v>
      </c>
      <c r="T458" s="6">
        <v>8</v>
      </c>
    </row>
    <row r="459" spans="1:20" x14ac:dyDescent="0.2">
      <c r="A459" t="s">
        <v>1582</v>
      </c>
      <c r="B459" t="s">
        <v>1583</v>
      </c>
      <c r="C459" t="s">
        <v>1584</v>
      </c>
      <c r="D459" t="s">
        <v>45</v>
      </c>
      <c r="E459" s="28">
        <v>18999</v>
      </c>
      <c r="F459" s="28">
        <v>14530</v>
      </c>
      <c r="G459" t="str">
        <f t="shared" si="14"/>
        <v>Mid</v>
      </c>
      <c r="H459" t="s">
        <v>1585</v>
      </c>
      <c r="I459" t="s">
        <v>1586</v>
      </c>
      <c r="J459" s="1">
        <v>6.72</v>
      </c>
      <c r="K459" t="s">
        <v>24</v>
      </c>
      <c r="L459" s="6">
        <v>6</v>
      </c>
      <c r="M459" s="6">
        <v>128</v>
      </c>
      <c r="N459" t="s">
        <v>1587</v>
      </c>
      <c r="O459" t="s">
        <v>1588</v>
      </c>
      <c r="P459" t="str">
        <f t="shared" si="15"/>
        <v>Snapdragon</v>
      </c>
      <c r="Q459" s="6">
        <v>6000</v>
      </c>
      <c r="R459" s="5">
        <v>4.3</v>
      </c>
      <c r="S459" s="6">
        <v>50</v>
      </c>
      <c r="T459" s="6">
        <v>8</v>
      </c>
    </row>
    <row r="460" spans="1:20" x14ac:dyDescent="0.2">
      <c r="A460" t="s">
        <v>1589</v>
      </c>
      <c r="B460" t="s">
        <v>1590</v>
      </c>
      <c r="C460" t="s">
        <v>1584</v>
      </c>
      <c r="D460" t="s">
        <v>45</v>
      </c>
      <c r="E460" s="28">
        <v>18999</v>
      </c>
      <c r="F460" s="28">
        <v>14519</v>
      </c>
      <c r="G460" t="str">
        <f t="shared" si="14"/>
        <v>Mid</v>
      </c>
      <c r="H460" t="s">
        <v>1591</v>
      </c>
      <c r="I460" t="s">
        <v>1586</v>
      </c>
      <c r="J460" s="1">
        <v>6.72</v>
      </c>
      <c r="K460" t="s">
        <v>24</v>
      </c>
      <c r="L460" s="6">
        <v>6</v>
      </c>
      <c r="M460" s="6">
        <v>128</v>
      </c>
      <c r="N460" t="s">
        <v>1592</v>
      </c>
      <c r="O460" t="s">
        <v>1588</v>
      </c>
      <c r="P460" t="str">
        <f t="shared" si="15"/>
        <v>Snapdragon</v>
      </c>
      <c r="Q460" s="6">
        <v>6000</v>
      </c>
      <c r="R460" s="5">
        <v>4.3</v>
      </c>
      <c r="S460" s="6">
        <v>50</v>
      </c>
      <c r="T460" s="6">
        <v>8</v>
      </c>
    </row>
    <row r="461" spans="1:20" x14ac:dyDescent="0.2">
      <c r="A461" t="s">
        <v>1593</v>
      </c>
      <c r="B461" t="s">
        <v>1594</v>
      </c>
      <c r="C461" t="s">
        <v>241</v>
      </c>
      <c r="D461" t="s">
        <v>45</v>
      </c>
      <c r="E461" s="28">
        <v>51999</v>
      </c>
      <c r="F461" s="28">
        <v>44999</v>
      </c>
      <c r="G461" t="str">
        <f t="shared" si="14"/>
        <v>High</v>
      </c>
      <c r="H461" t="s">
        <v>1595</v>
      </c>
      <c r="I461" t="s">
        <v>1596</v>
      </c>
      <c r="J461" s="1">
        <v>6.78</v>
      </c>
      <c r="K461" t="s">
        <v>24</v>
      </c>
      <c r="L461" s="6">
        <v>16</v>
      </c>
      <c r="M461" s="6">
        <v>512</v>
      </c>
      <c r="N461" t="s">
        <v>1597</v>
      </c>
      <c r="O461" t="s">
        <v>1598</v>
      </c>
      <c r="P461" t="str">
        <f t="shared" si="15"/>
        <v>Snapdragon</v>
      </c>
      <c r="Q461" s="6">
        <v>5500</v>
      </c>
      <c r="R461" s="5">
        <v>4.5</v>
      </c>
      <c r="S461" s="6">
        <v>50</v>
      </c>
      <c r="T461" s="6">
        <v>32</v>
      </c>
    </row>
    <row r="462" spans="1:20" x14ac:dyDescent="0.2">
      <c r="A462" t="s">
        <v>1599</v>
      </c>
      <c r="B462" t="s">
        <v>1600</v>
      </c>
      <c r="C462" t="s">
        <v>241</v>
      </c>
      <c r="D462" t="s">
        <v>45</v>
      </c>
      <c r="E462" s="28">
        <v>51999</v>
      </c>
      <c r="F462" s="28">
        <v>44999</v>
      </c>
      <c r="G462" t="str">
        <f t="shared" si="14"/>
        <v>High</v>
      </c>
      <c r="H462" t="s">
        <v>1601</v>
      </c>
      <c r="I462" t="s">
        <v>1596</v>
      </c>
      <c r="J462" s="1">
        <v>6.78</v>
      </c>
      <c r="K462" t="s">
        <v>24</v>
      </c>
      <c r="L462" s="6">
        <v>16</v>
      </c>
      <c r="M462" s="6">
        <v>512</v>
      </c>
      <c r="N462" t="s">
        <v>1602</v>
      </c>
      <c r="O462" t="s">
        <v>1598</v>
      </c>
      <c r="P462" t="str">
        <f t="shared" si="15"/>
        <v>Snapdragon</v>
      </c>
      <c r="Q462" s="6">
        <v>5500</v>
      </c>
      <c r="R462" s="5">
        <v>4.5</v>
      </c>
      <c r="S462" s="6">
        <v>50</v>
      </c>
      <c r="T462" s="6">
        <v>32</v>
      </c>
    </row>
    <row r="463" spans="1:20" x14ac:dyDescent="0.2">
      <c r="A463" t="s">
        <v>1603</v>
      </c>
      <c r="B463" t="s">
        <v>1604</v>
      </c>
      <c r="C463" t="s">
        <v>241</v>
      </c>
      <c r="D463" t="s">
        <v>45</v>
      </c>
      <c r="E463" s="28">
        <v>43999</v>
      </c>
      <c r="F463" s="28">
        <v>40999</v>
      </c>
      <c r="G463" t="str">
        <f t="shared" si="14"/>
        <v>High</v>
      </c>
      <c r="H463" t="s">
        <v>1601</v>
      </c>
      <c r="I463" t="s">
        <v>1596</v>
      </c>
      <c r="J463" s="1">
        <v>6.78</v>
      </c>
      <c r="K463" t="s">
        <v>24</v>
      </c>
      <c r="L463" s="6">
        <v>8</v>
      </c>
      <c r="M463" s="6">
        <v>256</v>
      </c>
      <c r="N463" t="s">
        <v>1602</v>
      </c>
      <c r="O463" t="s">
        <v>1598</v>
      </c>
      <c r="P463" t="str">
        <f t="shared" si="15"/>
        <v>Snapdragon</v>
      </c>
      <c r="Q463" s="6">
        <v>5500</v>
      </c>
      <c r="R463" s="5">
        <v>4.5</v>
      </c>
      <c r="S463" s="6">
        <v>50</v>
      </c>
      <c r="T463" s="6">
        <v>32</v>
      </c>
    </row>
    <row r="464" spans="1:20" x14ac:dyDescent="0.2">
      <c r="A464" t="s">
        <v>1605</v>
      </c>
      <c r="B464" t="s">
        <v>1604</v>
      </c>
      <c r="C464" t="s">
        <v>241</v>
      </c>
      <c r="D464" t="s">
        <v>45</v>
      </c>
      <c r="E464" s="28">
        <v>46999</v>
      </c>
      <c r="F464" s="28">
        <v>42999</v>
      </c>
      <c r="G464" t="str">
        <f t="shared" si="14"/>
        <v>High</v>
      </c>
      <c r="H464" t="s">
        <v>1601</v>
      </c>
      <c r="I464" t="s">
        <v>1596</v>
      </c>
      <c r="J464" s="1">
        <v>6.78</v>
      </c>
      <c r="K464" t="s">
        <v>24</v>
      </c>
      <c r="L464" s="6">
        <v>12</v>
      </c>
      <c r="M464" s="6">
        <v>256</v>
      </c>
      <c r="N464" t="s">
        <v>1602</v>
      </c>
      <c r="O464" t="s">
        <v>1598</v>
      </c>
      <c r="P464" t="str">
        <f t="shared" si="15"/>
        <v>Snapdragon</v>
      </c>
      <c r="Q464" s="6">
        <v>5500</v>
      </c>
      <c r="R464" s="5">
        <v>4.4000000000000004</v>
      </c>
      <c r="S464" s="6">
        <v>50</v>
      </c>
      <c r="T464" s="6">
        <v>32</v>
      </c>
    </row>
    <row r="465" spans="1:20" x14ac:dyDescent="0.2">
      <c r="A465" t="s">
        <v>1606</v>
      </c>
      <c r="B465" t="s">
        <v>1607</v>
      </c>
      <c r="C465" t="s">
        <v>241</v>
      </c>
      <c r="D465" t="s">
        <v>45</v>
      </c>
      <c r="E465" s="28">
        <v>46999</v>
      </c>
      <c r="F465" s="28">
        <v>42999</v>
      </c>
      <c r="G465" t="str">
        <f t="shared" si="14"/>
        <v>High</v>
      </c>
      <c r="H465" t="s">
        <v>1595</v>
      </c>
      <c r="I465" t="s">
        <v>1596</v>
      </c>
      <c r="J465" s="1">
        <v>6.78</v>
      </c>
      <c r="K465" t="s">
        <v>24</v>
      </c>
      <c r="L465" s="6">
        <v>12</v>
      </c>
      <c r="M465" s="6">
        <v>256</v>
      </c>
      <c r="N465" t="s">
        <v>1597</v>
      </c>
      <c r="O465" t="s">
        <v>1598</v>
      </c>
      <c r="P465" t="str">
        <f t="shared" si="15"/>
        <v>Snapdragon</v>
      </c>
      <c r="Q465" s="6">
        <v>5500</v>
      </c>
      <c r="R465" s="5">
        <v>4.4000000000000004</v>
      </c>
      <c r="S465" s="6">
        <v>50</v>
      </c>
      <c r="T465" s="6">
        <v>32</v>
      </c>
    </row>
    <row r="466" spans="1:20" x14ac:dyDescent="0.2">
      <c r="A466" t="s">
        <v>1608</v>
      </c>
      <c r="B466" t="s">
        <v>1607</v>
      </c>
      <c r="C466" t="s">
        <v>241</v>
      </c>
      <c r="D466" t="s">
        <v>45</v>
      </c>
      <c r="E466" s="28">
        <v>43999</v>
      </c>
      <c r="F466" s="28">
        <v>40999</v>
      </c>
      <c r="G466" t="str">
        <f t="shared" si="14"/>
        <v>High</v>
      </c>
      <c r="H466" t="s">
        <v>1595</v>
      </c>
      <c r="I466" t="s">
        <v>1596</v>
      </c>
      <c r="J466" s="1">
        <v>6.78</v>
      </c>
      <c r="K466" t="s">
        <v>24</v>
      </c>
      <c r="L466" s="6">
        <v>8</v>
      </c>
      <c r="M466" s="6">
        <v>256</v>
      </c>
      <c r="N466" t="s">
        <v>1597</v>
      </c>
      <c r="O466" t="s">
        <v>1598</v>
      </c>
      <c r="P466" t="str">
        <f t="shared" si="15"/>
        <v>Snapdragon</v>
      </c>
      <c r="Q466" s="6">
        <v>5500</v>
      </c>
      <c r="R466" s="5">
        <v>4.5</v>
      </c>
      <c r="S466" s="6">
        <v>50</v>
      </c>
      <c r="T466" s="6">
        <v>32</v>
      </c>
    </row>
    <row r="467" spans="1:20" x14ac:dyDescent="0.2">
      <c r="A467" t="s">
        <v>1609</v>
      </c>
      <c r="B467" t="s">
        <v>1610</v>
      </c>
      <c r="C467" t="s">
        <v>276</v>
      </c>
      <c r="D467" t="s">
        <v>45</v>
      </c>
      <c r="E467" s="28">
        <v>22999</v>
      </c>
      <c r="F467" s="28">
        <v>18999</v>
      </c>
      <c r="G467" t="str">
        <f t="shared" si="14"/>
        <v>Mid</v>
      </c>
      <c r="H467" t="s">
        <v>1611</v>
      </c>
      <c r="I467" t="s">
        <v>1334</v>
      </c>
      <c r="J467" s="1">
        <v>6.67</v>
      </c>
      <c r="K467" t="s">
        <v>24</v>
      </c>
      <c r="L467" s="6">
        <v>8</v>
      </c>
      <c r="M467" s="6">
        <v>256</v>
      </c>
      <c r="N467" t="s">
        <v>1612</v>
      </c>
      <c r="O467" t="s">
        <v>320</v>
      </c>
      <c r="P467" t="str">
        <f t="shared" si="15"/>
        <v>MediaTek</v>
      </c>
      <c r="Q467" s="6">
        <v>5000</v>
      </c>
      <c r="R467" s="5">
        <v>4.2</v>
      </c>
      <c r="S467" s="6">
        <v>108</v>
      </c>
      <c r="T467" s="6">
        <v>16</v>
      </c>
    </row>
    <row r="468" spans="1:20" x14ac:dyDescent="0.2">
      <c r="A468" t="s">
        <v>1613</v>
      </c>
      <c r="B468" t="s">
        <v>1614</v>
      </c>
      <c r="C468" t="s">
        <v>276</v>
      </c>
      <c r="D468" t="s">
        <v>45</v>
      </c>
      <c r="E468" s="28">
        <v>20999</v>
      </c>
      <c r="F468" s="28">
        <v>15286</v>
      </c>
      <c r="G468" t="str">
        <f t="shared" si="14"/>
        <v>Mid</v>
      </c>
      <c r="H468" t="s">
        <v>1611</v>
      </c>
      <c r="I468" t="s">
        <v>1334</v>
      </c>
      <c r="J468" s="1">
        <v>6.67</v>
      </c>
      <c r="K468" t="s">
        <v>24</v>
      </c>
      <c r="L468" s="6">
        <v>6</v>
      </c>
      <c r="M468" s="6">
        <v>128</v>
      </c>
      <c r="N468" t="s">
        <v>1612</v>
      </c>
      <c r="O468" t="s">
        <v>320</v>
      </c>
      <c r="P468" t="str">
        <f t="shared" si="15"/>
        <v>MediaTek</v>
      </c>
      <c r="Q468" s="6">
        <v>5000</v>
      </c>
      <c r="R468" s="5">
        <v>4.2</v>
      </c>
      <c r="S468" s="6">
        <v>108</v>
      </c>
      <c r="T468" s="6">
        <v>16</v>
      </c>
    </row>
    <row r="469" spans="1:20" x14ac:dyDescent="0.2">
      <c r="A469" t="s">
        <v>1615</v>
      </c>
      <c r="B469" t="s">
        <v>1616</v>
      </c>
      <c r="C469" t="s">
        <v>241</v>
      </c>
      <c r="D469" t="s">
        <v>45</v>
      </c>
      <c r="E469" s="28">
        <v>10999</v>
      </c>
      <c r="F469" s="28">
        <v>8999</v>
      </c>
      <c r="G469" t="str">
        <f t="shared" si="14"/>
        <v>Low</v>
      </c>
      <c r="H469" t="s">
        <v>1617</v>
      </c>
      <c r="I469" t="s">
        <v>1618</v>
      </c>
      <c r="J469" s="1">
        <v>6.7450000000000001</v>
      </c>
      <c r="K469" t="s">
        <v>33</v>
      </c>
      <c r="L469" s="6">
        <v>4</v>
      </c>
      <c r="M469" s="6">
        <v>128</v>
      </c>
      <c r="N469" t="s">
        <v>1619</v>
      </c>
      <c r="O469" t="s">
        <v>348</v>
      </c>
      <c r="P469" t="str">
        <f t="shared" si="15"/>
        <v>Unisoc</v>
      </c>
      <c r="Q469" s="6">
        <v>5000</v>
      </c>
      <c r="R469" s="5">
        <v>4.3</v>
      </c>
      <c r="S469" s="6">
        <v>50</v>
      </c>
      <c r="T469" s="6">
        <v>8</v>
      </c>
    </row>
    <row r="470" spans="1:20" x14ac:dyDescent="0.2">
      <c r="A470" t="s">
        <v>1620</v>
      </c>
      <c r="B470" t="s">
        <v>1621</v>
      </c>
      <c r="C470" t="s">
        <v>241</v>
      </c>
      <c r="D470" t="s">
        <v>45</v>
      </c>
      <c r="E470" s="28">
        <v>10999</v>
      </c>
      <c r="F470" s="28">
        <v>8999</v>
      </c>
      <c r="G470" t="str">
        <f t="shared" si="14"/>
        <v>Low</v>
      </c>
      <c r="H470" t="s">
        <v>1622</v>
      </c>
      <c r="I470" t="s">
        <v>1623</v>
      </c>
      <c r="J470" s="1">
        <v>6.7450000000000001</v>
      </c>
      <c r="K470" t="s">
        <v>33</v>
      </c>
      <c r="L470" s="6">
        <v>6</v>
      </c>
      <c r="M470" s="6">
        <v>128</v>
      </c>
      <c r="N470" t="s">
        <v>1624</v>
      </c>
      <c r="O470" t="s">
        <v>348</v>
      </c>
      <c r="P470" t="str">
        <f t="shared" si="15"/>
        <v>Unisoc</v>
      </c>
      <c r="Q470" s="6">
        <v>5000</v>
      </c>
      <c r="R470" s="5">
        <v>4.4000000000000004</v>
      </c>
      <c r="S470" s="6">
        <v>32</v>
      </c>
      <c r="T470" s="6">
        <v>5</v>
      </c>
    </row>
    <row r="471" spans="1:20" x14ac:dyDescent="0.2">
      <c r="A471" t="s">
        <v>1625</v>
      </c>
      <c r="B471" t="s">
        <v>1626</v>
      </c>
      <c r="C471" t="s">
        <v>241</v>
      </c>
      <c r="D471" t="s">
        <v>45</v>
      </c>
      <c r="E471" s="28">
        <v>8999</v>
      </c>
      <c r="F471" s="28">
        <v>7699</v>
      </c>
      <c r="G471" t="str">
        <f t="shared" si="14"/>
        <v>Low</v>
      </c>
      <c r="H471" t="s">
        <v>1622</v>
      </c>
      <c r="I471" t="s">
        <v>1623</v>
      </c>
      <c r="J471" s="1">
        <v>6.7450000000000001</v>
      </c>
      <c r="K471" t="s">
        <v>33</v>
      </c>
      <c r="L471" s="6">
        <v>4</v>
      </c>
      <c r="M471" s="6">
        <v>64</v>
      </c>
      <c r="N471" t="s">
        <v>1624</v>
      </c>
      <c r="O471" t="s">
        <v>348</v>
      </c>
      <c r="P471" t="str">
        <f t="shared" si="15"/>
        <v>Unisoc</v>
      </c>
      <c r="Q471" s="6">
        <v>5000</v>
      </c>
      <c r="R471" s="5">
        <v>4.4000000000000004</v>
      </c>
      <c r="S471" s="6">
        <v>32</v>
      </c>
      <c r="T471" s="6">
        <v>5</v>
      </c>
    </row>
    <row r="472" spans="1:20" x14ac:dyDescent="0.2">
      <c r="A472" t="s">
        <v>1627</v>
      </c>
      <c r="B472" t="s">
        <v>1628</v>
      </c>
      <c r="C472" t="s">
        <v>241</v>
      </c>
      <c r="D472" t="s">
        <v>45</v>
      </c>
      <c r="E472" s="28">
        <v>10999</v>
      </c>
      <c r="F472" s="28">
        <v>8999</v>
      </c>
      <c r="G472" t="str">
        <f t="shared" si="14"/>
        <v>Low</v>
      </c>
      <c r="H472" t="s">
        <v>1629</v>
      </c>
      <c r="I472" t="s">
        <v>1618</v>
      </c>
      <c r="J472" s="1">
        <v>6.7450000000000001</v>
      </c>
      <c r="K472" t="s">
        <v>33</v>
      </c>
      <c r="L472" s="6">
        <v>4</v>
      </c>
      <c r="M472" s="6">
        <v>128</v>
      </c>
      <c r="N472" t="s">
        <v>1630</v>
      </c>
      <c r="O472" t="s">
        <v>348</v>
      </c>
      <c r="P472" t="str">
        <f t="shared" si="15"/>
        <v>Unisoc</v>
      </c>
      <c r="Q472" s="6">
        <v>5000</v>
      </c>
      <c r="R472" s="5">
        <v>4.3</v>
      </c>
      <c r="S472" s="6">
        <v>50</v>
      </c>
      <c r="T472" s="6">
        <v>8</v>
      </c>
    </row>
    <row r="473" spans="1:20" x14ac:dyDescent="0.2">
      <c r="A473" t="s">
        <v>1631</v>
      </c>
      <c r="B473" t="s">
        <v>1632</v>
      </c>
      <c r="C473" t="s">
        <v>241</v>
      </c>
      <c r="D473" t="s">
        <v>45</v>
      </c>
      <c r="E473" s="28">
        <v>10999</v>
      </c>
      <c r="F473" s="28">
        <v>8999</v>
      </c>
      <c r="G473" t="str">
        <f t="shared" si="14"/>
        <v>Low</v>
      </c>
      <c r="H473" t="s">
        <v>1633</v>
      </c>
      <c r="I473" t="s">
        <v>1623</v>
      </c>
      <c r="J473" s="1">
        <v>6.7450000000000001</v>
      </c>
      <c r="K473" t="s">
        <v>33</v>
      </c>
      <c r="L473" s="6">
        <v>6</v>
      </c>
      <c r="M473" s="6">
        <v>128</v>
      </c>
      <c r="N473" t="s">
        <v>1634</v>
      </c>
      <c r="O473" t="s">
        <v>348</v>
      </c>
      <c r="P473" t="str">
        <f t="shared" si="15"/>
        <v>Unisoc</v>
      </c>
      <c r="Q473" s="6">
        <v>5000</v>
      </c>
      <c r="R473" s="5">
        <v>4.4000000000000004</v>
      </c>
      <c r="S473" s="6">
        <v>32</v>
      </c>
      <c r="T473" s="6">
        <v>5</v>
      </c>
    </row>
    <row r="474" spans="1:20" x14ac:dyDescent="0.2">
      <c r="A474" t="s">
        <v>1635</v>
      </c>
      <c r="B474" t="s">
        <v>1636</v>
      </c>
      <c r="C474" t="s">
        <v>316</v>
      </c>
      <c r="D474" t="s">
        <v>45</v>
      </c>
      <c r="E474" s="28">
        <v>24999</v>
      </c>
      <c r="F474" s="28">
        <v>17999</v>
      </c>
      <c r="G474" t="str">
        <f t="shared" si="14"/>
        <v>Mid</v>
      </c>
      <c r="H474" t="s">
        <v>1637</v>
      </c>
      <c r="I474" t="s">
        <v>1638</v>
      </c>
      <c r="J474" s="1">
        <v>6.78</v>
      </c>
      <c r="K474" t="s">
        <v>24</v>
      </c>
      <c r="L474" s="6">
        <v>8</v>
      </c>
      <c r="M474" s="6">
        <v>256</v>
      </c>
      <c r="N474" t="s">
        <v>1314</v>
      </c>
      <c r="O474" t="s">
        <v>1639</v>
      </c>
      <c r="P474" t="str">
        <f t="shared" si="15"/>
        <v>MediaTek</v>
      </c>
      <c r="Q474" s="6">
        <v>5000</v>
      </c>
      <c r="R474" s="5">
        <v>4.0999999999999996</v>
      </c>
      <c r="S474" s="6">
        <v>108</v>
      </c>
      <c r="T474" s="6">
        <v>32</v>
      </c>
    </row>
    <row r="475" spans="1:20" x14ac:dyDescent="0.2">
      <c r="A475" t="s">
        <v>1640</v>
      </c>
      <c r="B475" t="s">
        <v>1276</v>
      </c>
      <c r="C475" t="s">
        <v>241</v>
      </c>
      <c r="D475" t="s">
        <v>45</v>
      </c>
      <c r="E475" s="28">
        <v>26999</v>
      </c>
      <c r="F475" s="28">
        <v>20999</v>
      </c>
      <c r="G475" t="str">
        <f t="shared" si="14"/>
        <v>High</v>
      </c>
      <c r="H475" t="s">
        <v>1277</v>
      </c>
      <c r="I475" t="s">
        <v>1271</v>
      </c>
      <c r="J475" s="1">
        <v>6.7</v>
      </c>
      <c r="K475" t="s">
        <v>24</v>
      </c>
      <c r="L475" s="6">
        <v>12</v>
      </c>
      <c r="M475" s="6">
        <v>256</v>
      </c>
      <c r="N475" t="s">
        <v>1278</v>
      </c>
      <c r="O475" t="s">
        <v>1272</v>
      </c>
      <c r="P475" t="str">
        <f t="shared" si="15"/>
        <v>Snapdragon</v>
      </c>
      <c r="Q475" s="6">
        <v>5000</v>
      </c>
      <c r="R475" s="5">
        <v>4.4000000000000004</v>
      </c>
      <c r="S475" s="6">
        <v>50</v>
      </c>
      <c r="T475" s="6">
        <v>16</v>
      </c>
    </row>
    <row r="476" spans="1:20" x14ac:dyDescent="0.2">
      <c r="A476" t="s">
        <v>1641</v>
      </c>
      <c r="B476" t="s">
        <v>1269</v>
      </c>
      <c r="C476" t="s">
        <v>241</v>
      </c>
      <c r="D476" t="s">
        <v>45</v>
      </c>
      <c r="E476" s="28">
        <v>26999</v>
      </c>
      <c r="F476" s="28">
        <v>20999</v>
      </c>
      <c r="G476" t="str">
        <f t="shared" si="14"/>
        <v>High</v>
      </c>
      <c r="H476" t="s">
        <v>1270</v>
      </c>
      <c r="I476" t="s">
        <v>1271</v>
      </c>
      <c r="J476" s="1">
        <v>6.7</v>
      </c>
      <c r="K476" t="s">
        <v>24</v>
      </c>
      <c r="L476" s="6">
        <v>12</v>
      </c>
      <c r="M476" s="6">
        <v>256</v>
      </c>
      <c r="N476" t="s">
        <v>1211</v>
      </c>
      <c r="O476" t="s">
        <v>1272</v>
      </c>
      <c r="P476" t="str">
        <f t="shared" si="15"/>
        <v>Snapdragon</v>
      </c>
      <c r="Q476" s="6">
        <v>5000</v>
      </c>
      <c r="R476" s="5">
        <v>4.4000000000000004</v>
      </c>
      <c r="S476" s="6">
        <v>50</v>
      </c>
      <c r="T476" s="6">
        <v>16</v>
      </c>
    </row>
    <row r="477" spans="1:20" x14ac:dyDescent="0.2">
      <c r="A477" t="s">
        <v>1642</v>
      </c>
      <c r="B477" t="s">
        <v>1643</v>
      </c>
      <c r="C477" t="s">
        <v>276</v>
      </c>
      <c r="D477" t="s">
        <v>45</v>
      </c>
      <c r="E477" s="28">
        <v>15999</v>
      </c>
      <c r="F477" s="28">
        <v>11999</v>
      </c>
      <c r="G477" t="str">
        <f t="shared" si="14"/>
        <v>Mid</v>
      </c>
      <c r="H477" t="s">
        <v>1644</v>
      </c>
      <c r="I477" t="s">
        <v>1645</v>
      </c>
      <c r="J477" s="1">
        <v>6.74</v>
      </c>
      <c r="K477" t="s">
        <v>33</v>
      </c>
      <c r="L477" s="6">
        <v>6</v>
      </c>
      <c r="M477" s="6">
        <v>128</v>
      </c>
      <c r="N477" t="s">
        <v>1646</v>
      </c>
      <c r="O477" t="s">
        <v>785</v>
      </c>
      <c r="P477" t="str">
        <f t="shared" si="15"/>
        <v>MediaTek</v>
      </c>
      <c r="Q477" s="6">
        <v>5000</v>
      </c>
      <c r="R477" s="5">
        <v>4.2</v>
      </c>
      <c r="S477" s="6">
        <v>50</v>
      </c>
      <c r="T477" s="6">
        <v>5</v>
      </c>
    </row>
    <row r="478" spans="1:20" x14ac:dyDescent="0.2">
      <c r="A478" t="s">
        <v>1647</v>
      </c>
      <c r="B478" t="s">
        <v>1648</v>
      </c>
      <c r="C478" t="s">
        <v>276</v>
      </c>
      <c r="D478" t="s">
        <v>45</v>
      </c>
      <c r="E478" s="28">
        <v>13999</v>
      </c>
      <c r="F478" s="28">
        <v>10499</v>
      </c>
      <c r="G478" t="str">
        <f t="shared" si="14"/>
        <v>Mid</v>
      </c>
      <c r="H478" t="s">
        <v>1649</v>
      </c>
      <c r="I478" t="s">
        <v>1645</v>
      </c>
      <c r="J478" s="1">
        <v>6.74</v>
      </c>
      <c r="K478" t="s">
        <v>33</v>
      </c>
      <c r="L478" s="6">
        <v>4</v>
      </c>
      <c r="M478" s="6">
        <v>128</v>
      </c>
      <c r="N478" t="s">
        <v>1650</v>
      </c>
      <c r="O478" t="s">
        <v>785</v>
      </c>
      <c r="P478" t="str">
        <f t="shared" si="15"/>
        <v>MediaTek</v>
      </c>
      <c r="Q478" s="6">
        <v>5000</v>
      </c>
      <c r="R478" s="5">
        <v>4.3</v>
      </c>
      <c r="S478" s="6">
        <v>50</v>
      </c>
      <c r="T478" s="6">
        <v>5</v>
      </c>
    </row>
    <row r="479" spans="1:20" x14ac:dyDescent="0.2">
      <c r="A479" t="s">
        <v>1651</v>
      </c>
      <c r="B479" t="s">
        <v>1652</v>
      </c>
      <c r="C479" t="s">
        <v>276</v>
      </c>
      <c r="D479" t="s">
        <v>45</v>
      </c>
      <c r="E479" s="28">
        <v>13999</v>
      </c>
      <c r="F479" s="28">
        <v>10499</v>
      </c>
      <c r="G479" t="str">
        <f t="shared" si="14"/>
        <v>Mid</v>
      </c>
      <c r="H479" t="s">
        <v>1653</v>
      </c>
      <c r="I479" t="s">
        <v>1645</v>
      </c>
      <c r="J479" s="1">
        <v>6.74</v>
      </c>
      <c r="K479" t="s">
        <v>33</v>
      </c>
      <c r="L479" s="6">
        <v>4</v>
      </c>
      <c r="M479" s="6">
        <v>128</v>
      </c>
      <c r="N479" t="s">
        <v>1654</v>
      </c>
      <c r="O479" t="s">
        <v>785</v>
      </c>
      <c r="P479" t="str">
        <f t="shared" si="15"/>
        <v>MediaTek</v>
      </c>
      <c r="Q479" s="6">
        <v>5000</v>
      </c>
      <c r="R479" s="5">
        <v>4.3</v>
      </c>
      <c r="S479" s="6">
        <v>50</v>
      </c>
      <c r="T479" s="6">
        <v>5</v>
      </c>
    </row>
    <row r="480" spans="1:20" x14ac:dyDescent="0.2">
      <c r="A480" t="s">
        <v>1655</v>
      </c>
      <c r="B480" t="s">
        <v>1656</v>
      </c>
      <c r="C480" t="s">
        <v>276</v>
      </c>
      <c r="D480" t="s">
        <v>45</v>
      </c>
      <c r="E480" s="28">
        <v>17999</v>
      </c>
      <c r="F480" s="28">
        <v>13999</v>
      </c>
      <c r="G480" t="str">
        <f t="shared" si="14"/>
        <v>Mid</v>
      </c>
      <c r="H480" t="s">
        <v>1653</v>
      </c>
      <c r="I480" t="s">
        <v>1645</v>
      </c>
      <c r="J480" s="1">
        <v>6.74</v>
      </c>
      <c r="K480" t="s">
        <v>33</v>
      </c>
      <c r="L480" s="6">
        <v>8</v>
      </c>
      <c r="M480" s="6">
        <v>256</v>
      </c>
      <c r="N480" t="s">
        <v>1654</v>
      </c>
      <c r="O480" t="s">
        <v>785</v>
      </c>
      <c r="P480" t="str">
        <f t="shared" si="15"/>
        <v>MediaTek</v>
      </c>
      <c r="Q480" s="6">
        <v>5000</v>
      </c>
      <c r="R480" s="5">
        <v>4.2</v>
      </c>
      <c r="S480" s="6">
        <v>50</v>
      </c>
      <c r="T480" s="6">
        <v>5</v>
      </c>
    </row>
    <row r="481" spans="1:20" x14ac:dyDescent="0.2">
      <c r="A481" t="s">
        <v>1657</v>
      </c>
      <c r="B481" t="s">
        <v>1643</v>
      </c>
      <c r="C481" t="s">
        <v>276</v>
      </c>
      <c r="D481" t="s">
        <v>45</v>
      </c>
      <c r="E481" s="28">
        <v>13999</v>
      </c>
      <c r="F481" s="28">
        <v>10499</v>
      </c>
      <c r="G481" t="str">
        <f t="shared" si="14"/>
        <v>Mid</v>
      </c>
      <c r="H481" t="s">
        <v>1644</v>
      </c>
      <c r="I481" t="s">
        <v>1645</v>
      </c>
      <c r="J481" s="1">
        <v>6.74</v>
      </c>
      <c r="K481" t="s">
        <v>33</v>
      </c>
      <c r="L481" s="6">
        <v>4</v>
      </c>
      <c r="M481" s="6">
        <v>128</v>
      </c>
      <c r="N481" t="s">
        <v>1646</v>
      </c>
      <c r="O481" t="s">
        <v>785</v>
      </c>
      <c r="P481" t="str">
        <f t="shared" si="15"/>
        <v>MediaTek</v>
      </c>
      <c r="Q481" s="6">
        <v>5000</v>
      </c>
      <c r="R481" s="5">
        <v>4.3</v>
      </c>
      <c r="S481" s="6">
        <v>50</v>
      </c>
      <c r="T481" s="6">
        <v>5</v>
      </c>
    </row>
    <row r="482" spans="1:20" x14ac:dyDescent="0.2">
      <c r="A482" t="s">
        <v>1658</v>
      </c>
      <c r="B482" t="s">
        <v>1659</v>
      </c>
      <c r="C482" t="s">
        <v>276</v>
      </c>
      <c r="D482" t="s">
        <v>45</v>
      </c>
      <c r="E482" s="28">
        <v>17999</v>
      </c>
      <c r="F482" s="28">
        <v>13999</v>
      </c>
      <c r="G482" t="str">
        <f t="shared" si="14"/>
        <v>Mid</v>
      </c>
      <c r="H482" t="s">
        <v>1644</v>
      </c>
      <c r="I482" t="s">
        <v>1645</v>
      </c>
      <c r="J482" s="1">
        <v>6.74</v>
      </c>
      <c r="K482" t="s">
        <v>33</v>
      </c>
      <c r="L482" s="6">
        <v>8</v>
      </c>
      <c r="M482" s="6">
        <v>256</v>
      </c>
      <c r="N482" t="s">
        <v>1646</v>
      </c>
      <c r="O482" t="s">
        <v>785</v>
      </c>
      <c r="P482" t="str">
        <f t="shared" si="15"/>
        <v>MediaTek</v>
      </c>
      <c r="Q482" s="6">
        <v>5000</v>
      </c>
      <c r="R482" s="5">
        <v>4.2</v>
      </c>
      <c r="S482" s="6">
        <v>50</v>
      </c>
      <c r="T482" s="6">
        <v>5</v>
      </c>
    </row>
    <row r="483" spans="1:20" x14ac:dyDescent="0.2">
      <c r="A483" t="s">
        <v>1660</v>
      </c>
      <c r="B483" t="s">
        <v>1652</v>
      </c>
      <c r="C483" t="s">
        <v>276</v>
      </c>
      <c r="D483" t="s">
        <v>45</v>
      </c>
      <c r="E483" s="28">
        <v>15999</v>
      </c>
      <c r="F483" s="28">
        <v>11999</v>
      </c>
      <c r="G483" t="str">
        <f t="shared" si="14"/>
        <v>Mid</v>
      </c>
      <c r="H483" t="s">
        <v>1653</v>
      </c>
      <c r="I483" t="s">
        <v>1645</v>
      </c>
      <c r="J483" s="1">
        <v>6.74</v>
      </c>
      <c r="K483" t="s">
        <v>33</v>
      </c>
      <c r="L483" s="6">
        <v>6</v>
      </c>
      <c r="M483" s="6">
        <v>128</v>
      </c>
      <c r="N483" t="s">
        <v>1654</v>
      </c>
      <c r="O483" t="s">
        <v>785</v>
      </c>
      <c r="P483" t="str">
        <f t="shared" si="15"/>
        <v>MediaTek</v>
      </c>
      <c r="Q483" s="6">
        <v>5000</v>
      </c>
      <c r="R483" s="5">
        <v>4.2</v>
      </c>
      <c r="S483" s="6">
        <v>50</v>
      </c>
      <c r="T483" s="6">
        <v>5</v>
      </c>
    </row>
    <row r="484" spans="1:20" x14ac:dyDescent="0.2">
      <c r="A484" t="s">
        <v>1661</v>
      </c>
      <c r="B484" t="s">
        <v>1648</v>
      </c>
      <c r="C484" t="s">
        <v>276</v>
      </c>
      <c r="D484" t="s">
        <v>45</v>
      </c>
      <c r="E484" s="28">
        <v>15999</v>
      </c>
      <c r="F484" s="28">
        <v>11999</v>
      </c>
      <c r="G484" t="str">
        <f t="shared" si="14"/>
        <v>Mid</v>
      </c>
      <c r="H484" t="s">
        <v>1649</v>
      </c>
      <c r="I484" t="s">
        <v>1645</v>
      </c>
      <c r="J484" s="1">
        <v>6.74</v>
      </c>
      <c r="K484" t="s">
        <v>33</v>
      </c>
      <c r="L484" s="6">
        <v>6</v>
      </c>
      <c r="M484" s="6">
        <v>128</v>
      </c>
      <c r="N484" t="s">
        <v>1650</v>
      </c>
      <c r="O484" t="s">
        <v>785</v>
      </c>
      <c r="P484" t="str">
        <f t="shared" si="15"/>
        <v>MediaTek</v>
      </c>
      <c r="Q484" s="6">
        <v>5000</v>
      </c>
      <c r="R484" s="5">
        <v>4.2</v>
      </c>
      <c r="S484" s="6">
        <v>50</v>
      </c>
      <c r="T484" s="6">
        <v>5</v>
      </c>
    </row>
    <row r="485" spans="1:20" x14ac:dyDescent="0.2">
      <c r="A485" t="s">
        <v>1662</v>
      </c>
      <c r="B485" t="s">
        <v>1663</v>
      </c>
      <c r="C485" t="s">
        <v>270</v>
      </c>
      <c r="D485" t="s">
        <v>45</v>
      </c>
      <c r="E485" s="28">
        <v>22999</v>
      </c>
      <c r="F485" s="28">
        <v>19999</v>
      </c>
      <c r="G485" t="str">
        <f t="shared" si="14"/>
        <v>Mid</v>
      </c>
      <c r="H485" t="s">
        <v>1664</v>
      </c>
      <c r="I485" t="s">
        <v>1665</v>
      </c>
      <c r="J485" s="1">
        <v>6.78</v>
      </c>
      <c r="K485" t="s">
        <v>194</v>
      </c>
      <c r="L485" s="6">
        <v>8</v>
      </c>
      <c r="M485" s="6">
        <v>256</v>
      </c>
      <c r="N485" t="s">
        <v>1666</v>
      </c>
      <c r="O485" t="s">
        <v>612</v>
      </c>
      <c r="P485" t="str">
        <f t="shared" si="15"/>
        <v>MediaTek</v>
      </c>
      <c r="Q485" s="6">
        <v>6000</v>
      </c>
      <c r="R485" s="5">
        <v>4.2</v>
      </c>
      <c r="S485" s="6">
        <v>108</v>
      </c>
      <c r="T485" s="6">
        <v>32</v>
      </c>
    </row>
    <row r="486" spans="1:20" x14ac:dyDescent="0.2">
      <c r="A486" t="s">
        <v>1667</v>
      </c>
      <c r="B486" t="s">
        <v>1668</v>
      </c>
      <c r="C486" t="s">
        <v>270</v>
      </c>
      <c r="D486" t="s">
        <v>45</v>
      </c>
      <c r="E486" s="28">
        <v>10499</v>
      </c>
      <c r="F486" s="28">
        <v>7999</v>
      </c>
      <c r="G486" t="str">
        <f t="shared" si="14"/>
        <v>Low</v>
      </c>
      <c r="H486" t="s">
        <v>1669</v>
      </c>
      <c r="I486" t="s">
        <v>1670</v>
      </c>
      <c r="J486" s="1">
        <v>6.6</v>
      </c>
      <c r="K486" t="s">
        <v>194</v>
      </c>
      <c r="L486" s="6">
        <v>8</v>
      </c>
      <c r="M486" s="6">
        <v>128</v>
      </c>
      <c r="N486" t="s">
        <v>879</v>
      </c>
      <c r="O486" t="s">
        <v>292</v>
      </c>
      <c r="P486" t="str">
        <f t="shared" si="15"/>
        <v>MediaTek</v>
      </c>
      <c r="Q486" s="6">
        <v>5000</v>
      </c>
      <c r="R486" s="5">
        <v>4.2</v>
      </c>
      <c r="S486" s="6">
        <v>50</v>
      </c>
      <c r="T486" s="6">
        <v>8</v>
      </c>
    </row>
    <row r="487" spans="1:20" x14ac:dyDescent="0.2">
      <c r="A487" t="s">
        <v>1671</v>
      </c>
      <c r="B487" t="s">
        <v>1672</v>
      </c>
      <c r="C487" t="s">
        <v>270</v>
      </c>
      <c r="D487" t="s">
        <v>45</v>
      </c>
      <c r="E487" s="28">
        <v>10499</v>
      </c>
      <c r="F487" s="28">
        <v>7999</v>
      </c>
      <c r="G487" t="str">
        <f t="shared" si="14"/>
        <v>Low</v>
      </c>
      <c r="H487" t="s">
        <v>1673</v>
      </c>
      <c r="I487" t="s">
        <v>1670</v>
      </c>
      <c r="J487" s="1">
        <v>6.6</v>
      </c>
      <c r="K487" t="s">
        <v>194</v>
      </c>
      <c r="L487" s="6">
        <v>8</v>
      </c>
      <c r="M487" s="6">
        <v>128</v>
      </c>
      <c r="N487" t="s">
        <v>747</v>
      </c>
      <c r="O487" t="s">
        <v>292</v>
      </c>
      <c r="P487" t="str">
        <f t="shared" si="15"/>
        <v>MediaTek</v>
      </c>
      <c r="Q487" s="6">
        <v>5000</v>
      </c>
      <c r="R487" s="5">
        <v>4.2</v>
      </c>
      <c r="S487" s="6">
        <v>50</v>
      </c>
      <c r="T487" s="6">
        <v>8</v>
      </c>
    </row>
    <row r="488" spans="1:20" x14ac:dyDescent="0.2">
      <c r="A488" t="s">
        <v>1674</v>
      </c>
      <c r="B488" t="s">
        <v>1675</v>
      </c>
      <c r="C488" t="s">
        <v>270</v>
      </c>
      <c r="D488" t="s">
        <v>30</v>
      </c>
      <c r="E488" s="28">
        <v>10499</v>
      </c>
      <c r="F488" s="28">
        <v>8299</v>
      </c>
      <c r="G488" t="str">
        <f t="shared" si="14"/>
        <v>Low</v>
      </c>
      <c r="H488" t="s">
        <v>1676</v>
      </c>
      <c r="I488" t="s">
        <v>1670</v>
      </c>
      <c r="J488" s="1">
        <v>6.6</v>
      </c>
      <c r="K488" t="s">
        <v>194</v>
      </c>
      <c r="L488" s="6">
        <v>8</v>
      </c>
      <c r="M488" s="6">
        <v>128</v>
      </c>
      <c r="N488" t="s">
        <v>796</v>
      </c>
      <c r="O488" t="s">
        <v>292</v>
      </c>
      <c r="P488" t="str">
        <f t="shared" si="15"/>
        <v>MediaTek</v>
      </c>
      <c r="Q488" s="6">
        <v>5000</v>
      </c>
      <c r="R488" s="5">
        <v>4.2</v>
      </c>
      <c r="S488" s="6">
        <v>50</v>
      </c>
      <c r="T488" s="6">
        <v>8</v>
      </c>
    </row>
    <row r="489" spans="1:20" x14ac:dyDescent="0.2">
      <c r="A489" t="s">
        <v>1677</v>
      </c>
      <c r="B489" t="s">
        <v>1678</v>
      </c>
      <c r="C489" t="s">
        <v>375</v>
      </c>
      <c r="D489" t="s">
        <v>45</v>
      </c>
      <c r="E489" s="28">
        <v>32999</v>
      </c>
      <c r="F489" s="28">
        <v>27999</v>
      </c>
      <c r="G489" t="str">
        <f t="shared" si="14"/>
        <v>High</v>
      </c>
      <c r="H489" t="s">
        <v>1679</v>
      </c>
      <c r="I489" t="s">
        <v>1680</v>
      </c>
      <c r="J489" s="1">
        <v>6.78</v>
      </c>
      <c r="K489" t="s">
        <v>24</v>
      </c>
      <c r="L489" s="6">
        <v>8</v>
      </c>
      <c r="M489" s="6">
        <v>128</v>
      </c>
      <c r="N489" t="s">
        <v>1681</v>
      </c>
      <c r="O489" t="s">
        <v>1272</v>
      </c>
      <c r="P489" t="str">
        <f t="shared" si="15"/>
        <v>Snapdragon</v>
      </c>
      <c r="Q489" s="6">
        <v>5500</v>
      </c>
      <c r="R489" s="5">
        <v>4.4000000000000004</v>
      </c>
      <c r="S489" s="6">
        <v>50</v>
      </c>
      <c r="T489" s="6">
        <v>50</v>
      </c>
    </row>
    <row r="490" spans="1:20" x14ac:dyDescent="0.2">
      <c r="A490" t="s">
        <v>1682</v>
      </c>
      <c r="B490" t="s">
        <v>1683</v>
      </c>
      <c r="C490" t="s">
        <v>375</v>
      </c>
      <c r="D490" t="s">
        <v>45</v>
      </c>
      <c r="E490" s="28">
        <v>34999</v>
      </c>
      <c r="F490" s="28">
        <v>29999</v>
      </c>
      <c r="G490" t="str">
        <f t="shared" si="14"/>
        <v>High</v>
      </c>
      <c r="H490" t="s">
        <v>1684</v>
      </c>
      <c r="I490" t="s">
        <v>1680</v>
      </c>
      <c r="J490" s="1">
        <v>6.78</v>
      </c>
      <c r="K490" t="s">
        <v>24</v>
      </c>
      <c r="L490" s="6">
        <v>8</v>
      </c>
      <c r="M490" s="6">
        <v>256</v>
      </c>
      <c r="N490" t="s">
        <v>1685</v>
      </c>
      <c r="O490" t="s">
        <v>1272</v>
      </c>
      <c r="P490" t="str">
        <f t="shared" si="15"/>
        <v>Snapdragon</v>
      </c>
      <c r="Q490" s="6">
        <v>5500</v>
      </c>
      <c r="R490" s="5">
        <v>4.4000000000000004</v>
      </c>
      <c r="S490" s="6">
        <v>50</v>
      </c>
      <c r="T490" s="6">
        <v>50</v>
      </c>
    </row>
    <row r="491" spans="1:20" x14ac:dyDescent="0.2">
      <c r="A491" t="s">
        <v>1686</v>
      </c>
      <c r="B491" t="s">
        <v>1687</v>
      </c>
      <c r="C491" t="s">
        <v>557</v>
      </c>
      <c r="D491" t="s">
        <v>45</v>
      </c>
      <c r="E491" s="28">
        <v>25999</v>
      </c>
      <c r="F491" s="28">
        <v>23999</v>
      </c>
      <c r="G491" t="str">
        <f t="shared" si="14"/>
        <v>High</v>
      </c>
      <c r="H491" t="s">
        <v>1688</v>
      </c>
      <c r="I491" t="s">
        <v>559</v>
      </c>
      <c r="J491" s="1">
        <v>6.7</v>
      </c>
      <c r="K491" t="s">
        <v>24</v>
      </c>
      <c r="L491" s="6">
        <v>8</v>
      </c>
      <c r="M491" s="6">
        <v>128</v>
      </c>
      <c r="N491" t="s">
        <v>599</v>
      </c>
      <c r="O491" t="s">
        <v>700</v>
      </c>
      <c r="P491" t="str">
        <f t="shared" si="15"/>
        <v>MediaTek</v>
      </c>
      <c r="Q491" s="6">
        <v>5000</v>
      </c>
      <c r="R491" s="5">
        <v>4.4000000000000004</v>
      </c>
      <c r="S491" s="6">
        <v>50</v>
      </c>
      <c r="T491" s="6">
        <v>32</v>
      </c>
    </row>
    <row r="492" spans="1:20" x14ac:dyDescent="0.2">
      <c r="A492" t="s">
        <v>1689</v>
      </c>
      <c r="B492" t="s">
        <v>1690</v>
      </c>
      <c r="C492" t="s">
        <v>557</v>
      </c>
      <c r="D492" t="s">
        <v>45</v>
      </c>
      <c r="E492" s="28">
        <v>27999</v>
      </c>
      <c r="F492" s="28">
        <v>25999</v>
      </c>
      <c r="G492" t="str">
        <f t="shared" si="14"/>
        <v>High</v>
      </c>
      <c r="H492" t="s">
        <v>1688</v>
      </c>
      <c r="I492" t="s">
        <v>559</v>
      </c>
      <c r="J492" s="1">
        <v>6.7</v>
      </c>
      <c r="K492" t="s">
        <v>24</v>
      </c>
      <c r="L492" s="6">
        <v>8</v>
      </c>
      <c r="M492" s="6">
        <v>256</v>
      </c>
      <c r="N492" t="s">
        <v>599</v>
      </c>
      <c r="O492" t="s">
        <v>700</v>
      </c>
      <c r="P492" t="str">
        <f t="shared" si="15"/>
        <v>MediaTek</v>
      </c>
      <c r="Q492" s="6">
        <v>5000</v>
      </c>
      <c r="R492" s="5">
        <v>4.4000000000000004</v>
      </c>
      <c r="S492" s="6">
        <v>50</v>
      </c>
      <c r="T492" s="6">
        <v>32</v>
      </c>
    </row>
    <row r="493" spans="1:20" x14ac:dyDescent="0.2">
      <c r="A493" t="s">
        <v>1691</v>
      </c>
      <c r="B493" t="s">
        <v>1690</v>
      </c>
      <c r="C493" t="s">
        <v>557</v>
      </c>
      <c r="D493" t="s">
        <v>45</v>
      </c>
      <c r="E493" s="28">
        <v>29999</v>
      </c>
      <c r="F493" s="28">
        <v>27999</v>
      </c>
      <c r="G493" t="str">
        <f t="shared" si="14"/>
        <v>High</v>
      </c>
      <c r="H493" t="s">
        <v>1688</v>
      </c>
      <c r="I493" t="s">
        <v>559</v>
      </c>
      <c r="J493" s="1">
        <v>6.7</v>
      </c>
      <c r="K493" t="s">
        <v>24</v>
      </c>
      <c r="L493" s="6">
        <v>12</v>
      </c>
      <c r="M493" s="6">
        <v>256</v>
      </c>
      <c r="N493" t="s">
        <v>599</v>
      </c>
      <c r="O493" t="s">
        <v>700</v>
      </c>
      <c r="P493" t="str">
        <f t="shared" si="15"/>
        <v>MediaTek</v>
      </c>
      <c r="Q493" s="6">
        <v>5000</v>
      </c>
      <c r="R493" s="5">
        <v>4.4000000000000004</v>
      </c>
      <c r="S493" s="6">
        <v>50</v>
      </c>
      <c r="T493" s="6">
        <v>32</v>
      </c>
    </row>
    <row r="494" spans="1:20" x14ac:dyDescent="0.2">
      <c r="A494" t="s">
        <v>1692</v>
      </c>
      <c r="B494" t="s">
        <v>1693</v>
      </c>
      <c r="C494" t="s">
        <v>29</v>
      </c>
      <c r="D494" t="s">
        <v>45</v>
      </c>
      <c r="E494" s="28">
        <v>20999</v>
      </c>
      <c r="F494" s="28">
        <v>17999</v>
      </c>
      <c r="G494" t="str">
        <f t="shared" si="14"/>
        <v>Mid</v>
      </c>
      <c r="H494" t="s">
        <v>1694</v>
      </c>
      <c r="I494" t="s">
        <v>1695</v>
      </c>
      <c r="J494" s="1">
        <v>6.67</v>
      </c>
      <c r="K494" t="s">
        <v>24</v>
      </c>
      <c r="L494" s="6">
        <v>8</v>
      </c>
      <c r="M494" s="6">
        <v>128</v>
      </c>
      <c r="N494" t="s">
        <v>1696</v>
      </c>
      <c r="O494" t="s">
        <v>1697</v>
      </c>
      <c r="P494" t="str">
        <f t="shared" si="15"/>
        <v>Snapdragon</v>
      </c>
      <c r="Q494" s="6">
        <v>5000</v>
      </c>
      <c r="R494" s="5">
        <v>4.4000000000000004</v>
      </c>
      <c r="S494" s="6">
        <v>50</v>
      </c>
      <c r="T494" s="6">
        <v>32</v>
      </c>
    </row>
    <row r="495" spans="1:20" x14ac:dyDescent="0.2">
      <c r="A495" t="s">
        <v>1698</v>
      </c>
      <c r="B495" t="s">
        <v>1699</v>
      </c>
      <c r="C495" t="s">
        <v>29</v>
      </c>
      <c r="D495" t="s">
        <v>45</v>
      </c>
      <c r="E495" s="28">
        <v>9999</v>
      </c>
      <c r="F495" s="28">
        <v>6999</v>
      </c>
      <c r="G495" t="str">
        <f t="shared" si="14"/>
        <v>Low</v>
      </c>
      <c r="H495" t="s">
        <v>1700</v>
      </c>
      <c r="I495" t="s">
        <v>1701</v>
      </c>
      <c r="J495" s="1">
        <v>6.6</v>
      </c>
      <c r="K495" t="s">
        <v>33</v>
      </c>
      <c r="L495" s="6">
        <v>4</v>
      </c>
      <c r="M495" s="6">
        <v>64</v>
      </c>
      <c r="N495" t="s">
        <v>625</v>
      </c>
      <c r="O495" t="s">
        <v>672</v>
      </c>
      <c r="P495" t="str">
        <f t="shared" si="15"/>
        <v>Unisoc</v>
      </c>
      <c r="Q495" s="6">
        <v>5000</v>
      </c>
      <c r="R495" s="5">
        <v>4.2</v>
      </c>
      <c r="S495" s="6">
        <v>50</v>
      </c>
      <c r="T495" s="6">
        <v>5</v>
      </c>
    </row>
    <row r="496" spans="1:20" x14ac:dyDescent="0.2">
      <c r="A496" t="s">
        <v>1702</v>
      </c>
      <c r="B496" t="s">
        <v>1703</v>
      </c>
      <c r="C496" t="s">
        <v>29</v>
      </c>
      <c r="D496" t="s">
        <v>45</v>
      </c>
      <c r="E496" s="28">
        <v>20999</v>
      </c>
      <c r="F496" s="28">
        <v>17999</v>
      </c>
      <c r="G496" t="str">
        <f t="shared" si="14"/>
        <v>Mid</v>
      </c>
      <c r="H496" t="s">
        <v>1704</v>
      </c>
      <c r="I496" t="s">
        <v>1695</v>
      </c>
      <c r="J496" s="1">
        <v>6.67</v>
      </c>
      <c r="K496" t="s">
        <v>24</v>
      </c>
      <c r="L496" s="6">
        <v>8</v>
      </c>
      <c r="M496" s="6">
        <v>128</v>
      </c>
      <c r="N496" t="s">
        <v>1705</v>
      </c>
      <c r="O496" t="s">
        <v>1697</v>
      </c>
      <c r="P496" t="str">
        <f t="shared" si="15"/>
        <v>Snapdragon</v>
      </c>
      <c r="Q496" s="6">
        <v>5000</v>
      </c>
      <c r="R496" s="5">
        <v>4.4000000000000004</v>
      </c>
      <c r="S496" s="6">
        <v>50</v>
      </c>
      <c r="T496" s="6">
        <v>32</v>
      </c>
    </row>
    <row r="497" spans="1:20" x14ac:dyDescent="0.2">
      <c r="A497" t="s">
        <v>1706</v>
      </c>
      <c r="B497" t="s">
        <v>1707</v>
      </c>
      <c r="C497" t="s">
        <v>29</v>
      </c>
      <c r="D497" t="s">
        <v>45</v>
      </c>
      <c r="E497" s="28">
        <v>9999</v>
      </c>
      <c r="F497" s="28">
        <v>6999</v>
      </c>
      <c r="G497" t="str">
        <f t="shared" si="14"/>
        <v>Low</v>
      </c>
      <c r="H497" t="s">
        <v>1708</v>
      </c>
      <c r="I497" t="s">
        <v>1701</v>
      </c>
      <c r="J497" s="1">
        <v>6.6</v>
      </c>
      <c r="K497" t="s">
        <v>33</v>
      </c>
      <c r="L497" s="6">
        <v>4</v>
      </c>
      <c r="M497" s="6">
        <v>64</v>
      </c>
      <c r="N497" t="s">
        <v>651</v>
      </c>
      <c r="O497" t="s">
        <v>672</v>
      </c>
      <c r="P497" t="str">
        <f t="shared" si="15"/>
        <v>Unisoc</v>
      </c>
      <c r="Q497" s="6">
        <v>5000</v>
      </c>
      <c r="R497" s="5">
        <v>4.2</v>
      </c>
      <c r="S497" s="6">
        <v>50</v>
      </c>
      <c r="T497" s="6">
        <v>5</v>
      </c>
    </row>
    <row r="498" spans="1:20" x14ac:dyDescent="0.2">
      <c r="A498" t="s">
        <v>1709</v>
      </c>
      <c r="B498" t="s">
        <v>1710</v>
      </c>
      <c r="C498" t="s">
        <v>29</v>
      </c>
      <c r="D498" t="s">
        <v>45</v>
      </c>
      <c r="E498" s="28">
        <v>20999</v>
      </c>
      <c r="F498" s="28">
        <v>17999</v>
      </c>
      <c r="G498" t="str">
        <f t="shared" si="14"/>
        <v>Mid</v>
      </c>
      <c r="H498" t="s">
        <v>1711</v>
      </c>
      <c r="I498" t="s">
        <v>1695</v>
      </c>
      <c r="J498" s="1">
        <v>6.67</v>
      </c>
      <c r="K498" t="s">
        <v>24</v>
      </c>
      <c r="L498" s="6">
        <v>8</v>
      </c>
      <c r="M498" s="6">
        <v>128</v>
      </c>
      <c r="N498" t="s">
        <v>1340</v>
      </c>
      <c r="O498" t="s">
        <v>1697</v>
      </c>
      <c r="P498" t="str">
        <f t="shared" si="15"/>
        <v>Snapdragon</v>
      </c>
      <c r="Q498" s="6">
        <v>5000</v>
      </c>
      <c r="R498" s="5">
        <v>4.4000000000000004</v>
      </c>
      <c r="S498" s="6">
        <v>50</v>
      </c>
      <c r="T498" s="6">
        <v>32</v>
      </c>
    </row>
    <row r="499" spans="1:20" x14ac:dyDescent="0.2">
      <c r="A499" t="s">
        <v>1712</v>
      </c>
      <c r="B499" t="s">
        <v>1713</v>
      </c>
      <c r="C499" t="s">
        <v>29</v>
      </c>
      <c r="D499" t="s">
        <v>45</v>
      </c>
      <c r="E499" s="28">
        <v>22999</v>
      </c>
      <c r="F499" s="28">
        <v>19999</v>
      </c>
      <c r="G499" t="str">
        <f t="shared" si="14"/>
        <v>Mid</v>
      </c>
      <c r="H499" t="s">
        <v>1694</v>
      </c>
      <c r="I499" t="s">
        <v>1695</v>
      </c>
      <c r="J499" s="1">
        <v>6.67</v>
      </c>
      <c r="K499" t="s">
        <v>24</v>
      </c>
      <c r="L499" s="6">
        <v>12</v>
      </c>
      <c r="M499" s="6">
        <v>256</v>
      </c>
      <c r="N499" t="s">
        <v>1696</v>
      </c>
      <c r="O499" t="s">
        <v>1697</v>
      </c>
      <c r="P499" t="str">
        <f t="shared" si="15"/>
        <v>Snapdragon</v>
      </c>
      <c r="Q499" s="6">
        <v>5000</v>
      </c>
      <c r="R499" s="5">
        <v>4.4000000000000004</v>
      </c>
      <c r="S499" s="6">
        <v>50</v>
      </c>
      <c r="T499" s="6">
        <v>32</v>
      </c>
    </row>
    <row r="500" spans="1:20" x14ac:dyDescent="0.2">
      <c r="A500" t="s">
        <v>1714</v>
      </c>
      <c r="B500" t="s">
        <v>1715</v>
      </c>
      <c r="C500" t="s">
        <v>29</v>
      </c>
      <c r="D500" t="s">
        <v>45</v>
      </c>
      <c r="E500" s="28">
        <v>9999</v>
      </c>
      <c r="F500" s="28">
        <v>6999</v>
      </c>
      <c r="G500" t="str">
        <f t="shared" si="14"/>
        <v>Low</v>
      </c>
      <c r="H500" t="s">
        <v>1716</v>
      </c>
      <c r="I500" t="s">
        <v>1701</v>
      </c>
      <c r="J500" s="1">
        <v>6.6</v>
      </c>
      <c r="K500" t="s">
        <v>33</v>
      </c>
      <c r="L500" s="6">
        <v>4</v>
      </c>
      <c r="M500" s="6">
        <v>64</v>
      </c>
      <c r="N500" t="s">
        <v>629</v>
      </c>
      <c r="O500" t="s">
        <v>672</v>
      </c>
      <c r="P500" t="str">
        <f t="shared" si="15"/>
        <v>Unisoc</v>
      </c>
      <c r="Q500" s="6">
        <v>5000</v>
      </c>
      <c r="R500" s="5">
        <v>4.2</v>
      </c>
      <c r="S500" s="6">
        <v>50</v>
      </c>
      <c r="T500" s="6">
        <v>5</v>
      </c>
    </row>
    <row r="501" spans="1:20" x14ac:dyDescent="0.2">
      <c r="A501" t="s">
        <v>1717</v>
      </c>
      <c r="B501" t="s">
        <v>1718</v>
      </c>
      <c r="C501" t="s">
        <v>29</v>
      </c>
      <c r="D501" t="s">
        <v>45</v>
      </c>
      <c r="E501" s="28">
        <v>9999</v>
      </c>
      <c r="F501" s="28">
        <v>6999</v>
      </c>
      <c r="G501" t="str">
        <f t="shared" si="14"/>
        <v>Low</v>
      </c>
      <c r="H501" t="s">
        <v>1719</v>
      </c>
      <c r="I501" t="s">
        <v>1701</v>
      </c>
      <c r="J501" s="1">
        <v>6.6</v>
      </c>
      <c r="K501" t="s">
        <v>33</v>
      </c>
      <c r="L501" s="6">
        <v>4</v>
      </c>
      <c r="M501" s="6">
        <v>64</v>
      </c>
      <c r="N501" t="s">
        <v>291</v>
      </c>
      <c r="O501" t="s">
        <v>672</v>
      </c>
      <c r="P501" t="str">
        <f t="shared" si="15"/>
        <v>Unisoc</v>
      </c>
      <c r="Q501" s="6">
        <v>5000</v>
      </c>
      <c r="R501" s="5">
        <v>4.2</v>
      </c>
      <c r="S501" s="6">
        <v>50</v>
      </c>
      <c r="T501" s="6">
        <v>5</v>
      </c>
    </row>
    <row r="502" spans="1:20" x14ac:dyDescent="0.2">
      <c r="A502" t="s">
        <v>1720</v>
      </c>
      <c r="B502" t="s">
        <v>1721</v>
      </c>
      <c r="C502" t="s">
        <v>29</v>
      </c>
      <c r="D502" t="s">
        <v>45</v>
      </c>
      <c r="E502" s="28">
        <v>22999</v>
      </c>
      <c r="F502" s="28">
        <v>19999</v>
      </c>
      <c r="G502" t="str">
        <f t="shared" si="14"/>
        <v>Mid</v>
      </c>
      <c r="H502" t="s">
        <v>1704</v>
      </c>
      <c r="I502" t="s">
        <v>1695</v>
      </c>
      <c r="J502" s="1">
        <v>6.67</v>
      </c>
      <c r="K502" t="s">
        <v>24</v>
      </c>
      <c r="L502" s="6">
        <v>12</v>
      </c>
      <c r="M502" s="6">
        <v>256</v>
      </c>
      <c r="N502" t="s">
        <v>1705</v>
      </c>
      <c r="O502" t="s">
        <v>1697</v>
      </c>
      <c r="P502" t="str">
        <f t="shared" si="15"/>
        <v>Snapdragon</v>
      </c>
      <c r="Q502" s="6">
        <v>5000</v>
      </c>
      <c r="R502" s="5">
        <v>4.4000000000000004</v>
      </c>
      <c r="S502" s="6">
        <v>50</v>
      </c>
      <c r="T502" s="6">
        <v>32</v>
      </c>
    </row>
    <row r="503" spans="1:20" x14ac:dyDescent="0.2">
      <c r="A503" t="s">
        <v>1722</v>
      </c>
      <c r="B503" t="s">
        <v>1723</v>
      </c>
      <c r="C503" t="s">
        <v>316</v>
      </c>
      <c r="D503" t="s">
        <v>30</v>
      </c>
      <c r="E503" s="28">
        <v>8999</v>
      </c>
      <c r="F503" s="28">
        <v>6999</v>
      </c>
      <c r="G503" t="str">
        <f t="shared" si="14"/>
        <v>Low</v>
      </c>
      <c r="H503" t="s">
        <v>1724</v>
      </c>
      <c r="I503" t="s">
        <v>670</v>
      </c>
      <c r="J503" s="1">
        <v>6.6</v>
      </c>
      <c r="K503" t="s">
        <v>33</v>
      </c>
      <c r="L503" s="6">
        <v>4</v>
      </c>
      <c r="M503" s="6">
        <v>64</v>
      </c>
      <c r="N503" t="s">
        <v>858</v>
      </c>
      <c r="O503" t="s">
        <v>672</v>
      </c>
      <c r="P503" t="str">
        <f t="shared" si="15"/>
        <v>Unisoc</v>
      </c>
      <c r="Q503" s="6">
        <v>5000</v>
      </c>
      <c r="R503" s="5">
        <v>4.3</v>
      </c>
      <c r="S503" s="6">
        <v>13</v>
      </c>
      <c r="T503" s="6">
        <v>8</v>
      </c>
    </row>
    <row r="504" spans="1:20" x14ac:dyDescent="0.2">
      <c r="A504" t="s">
        <v>1725</v>
      </c>
      <c r="B504" t="s">
        <v>668</v>
      </c>
      <c r="C504" t="s">
        <v>316</v>
      </c>
      <c r="D504" t="s">
        <v>30</v>
      </c>
      <c r="E504" s="28">
        <v>8999</v>
      </c>
      <c r="F504" s="28">
        <v>6999</v>
      </c>
      <c r="G504" t="str">
        <f t="shared" si="14"/>
        <v>Low</v>
      </c>
      <c r="H504" t="s">
        <v>669</v>
      </c>
      <c r="I504" t="s">
        <v>670</v>
      </c>
      <c r="J504" s="1">
        <v>6.6</v>
      </c>
      <c r="K504" t="s">
        <v>33</v>
      </c>
      <c r="L504" s="6">
        <v>4</v>
      </c>
      <c r="M504" s="6">
        <v>64</v>
      </c>
      <c r="N504" t="s">
        <v>671</v>
      </c>
      <c r="O504" t="s">
        <v>672</v>
      </c>
      <c r="P504" t="str">
        <f t="shared" si="15"/>
        <v>Unisoc</v>
      </c>
      <c r="Q504" s="6">
        <v>5000</v>
      </c>
      <c r="R504" s="5">
        <v>4.3</v>
      </c>
      <c r="S504" s="6">
        <v>13</v>
      </c>
      <c r="T504" s="6">
        <v>8</v>
      </c>
    </row>
    <row r="505" spans="1:20" x14ac:dyDescent="0.2">
      <c r="A505" t="s">
        <v>1726</v>
      </c>
      <c r="B505" t="s">
        <v>674</v>
      </c>
      <c r="C505" t="s">
        <v>316</v>
      </c>
      <c r="D505" t="s">
        <v>30</v>
      </c>
      <c r="E505" s="28">
        <v>8999</v>
      </c>
      <c r="F505" s="28">
        <v>6999</v>
      </c>
      <c r="G505" t="str">
        <f t="shared" si="14"/>
        <v>Low</v>
      </c>
      <c r="H505" t="s">
        <v>675</v>
      </c>
      <c r="I505" t="s">
        <v>670</v>
      </c>
      <c r="J505" s="1">
        <v>6.6</v>
      </c>
      <c r="K505" t="s">
        <v>33</v>
      </c>
      <c r="L505" s="6">
        <v>4</v>
      </c>
      <c r="M505" s="6">
        <v>64</v>
      </c>
      <c r="N505" t="s">
        <v>676</v>
      </c>
      <c r="O505" t="s">
        <v>672</v>
      </c>
      <c r="P505" t="str">
        <f t="shared" si="15"/>
        <v>Unisoc</v>
      </c>
      <c r="Q505" s="6">
        <v>5000</v>
      </c>
      <c r="R505" s="5">
        <v>4.3</v>
      </c>
      <c r="S505" s="6">
        <v>13</v>
      </c>
      <c r="T505" s="6">
        <v>8</v>
      </c>
    </row>
    <row r="506" spans="1:20" x14ac:dyDescent="0.2">
      <c r="A506" t="s">
        <v>1727</v>
      </c>
      <c r="B506" t="s">
        <v>678</v>
      </c>
      <c r="C506" t="s">
        <v>316</v>
      </c>
      <c r="D506" t="s">
        <v>45</v>
      </c>
      <c r="E506" s="28">
        <v>8999</v>
      </c>
      <c r="F506" s="28">
        <v>6999</v>
      </c>
      <c r="G506" t="str">
        <f t="shared" si="14"/>
        <v>Low</v>
      </c>
      <c r="H506" t="s">
        <v>679</v>
      </c>
      <c r="I506" t="s">
        <v>670</v>
      </c>
      <c r="J506" s="1">
        <v>6.6</v>
      </c>
      <c r="K506" t="s">
        <v>33</v>
      </c>
      <c r="L506" s="6">
        <v>4</v>
      </c>
      <c r="M506" s="6">
        <v>64</v>
      </c>
      <c r="N506" t="s">
        <v>680</v>
      </c>
      <c r="O506" t="s">
        <v>672</v>
      </c>
      <c r="P506" t="str">
        <f t="shared" si="15"/>
        <v>Unisoc</v>
      </c>
      <c r="Q506" s="6">
        <v>5000</v>
      </c>
      <c r="R506" s="5">
        <v>4.3</v>
      </c>
      <c r="S506" s="6">
        <v>13</v>
      </c>
      <c r="T506" s="6">
        <v>8</v>
      </c>
    </row>
    <row r="507" spans="1:20" x14ac:dyDescent="0.2">
      <c r="A507" t="s">
        <v>1728</v>
      </c>
      <c r="B507" t="s">
        <v>1729</v>
      </c>
      <c r="C507" t="s">
        <v>1730</v>
      </c>
      <c r="D507" t="s">
        <v>45</v>
      </c>
      <c r="E507" s="28">
        <v>21999</v>
      </c>
      <c r="F507" s="28">
        <v>17999</v>
      </c>
      <c r="G507" t="str">
        <f t="shared" si="14"/>
        <v>Mid</v>
      </c>
      <c r="H507" t="s">
        <v>1731</v>
      </c>
      <c r="I507" t="s">
        <v>1732</v>
      </c>
      <c r="J507" s="1">
        <v>6.67</v>
      </c>
      <c r="K507" t="s">
        <v>24</v>
      </c>
      <c r="L507" s="6">
        <v>8</v>
      </c>
      <c r="M507" s="6">
        <v>128</v>
      </c>
      <c r="N507" t="s">
        <v>599</v>
      </c>
      <c r="O507" t="s">
        <v>1733</v>
      </c>
      <c r="P507" t="str">
        <f t="shared" si="15"/>
        <v>MediaTek</v>
      </c>
      <c r="Q507" s="6">
        <v>5000</v>
      </c>
      <c r="R507" s="5">
        <v>4.3</v>
      </c>
      <c r="S507" s="6">
        <v>50</v>
      </c>
      <c r="T507" s="6">
        <v>16</v>
      </c>
    </row>
    <row r="508" spans="1:20" x14ac:dyDescent="0.2">
      <c r="A508" t="s">
        <v>1734</v>
      </c>
      <c r="B508" t="s">
        <v>1735</v>
      </c>
      <c r="C508" t="s">
        <v>1730</v>
      </c>
      <c r="D508" t="s">
        <v>45</v>
      </c>
      <c r="E508" s="28">
        <v>19999</v>
      </c>
      <c r="F508" s="28">
        <v>15999</v>
      </c>
      <c r="G508" t="str">
        <f t="shared" si="14"/>
        <v>Mid</v>
      </c>
      <c r="H508" t="s">
        <v>1736</v>
      </c>
      <c r="I508" t="s">
        <v>1732</v>
      </c>
      <c r="J508" s="1">
        <v>6.67</v>
      </c>
      <c r="K508" t="s">
        <v>24</v>
      </c>
      <c r="L508" s="6">
        <v>6</v>
      </c>
      <c r="M508" s="6">
        <v>128</v>
      </c>
      <c r="N508" t="s">
        <v>122</v>
      </c>
      <c r="O508" t="s">
        <v>1733</v>
      </c>
      <c r="P508" t="str">
        <f t="shared" si="15"/>
        <v>MediaTek</v>
      </c>
      <c r="Q508" s="6">
        <v>5000</v>
      </c>
      <c r="R508" s="5">
        <v>4.4000000000000004</v>
      </c>
      <c r="S508" s="6">
        <v>50</v>
      </c>
      <c r="T508" s="6">
        <v>16</v>
      </c>
    </row>
    <row r="509" spans="1:20" x14ac:dyDescent="0.2">
      <c r="A509" t="s">
        <v>1737</v>
      </c>
      <c r="B509" t="s">
        <v>1735</v>
      </c>
      <c r="C509" t="s">
        <v>1730</v>
      </c>
      <c r="D509" t="s">
        <v>45</v>
      </c>
      <c r="E509" s="28">
        <v>21999</v>
      </c>
      <c r="F509" s="28">
        <v>17999</v>
      </c>
      <c r="G509" t="str">
        <f t="shared" si="14"/>
        <v>Mid</v>
      </c>
      <c r="H509" t="s">
        <v>1736</v>
      </c>
      <c r="I509" t="s">
        <v>1732</v>
      </c>
      <c r="J509" s="1">
        <v>6.67</v>
      </c>
      <c r="K509" t="s">
        <v>24</v>
      </c>
      <c r="L509" s="6">
        <v>8</v>
      </c>
      <c r="M509" s="6">
        <v>128</v>
      </c>
      <c r="N509" t="s">
        <v>122</v>
      </c>
      <c r="O509" t="s">
        <v>1733</v>
      </c>
      <c r="P509" t="str">
        <f t="shared" si="15"/>
        <v>MediaTek</v>
      </c>
      <c r="Q509" s="6">
        <v>5000</v>
      </c>
      <c r="R509" s="5">
        <v>4.3</v>
      </c>
      <c r="S509" s="6">
        <v>50</v>
      </c>
      <c r="T509" s="6">
        <v>16</v>
      </c>
    </row>
    <row r="510" spans="1:20" x14ac:dyDescent="0.2">
      <c r="A510" t="s">
        <v>1738</v>
      </c>
      <c r="B510" t="s">
        <v>1739</v>
      </c>
      <c r="C510" t="s">
        <v>1730</v>
      </c>
      <c r="D510" t="s">
        <v>45</v>
      </c>
      <c r="E510" s="28">
        <v>19999</v>
      </c>
      <c r="F510" s="28">
        <v>15999</v>
      </c>
      <c r="G510" t="str">
        <f t="shared" si="14"/>
        <v>Mid</v>
      </c>
      <c r="H510" t="s">
        <v>1740</v>
      </c>
      <c r="I510" t="s">
        <v>1732</v>
      </c>
      <c r="J510" s="1">
        <v>6.67</v>
      </c>
      <c r="K510" t="s">
        <v>24</v>
      </c>
      <c r="L510" s="6">
        <v>6</v>
      </c>
      <c r="M510" s="6">
        <v>128</v>
      </c>
      <c r="N510" t="s">
        <v>105</v>
      </c>
      <c r="O510" t="s">
        <v>1733</v>
      </c>
      <c r="P510" t="str">
        <f t="shared" si="15"/>
        <v>MediaTek</v>
      </c>
      <c r="Q510" s="6">
        <v>5000</v>
      </c>
      <c r="R510" s="5">
        <v>4.4000000000000004</v>
      </c>
      <c r="S510" s="6">
        <v>50</v>
      </c>
      <c r="T510" s="6">
        <v>16</v>
      </c>
    </row>
    <row r="511" spans="1:20" x14ac:dyDescent="0.2">
      <c r="A511" t="s">
        <v>1741</v>
      </c>
      <c r="B511" t="s">
        <v>1729</v>
      </c>
      <c r="C511" t="s">
        <v>1730</v>
      </c>
      <c r="D511" t="s">
        <v>45</v>
      </c>
      <c r="E511" s="28">
        <v>19999</v>
      </c>
      <c r="F511" s="28">
        <v>15999</v>
      </c>
      <c r="G511" t="str">
        <f t="shared" si="14"/>
        <v>Mid</v>
      </c>
      <c r="H511" t="s">
        <v>1731</v>
      </c>
      <c r="I511" t="s">
        <v>1732</v>
      </c>
      <c r="J511" s="1">
        <v>6.67</v>
      </c>
      <c r="K511" t="s">
        <v>24</v>
      </c>
      <c r="L511" s="6">
        <v>6</v>
      </c>
      <c r="M511" s="6">
        <v>128</v>
      </c>
      <c r="N511" t="s">
        <v>599</v>
      </c>
      <c r="O511" t="s">
        <v>1733</v>
      </c>
      <c r="P511" t="str">
        <f t="shared" si="15"/>
        <v>MediaTek</v>
      </c>
      <c r="Q511" s="6">
        <v>5000</v>
      </c>
      <c r="R511" s="5">
        <v>4.4000000000000004</v>
      </c>
      <c r="S511" s="6">
        <v>50</v>
      </c>
      <c r="T511" s="6">
        <v>16</v>
      </c>
    </row>
    <row r="512" spans="1:20" x14ac:dyDescent="0.2">
      <c r="A512" t="s">
        <v>1742</v>
      </c>
      <c r="B512" t="s">
        <v>1739</v>
      </c>
      <c r="C512" t="s">
        <v>1730</v>
      </c>
      <c r="D512" t="s">
        <v>45</v>
      </c>
      <c r="E512" s="28">
        <v>21999</v>
      </c>
      <c r="F512" s="28">
        <v>17999</v>
      </c>
      <c r="G512" t="str">
        <f t="shared" si="14"/>
        <v>Mid</v>
      </c>
      <c r="H512" t="s">
        <v>1740</v>
      </c>
      <c r="I512" t="s">
        <v>1732</v>
      </c>
      <c r="J512" s="1">
        <v>6.67</v>
      </c>
      <c r="K512" t="s">
        <v>24</v>
      </c>
      <c r="L512" s="6">
        <v>8</v>
      </c>
      <c r="M512" s="6">
        <v>128</v>
      </c>
      <c r="N512" t="s">
        <v>105</v>
      </c>
      <c r="O512" t="s">
        <v>1733</v>
      </c>
      <c r="P512" t="str">
        <f t="shared" si="15"/>
        <v>MediaTek</v>
      </c>
      <c r="Q512" s="6">
        <v>5000</v>
      </c>
      <c r="R512" s="5">
        <v>4.3</v>
      </c>
      <c r="S512" s="6">
        <v>50</v>
      </c>
      <c r="T512" s="6">
        <v>16</v>
      </c>
    </row>
    <row r="513" spans="1:20" x14ac:dyDescent="0.2">
      <c r="A513" t="s">
        <v>1743</v>
      </c>
      <c r="B513" t="s">
        <v>1744</v>
      </c>
      <c r="C513" t="s">
        <v>1730</v>
      </c>
      <c r="D513" t="s">
        <v>45</v>
      </c>
      <c r="E513" s="28">
        <v>19999</v>
      </c>
      <c r="F513" s="28">
        <v>15999</v>
      </c>
      <c r="G513" t="str">
        <f t="shared" si="14"/>
        <v>Mid</v>
      </c>
      <c r="H513" t="s">
        <v>1745</v>
      </c>
      <c r="I513" t="s">
        <v>1732</v>
      </c>
      <c r="J513" s="1">
        <v>6.67</v>
      </c>
      <c r="K513" t="s">
        <v>24</v>
      </c>
      <c r="L513" s="6">
        <v>6</v>
      </c>
      <c r="M513" s="6">
        <v>128</v>
      </c>
      <c r="N513" t="s">
        <v>117</v>
      </c>
      <c r="O513" t="s">
        <v>1733</v>
      </c>
      <c r="P513" t="str">
        <f t="shared" si="15"/>
        <v>MediaTek</v>
      </c>
      <c r="Q513" s="6">
        <v>5000</v>
      </c>
      <c r="R513" s="5">
        <v>4.4000000000000004</v>
      </c>
      <c r="S513" s="6">
        <v>50</v>
      </c>
      <c r="T513" s="6">
        <v>16</v>
      </c>
    </row>
    <row r="514" spans="1:20" x14ac:dyDescent="0.2">
      <c r="A514" t="s">
        <v>1746</v>
      </c>
      <c r="B514" t="s">
        <v>1744</v>
      </c>
      <c r="C514" t="s">
        <v>1730</v>
      </c>
      <c r="D514" t="s">
        <v>45</v>
      </c>
      <c r="E514" s="28">
        <v>21999</v>
      </c>
      <c r="F514" s="28">
        <v>17999</v>
      </c>
      <c r="G514" t="str">
        <f t="shared" ref="G514:G526" si="16">IF(F514&lt;10000,"Low",IF(F514&lt;20000,"Mid","High"))</f>
        <v>Mid</v>
      </c>
      <c r="H514" t="s">
        <v>1745</v>
      </c>
      <c r="I514" t="s">
        <v>1732</v>
      </c>
      <c r="J514" s="1">
        <v>6.67</v>
      </c>
      <c r="K514" t="s">
        <v>24</v>
      </c>
      <c r="L514" s="6">
        <v>8</v>
      </c>
      <c r="M514" s="6">
        <v>128</v>
      </c>
      <c r="N514" t="s">
        <v>117</v>
      </c>
      <c r="O514" t="s">
        <v>1733</v>
      </c>
      <c r="P514" t="str">
        <f t="shared" ref="P514:P526" si="17">IF(ISNUMBER(SEARCH("Dimensity",O514)),"MediaTek",
IF(ISNUMBER(SEARCH("Helio",O514)),"MediaTek",
IF(ISNUMBER(SEARCH("G37",O514)),"MediaTek",
IF(ISNUMBER(SEARCH("Tensor",O514)),"Tensor",
IF(ISNUMBER(SEARCH("Snapdragon",O514)),"Snapdragon",
IF(ISNUMBER(SEARCH("Gen",O514)),"Snapdragon",
IF(ISNUMBER(SEARCH("Unisoc",O514)),"Unisoc",
IF(ISNUMBER(SEARCH("T",O514)),"Unisoc",
IF(ISNUMBER(SEARCH("SC",O514)),"Unisoc",
IF(ISNUMBER(SEARCH("Exynos",O514)),"Exynos",
"Other"))))))))))</f>
        <v>MediaTek</v>
      </c>
      <c r="Q514" s="6">
        <v>5000</v>
      </c>
      <c r="R514" s="5">
        <v>4.3</v>
      </c>
      <c r="S514" s="6">
        <v>50</v>
      </c>
      <c r="T514" s="6">
        <v>16</v>
      </c>
    </row>
    <row r="515" spans="1:20" x14ac:dyDescent="0.2">
      <c r="A515" t="s">
        <v>1747</v>
      </c>
      <c r="B515" t="s">
        <v>1098</v>
      </c>
      <c r="C515" t="s">
        <v>38</v>
      </c>
      <c r="D515" t="s">
        <v>45</v>
      </c>
      <c r="E515" s="28">
        <v>17999</v>
      </c>
      <c r="F515" s="28">
        <v>15999</v>
      </c>
      <c r="G515" t="str">
        <f t="shared" si="16"/>
        <v>Mid</v>
      </c>
      <c r="H515" t="s">
        <v>1099</v>
      </c>
      <c r="I515" t="s">
        <v>1093</v>
      </c>
      <c r="J515" s="1">
        <v>6.5</v>
      </c>
      <c r="K515" t="s">
        <v>24</v>
      </c>
      <c r="L515" s="6">
        <v>8</v>
      </c>
      <c r="M515" s="6">
        <v>128</v>
      </c>
      <c r="N515" t="s">
        <v>1100</v>
      </c>
      <c r="O515" t="s">
        <v>1095</v>
      </c>
      <c r="P515" t="str">
        <f t="shared" si="17"/>
        <v>MediaTek</v>
      </c>
      <c r="Q515" s="6">
        <v>6000</v>
      </c>
      <c r="R515" s="5">
        <v>4.2</v>
      </c>
      <c r="S515" s="6">
        <v>50</v>
      </c>
      <c r="T515" s="6">
        <v>13</v>
      </c>
    </row>
    <row r="516" spans="1:20" x14ac:dyDescent="0.2">
      <c r="A516" t="s">
        <v>1748</v>
      </c>
      <c r="B516" t="s">
        <v>1749</v>
      </c>
      <c r="C516" t="s">
        <v>270</v>
      </c>
      <c r="D516" t="s">
        <v>45</v>
      </c>
      <c r="E516" s="28">
        <v>24999</v>
      </c>
      <c r="F516" s="28">
        <v>21999</v>
      </c>
      <c r="G516" t="str">
        <f t="shared" si="16"/>
        <v>High</v>
      </c>
      <c r="H516" t="s">
        <v>1664</v>
      </c>
      <c r="I516" t="s">
        <v>1750</v>
      </c>
      <c r="J516" s="1">
        <v>6.78</v>
      </c>
      <c r="K516" t="s">
        <v>194</v>
      </c>
      <c r="L516" s="6">
        <v>12</v>
      </c>
      <c r="M516" s="6">
        <v>256</v>
      </c>
      <c r="N516" t="s">
        <v>1666</v>
      </c>
      <c r="O516" t="s">
        <v>612</v>
      </c>
      <c r="P516" t="str">
        <f t="shared" si="17"/>
        <v>MediaTek</v>
      </c>
      <c r="Q516" s="6">
        <v>6000</v>
      </c>
      <c r="R516" s="5">
        <v>4.2</v>
      </c>
      <c r="S516" s="6">
        <v>108</v>
      </c>
      <c r="T516" s="6">
        <v>32</v>
      </c>
    </row>
    <row r="517" spans="1:20" x14ac:dyDescent="0.2">
      <c r="A517" t="s">
        <v>1751</v>
      </c>
      <c r="B517" t="s">
        <v>1752</v>
      </c>
      <c r="C517" t="s">
        <v>270</v>
      </c>
      <c r="D517" t="s">
        <v>30</v>
      </c>
      <c r="E517" s="28">
        <v>24999</v>
      </c>
      <c r="F517" s="28">
        <v>21999</v>
      </c>
      <c r="G517" t="str">
        <f t="shared" si="16"/>
        <v>High</v>
      </c>
      <c r="H517" t="s">
        <v>1753</v>
      </c>
      <c r="I517" t="s">
        <v>1750</v>
      </c>
      <c r="J517" s="1">
        <v>6.78</v>
      </c>
      <c r="K517" t="s">
        <v>194</v>
      </c>
      <c r="L517" s="6">
        <v>12</v>
      </c>
      <c r="M517" s="6">
        <v>256</v>
      </c>
      <c r="N517" t="s">
        <v>1754</v>
      </c>
      <c r="O517" t="s">
        <v>612</v>
      </c>
      <c r="P517" t="str">
        <f t="shared" si="17"/>
        <v>MediaTek</v>
      </c>
      <c r="Q517" s="6">
        <v>6000</v>
      </c>
      <c r="R517" s="5">
        <v>4.2</v>
      </c>
      <c r="S517" s="6">
        <v>108</v>
      </c>
      <c r="T517" s="6">
        <v>32</v>
      </c>
    </row>
    <row r="518" spans="1:20" x14ac:dyDescent="0.2">
      <c r="A518" t="s">
        <v>1755</v>
      </c>
      <c r="B518" t="s">
        <v>1756</v>
      </c>
      <c r="C518" t="s">
        <v>38</v>
      </c>
      <c r="D518" t="s">
        <v>45</v>
      </c>
      <c r="E518" s="28">
        <v>74999</v>
      </c>
      <c r="F518" s="28">
        <v>62999</v>
      </c>
      <c r="G518" t="str">
        <f t="shared" si="16"/>
        <v>High</v>
      </c>
      <c r="H518" t="s">
        <v>1757</v>
      </c>
      <c r="I518" t="s">
        <v>889</v>
      </c>
      <c r="J518" s="1">
        <v>6.2</v>
      </c>
      <c r="K518" t="s">
        <v>24</v>
      </c>
      <c r="L518" s="6">
        <v>8</v>
      </c>
      <c r="M518" s="6">
        <v>128</v>
      </c>
      <c r="N518" t="s">
        <v>895</v>
      </c>
      <c r="O518" t="s">
        <v>891</v>
      </c>
      <c r="P518" t="str">
        <f t="shared" si="17"/>
        <v>Exynos</v>
      </c>
      <c r="Q518" s="6">
        <v>4000</v>
      </c>
      <c r="R518" s="5">
        <v>4.4000000000000004</v>
      </c>
      <c r="S518" s="6">
        <v>50</v>
      </c>
      <c r="T518" s="6">
        <v>12</v>
      </c>
    </row>
    <row r="519" spans="1:20" x14ac:dyDescent="0.2">
      <c r="A519" t="s">
        <v>1758</v>
      </c>
      <c r="B519" t="s">
        <v>1759</v>
      </c>
      <c r="C519" t="s">
        <v>38</v>
      </c>
      <c r="D519" t="s">
        <v>45</v>
      </c>
      <c r="E519" s="28">
        <v>74999</v>
      </c>
      <c r="F519" s="28">
        <v>56999</v>
      </c>
      <c r="G519" t="str">
        <f t="shared" si="16"/>
        <v>High</v>
      </c>
      <c r="H519" t="s">
        <v>913</v>
      </c>
      <c r="I519" t="s">
        <v>889</v>
      </c>
      <c r="J519" s="1">
        <v>6.2</v>
      </c>
      <c r="K519" t="s">
        <v>24</v>
      </c>
      <c r="L519" s="6">
        <v>8</v>
      </c>
      <c r="M519" s="6">
        <v>128</v>
      </c>
      <c r="N519" t="s">
        <v>914</v>
      </c>
      <c r="O519" t="s">
        <v>891</v>
      </c>
      <c r="P519" t="str">
        <f t="shared" si="17"/>
        <v>Exynos</v>
      </c>
      <c r="Q519" s="6">
        <v>4000</v>
      </c>
      <c r="R519" s="5">
        <v>4.4000000000000004</v>
      </c>
      <c r="S519" s="6">
        <v>50</v>
      </c>
      <c r="T519" s="6">
        <v>12</v>
      </c>
    </row>
    <row r="520" spans="1:20" x14ac:dyDescent="0.2">
      <c r="A520" t="s">
        <v>1760</v>
      </c>
      <c r="B520" t="s">
        <v>1761</v>
      </c>
      <c r="C520" t="s">
        <v>557</v>
      </c>
      <c r="D520" t="s">
        <v>30</v>
      </c>
      <c r="E520" s="28">
        <v>29999</v>
      </c>
      <c r="F520" s="28">
        <v>27999</v>
      </c>
      <c r="G520" t="str">
        <f t="shared" si="16"/>
        <v>High</v>
      </c>
      <c r="H520" t="s">
        <v>1762</v>
      </c>
      <c r="I520" t="s">
        <v>559</v>
      </c>
      <c r="J520" s="1">
        <v>6.7</v>
      </c>
      <c r="K520" t="s">
        <v>24</v>
      </c>
      <c r="L520" s="6">
        <v>12</v>
      </c>
      <c r="M520" s="6">
        <v>256</v>
      </c>
      <c r="N520" t="s">
        <v>1763</v>
      </c>
      <c r="O520" t="s">
        <v>700</v>
      </c>
      <c r="P520" t="str">
        <f t="shared" si="17"/>
        <v>MediaTek</v>
      </c>
      <c r="Q520" s="6">
        <v>5000</v>
      </c>
      <c r="R520" s="5">
        <v>4.4000000000000004</v>
      </c>
      <c r="S520" s="6">
        <v>50</v>
      </c>
      <c r="T520" s="6">
        <v>32</v>
      </c>
    </row>
    <row r="521" spans="1:20" x14ac:dyDescent="0.2">
      <c r="A521" t="s">
        <v>1764</v>
      </c>
      <c r="B521" t="s">
        <v>1765</v>
      </c>
      <c r="C521" t="s">
        <v>316</v>
      </c>
      <c r="D521" t="s">
        <v>45</v>
      </c>
      <c r="E521" s="28">
        <v>31999</v>
      </c>
      <c r="F521" s="28">
        <v>23999</v>
      </c>
      <c r="G521" t="str">
        <f t="shared" si="16"/>
        <v>High</v>
      </c>
      <c r="H521" t="s">
        <v>1766</v>
      </c>
      <c r="I521" t="s">
        <v>1767</v>
      </c>
      <c r="J521" s="1">
        <v>6.78</v>
      </c>
      <c r="K521" t="s">
        <v>24</v>
      </c>
      <c r="L521" s="6">
        <v>8</v>
      </c>
      <c r="M521" s="6">
        <v>256</v>
      </c>
      <c r="N521" t="s">
        <v>1768</v>
      </c>
      <c r="O521" t="s">
        <v>1769</v>
      </c>
      <c r="P521" t="str">
        <f t="shared" si="17"/>
        <v>MediaTek</v>
      </c>
      <c r="Q521" s="6">
        <v>5000</v>
      </c>
      <c r="R521" s="5">
        <v>4.3</v>
      </c>
      <c r="S521" s="6">
        <v>108</v>
      </c>
      <c r="T521" s="6">
        <v>32</v>
      </c>
    </row>
    <row r="522" spans="1:20" x14ac:dyDescent="0.2">
      <c r="A522" t="s">
        <v>1770</v>
      </c>
      <c r="B522" t="s">
        <v>1771</v>
      </c>
      <c r="C522" t="s">
        <v>316</v>
      </c>
      <c r="D522" t="s">
        <v>45</v>
      </c>
      <c r="E522" s="28">
        <v>31999</v>
      </c>
      <c r="F522" s="28">
        <v>23999</v>
      </c>
      <c r="G522" t="str">
        <f t="shared" si="16"/>
        <v>High</v>
      </c>
      <c r="H522" t="s">
        <v>1772</v>
      </c>
      <c r="I522" t="s">
        <v>1767</v>
      </c>
      <c r="J522" s="1">
        <v>6.78</v>
      </c>
      <c r="K522" t="s">
        <v>24</v>
      </c>
      <c r="L522" s="6">
        <v>8</v>
      </c>
      <c r="M522" s="6">
        <v>256</v>
      </c>
      <c r="N522" t="s">
        <v>1773</v>
      </c>
      <c r="O522" t="s">
        <v>1769</v>
      </c>
      <c r="P522" t="str">
        <f t="shared" si="17"/>
        <v>MediaTek</v>
      </c>
      <c r="Q522" s="6">
        <v>5000</v>
      </c>
      <c r="R522" s="5">
        <v>4.3</v>
      </c>
      <c r="S522" s="6">
        <v>108</v>
      </c>
      <c r="T522" s="6">
        <v>32</v>
      </c>
    </row>
    <row r="523" spans="1:20" x14ac:dyDescent="0.2">
      <c r="A523" t="s">
        <v>1774</v>
      </c>
      <c r="B523" t="s">
        <v>1771</v>
      </c>
      <c r="C523" t="s">
        <v>316</v>
      </c>
      <c r="D523" t="s">
        <v>45</v>
      </c>
      <c r="E523" s="28">
        <v>34999</v>
      </c>
      <c r="F523" s="28">
        <v>25999</v>
      </c>
      <c r="G523" t="str">
        <f t="shared" si="16"/>
        <v>High</v>
      </c>
      <c r="H523" t="s">
        <v>1772</v>
      </c>
      <c r="I523" t="s">
        <v>1767</v>
      </c>
      <c r="J523" s="1">
        <v>6.78</v>
      </c>
      <c r="K523" t="s">
        <v>24</v>
      </c>
      <c r="L523" s="6">
        <v>12</v>
      </c>
      <c r="M523" s="6">
        <v>256</v>
      </c>
      <c r="N523" t="s">
        <v>1773</v>
      </c>
      <c r="O523" t="s">
        <v>1769</v>
      </c>
      <c r="P523" t="str">
        <f t="shared" si="17"/>
        <v>MediaTek</v>
      </c>
      <c r="Q523" s="6">
        <v>5000</v>
      </c>
      <c r="R523" s="5">
        <v>4.2</v>
      </c>
      <c r="S523" s="6">
        <v>108</v>
      </c>
      <c r="T523" s="6">
        <v>32</v>
      </c>
    </row>
    <row r="524" spans="1:20" x14ac:dyDescent="0.2">
      <c r="A524" t="s">
        <v>1775</v>
      </c>
      <c r="B524" t="s">
        <v>1776</v>
      </c>
      <c r="C524" t="s">
        <v>316</v>
      </c>
      <c r="D524" t="s">
        <v>45</v>
      </c>
      <c r="E524" s="28">
        <v>31999</v>
      </c>
      <c r="F524" s="28">
        <v>23999</v>
      </c>
      <c r="G524" t="str">
        <f t="shared" si="16"/>
        <v>High</v>
      </c>
      <c r="H524" t="s">
        <v>1777</v>
      </c>
      <c r="I524" t="s">
        <v>1767</v>
      </c>
      <c r="J524" s="1">
        <v>6.78</v>
      </c>
      <c r="K524" t="s">
        <v>24</v>
      </c>
      <c r="L524" s="6">
        <v>8</v>
      </c>
      <c r="M524" s="6">
        <v>256</v>
      </c>
      <c r="N524" t="s">
        <v>1778</v>
      </c>
      <c r="O524" t="s">
        <v>1769</v>
      </c>
      <c r="P524" t="str">
        <f t="shared" si="17"/>
        <v>MediaTek</v>
      </c>
      <c r="Q524" s="6">
        <v>5000</v>
      </c>
      <c r="R524" s="5">
        <v>4.3</v>
      </c>
      <c r="S524" s="6">
        <v>108</v>
      </c>
      <c r="T524" s="6">
        <v>32</v>
      </c>
    </row>
    <row r="525" spans="1:20" x14ac:dyDescent="0.2">
      <c r="A525" t="s">
        <v>1779</v>
      </c>
      <c r="B525" t="s">
        <v>1776</v>
      </c>
      <c r="C525" t="s">
        <v>316</v>
      </c>
      <c r="D525" t="s">
        <v>45</v>
      </c>
      <c r="E525" s="28">
        <v>34999</v>
      </c>
      <c r="F525" s="28">
        <v>25999</v>
      </c>
      <c r="G525" t="str">
        <f t="shared" si="16"/>
        <v>High</v>
      </c>
      <c r="H525" t="s">
        <v>1777</v>
      </c>
      <c r="I525" t="s">
        <v>1767</v>
      </c>
      <c r="J525" s="1">
        <v>6.78</v>
      </c>
      <c r="K525" t="s">
        <v>24</v>
      </c>
      <c r="L525" s="6">
        <v>12</v>
      </c>
      <c r="M525" s="6">
        <v>256</v>
      </c>
      <c r="N525" t="s">
        <v>1778</v>
      </c>
      <c r="O525" t="s">
        <v>1769</v>
      </c>
      <c r="P525" t="str">
        <f t="shared" si="17"/>
        <v>MediaTek</v>
      </c>
      <c r="Q525" s="6">
        <v>5000</v>
      </c>
      <c r="R525" s="5">
        <v>4.2</v>
      </c>
      <c r="S525" s="6">
        <v>108</v>
      </c>
      <c r="T525" s="6">
        <v>32</v>
      </c>
    </row>
    <row r="526" spans="1:20" x14ac:dyDescent="0.2">
      <c r="A526" t="s">
        <v>1780</v>
      </c>
      <c r="B526" t="s">
        <v>1765</v>
      </c>
      <c r="C526" t="s">
        <v>316</v>
      </c>
      <c r="D526" t="s">
        <v>45</v>
      </c>
      <c r="E526" s="28">
        <v>34999</v>
      </c>
      <c r="F526" s="28">
        <v>25999</v>
      </c>
      <c r="G526" t="str">
        <f t="shared" si="16"/>
        <v>High</v>
      </c>
      <c r="H526" t="s">
        <v>1766</v>
      </c>
      <c r="I526" t="s">
        <v>1767</v>
      </c>
      <c r="J526" s="1">
        <v>6.78</v>
      </c>
      <c r="K526" t="s">
        <v>24</v>
      </c>
      <c r="L526" s="6">
        <v>12</v>
      </c>
      <c r="M526" s="6">
        <v>256</v>
      </c>
      <c r="N526" t="s">
        <v>1768</v>
      </c>
      <c r="O526" t="s">
        <v>1769</v>
      </c>
      <c r="P526" t="str">
        <f t="shared" si="17"/>
        <v>MediaTek</v>
      </c>
      <c r="Q526" s="6">
        <v>5000</v>
      </c>
      <c r="R526" s="5">
        <v>4.2</v>
      </c>
      <c r="S526" s="6">
        <v>108</v>
      </c>
      <c r="T526" s="6">
        <v>32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9C306-9F14-43C1-B224-C0D486537C46}">
  <dimension ref="A1:I22"/>
  <sheetViews>
    <sheetView zoomScale="55" zoomScaleNormal="55" workbookViewId="0">
      <selection activeCell="K2" sqref="K2"/>
    </sheetView>
  </sheetViews>
  <sheetFormatPr defaultRowHeight="14.25" x14ac:dyDescent="0.2"/>
  <cols>
    <col min="1" max="1" width="12.25" bestFit="1" customWidth="1"/>
    <col min="2" max="2" width="14.375" bestFit="1" customWidth="1"/>
    <col min="3" max="3" width="14.75" bestFit="1" customWidth="1"/>
    <col min="4" max="4" width="12" bestFit="1" customWidth="1"/>
    <col min="5" max="5" width="14.75" bestFit="1" customWidth="1"/>
    <col min="6" max="6" width="13.625" bestFit="1" customWidth="1"/>
    <col min="7" max="7" width="14.75" bestFit="1" customWidth="1"/>
    <col min="8" max="8" width="16.5" bestFit="1" customWidth="1"/>
    <col min="9" max="9" width="19.25" bestFit="1" customWidth="1"/>
  </cols>
  <sheetData>
    <row r="1" spans="1:9" x14ac:dyDescent="0.2">
      <c r="B1" s="2" t="s">
        <v>1796</v>
      </c>
    </row>
    <row r="2" spans="1:9" x14ac:dyDescent="0.2">
      <c r="B2" t="s">
        <v>21</v>
      </c>
      <c r="D2" t="s">
        <v>45</v>
      </c>
      <c r="F2" t="s">
        <v>30</v>
      </c>
      <c r="H2" t="s">
        <v>1815</v>
      </c>
      <c r="I2" t="s">
        <v>1816</v>
      </c>
    </row>
    <row r="3" spans="1:9" x14ac:dyDescent="0.2">
      <c r="A3" s="2" t="s">
        <v>1789</v>
      </c>
      <c r="B3" t="s">
        <v>1814</v>
      </c>
      <c r="C3" t="s">
        <v>1813</v>
      </c>
      <c r="D3" t="s">
        <v>1814</v>
      </c>
      <c r="E3" t="s">
        <v>1813</v>
      </c>
      <c r="F3" t="s">
        <v>1814</v>
      </c>
      <c r="G3" t="s">
        <v>1813</v>
      </c>
    </row>
    <row r="4" spans="1:9" x14ac:dyDescent="0.2">
      <c r="A4" s="3" t="s">
        <v>1730</v>
      </c>
      <c r="B4" s="25">
        <v>0</v>
      </c>
      <c r="C4" s="1"/>
      <c r="D4" s="25">
        <v>1</v>
      </c>
      <c r="E4" s="1">
        <v>4.3499999999999996</v>
      </c>
      <c r="F4" s="25">
        <v>0</v>
      </c>
      <c r="G4" s="1"/>
      <c r="H4" s="25">
        <v>1</v>
      </c>
      <c r="I4" s="1">
        <v>4.3499999999999996</v>
      </c>
    </row>
    <row r="5" spans="1:9" x14ac:dyDescent="0.2">
      <c r="A5" s="3" t="s">
        <v>128</v>
      </c>
      <c r="B5" s="25">
        <v>0</v>
      </c>
      <c r="C5" s="1"/>
      <c r="D5" s="25">
        <v>0.93333333333333335</v>
      </c>
      <c r="E5" s="1">
        <v>4.2000000000000011</v>
      </c>
      <c r="F5" s="25">
        <v>6.6666666666666666E-2</v>
      </c>
      <c r="G5" s="1">
        <v>4.3</v>
      </c>
      <c r="H5" s="25">
        <v>1</v>
      </c>
      <c r="I5" s="1">
        <v>4.206666666666667</v>
      </c>
    </row>
    <row r="6" spans="1:9" x14ac:dyDescent="0.2">
      <c r="A6" s="3" t="s">
        <v>1051</v>
      </c>
      <c r="B6" s="25">
        <v>0</v>
      </c>
      <c r="C6" s="1"/>
      <c r="D6" s="25">
        <v>1</v>
      </c>
      <c r="E6" s="1">
        <v>4.2</v>
      </c>
      <c r="F6" s="25">
        <v>0</v>
      </c>
      <c r="G6" s="1"/>
      <c r="H6" s="25">
        <v>1</v>
      </c>
      <c r="I6" s="1">
        <v>4.2</v>
      </c>
    </row>
    <row r="7" spans="1:9" x14ac:dyDescent="0.2">
      <c r="A7" s="3" t="s">
        <v>316</v>
      </c>
      <c r="B7" s="25">
        <v>0.06</v>
      </c>
      <c r="C7" s="1">
        <v>4.2</v>
      </c>
      <c r="D7" s="25">
        <v>0.78</v>
      </c>
      <c r="E7" s="1">
        <v>4.2076923076923061</v>
      </c>
      <c r="F7" s="25">
        <v>0.16</v>
      </c>
      <c r="G7" s="1">
        <v>4.2</v>
      </c>
      <c r="H7" s="25">
        <v>1</v>
      </c>
      <c r="I7" s="1">
        <v>4.2059999999999977</v>
      </c>
    </row>
    <row r="8" spans="1:9" x14ac:dyDescent="0.2">
      <c r="A8" s="3" t="s">
        <v>1584</v>
      </c>
      <c r="B8" s="25">
        <v>0</v>
      </c>
      <c r="C8" s="1"/>
      <c r="D8" s="25">
        <v>1</v>
      </c>
      <c r="E8" s="1">
        <v>4.3</v>
      </c>
      <c r="F8" s="25">
        <v>0</v>
      </c>
      <c r="G8" s="1"/>
      <c r="H8" s="25">
        <v>1</v>
      </c>
      <c r="I8" s="1">
        <v>4.3</v>
      </c>
    </row>
    <row r="9" spans="1:9" x14ac:dyDescent="0.2">
      <c r="A9" s="3" t="s">
        <v>386</v>
      </c>
      <c r="B9" s="25">
        <v>0</v>
      </c>
      <c r="C9" s="1"/>
      <c r="D9" s="25">
        <v>0.5714285714285714</v>
      </c>
      <c r="E9" s="1">
        <v>4.1500000000000004</v>
      </c>
      <c r="F9" s="25">
        <v>0.42857142857142855</v>
      </c>
      <c r="G9" s="1">
        <v>4.1333333333333329</v>
      </c>
      <c r="H9" s="25">
        <v>1</v>
      </c>
      <c r="I9" s="1">
        <v>4.1428571428571432</v>
      </c>
    </row>
    <row r="10" spans="1:9" x14ac:dyDescent="0.2">
      <c r="A10" s="3" t="s">
        <v>1041</v>
      </c>
      <c r="B10" s="25">
        <v>0</v>
      </c>
      <c r="C10" s="1"/>
      <c r="D10" s="25">
        <v>1</v>
      </c>
      <c r="E10" s="1">
        <v>4.0999999999999996</v>
      </c>
      <c r="F10" s="25">
        <v>0</v>
      </c>
      <c r="G10" s="1"/>
      <c r="H10" s="25">
        <v>1</v>
      </c>
      <c r="I10" s="1">
        <v>4.0999999999999996</v>
      </c>
    </row>
    <row r="11" spans="1:9" x14ac:dyDescent="0.2">
      <c r="A11" s="3" t="s">
        <v>20</v>
      </c>
      <c r="B11" s="25">
        <v>1</v>
      </c>
      <c r="C11" s="1">
        <v>4.0999999999999996</v>
      </c>
      <c r="D11" s="25">
        <v>0</v>
      </c>
      <c r="E11" s="1"/>
      <c r="F11" s="25">
        <v>0</v>
      </c>
      <c r="G11" s="1"/>
      <c r="H11" s="25">
        <v>1</v>
      </c>
      <c r="I11" s="1">
        <v>4.0999999999999996</v>
      </c>
    </row>
    <row r="12" spans="1:9" x14ac:dyDescent="0.2">
      <c r="A12" s="3" t="s">
        <v>29</v>
      </c>
      <c r="B12" s="25">
        <v>0</v>
      </c>
      <c r="C12" s="1"/>
      <c r="D12" s="25">
        <v>0.91836734693877553</v>
      </c>
      <c r="E12" s="1">
        <v>4.2511111111111104</v>
      </c>
      <c r="F12" s="25">
        <v>8.1632653061224483E-2</v>
      </c>
      <c r="G12" s="1">
        <v>4.125</v>
      </c>
      <c r="H12" s="25">
        <v>1</v>
      </c>
      <c r="I12" s="1">
        <v>4.2408163265306111</v>
      </c>
    </row>
    <row r="13" spans="1:9" x14ac:dyDescent="0.2">
      <c r="A13" s="3" t="s">
        <v>303</v>
      </c>
      <c r="B13" s="25">
        <v>0</v>
      </c>
      <c r="C13" s="1"/>
      <c r="D13" s="25">
        <v>1</v>
      </c>
      <c r="E13" s="1">
        <v>3.8</v>
      </c>
      <c r="F13" s="25">
        <v>0</v>
      </c>
      <c r="G13" s="1"/>
      <c r="H13" s="25">
        <v>1</v>
      </c>
      <c r="I13" s="1">
        <v>3.8</v>
      </c>
    </row>
    <row r="14" spans="1:9" x14ac:dyDescent="0.2">
      <c r="A14" s="3" t="s">
        <v>557</v>
      </c>
      <c r="B14" s="25">
        <v>0</v>
      </c>
      <c r="C14" s="1"/>
      <c r="D14" s="25">
        <v>0.9285714285714286</v>
      </c>
      <c r="E14" s="1">
        <v>4.3999999999999995</v>
      </c>
      <c r="F14" s="25">
        <v>7.1428571428571425E-2</v>
      </c>
      <c r="G14" s="1">
        <v>4.4000000000000004</v>
      </c>
      <c r="H14" s="25">
        <v>1</v>
      </c>
      <c r="I14" s="1">
        <v>4.3999999999999995</v>
      </c>
    </row>
    <row r="15" spans="1:9" x14ac:dyDescent="0.2">
      <c r="A15" s="3" t="s">
        <v>90</v>
      </c>
      <c r="B15" s="25">
        <v>0</v>
      </c>
      <c r="C15" s="1"/>
      <c r="D15" s="25">
        <v>0.93333333333333335</v>
      </c>
      <c r="E15" s="1">
        <v>4.3321428571428573</v>
      </c>
      <c r="F15" s="25">
        <v>6.6666666666666666E-2</v>
      </c>
      <c r="G15" s="1">
        <v>4.3499999999999996</v>
      </c>
      <c r="H15" s="25">
        <v>1</v>
      </c>
      <c r="I15" s="1">
        <v>4.3333333333333339</v>
      </c>
    </row>
    <row r="16" spans="1:9" x14ac:dyDescent="0.2">
      <c r="A16" s="3" t="s">
        <v>52</v>
      </c>
      <c r="B16" s="25">
        <v>0</v>
      </c>
      <c r="C16" s="1"/>
      <c r="D16" s="25">
        <v>0.93023255813953487</v>
      </c>
      <c r="E16" s="1">
        <v>4.1849999999999978</v>
      </c>
      <c r="F16" s="25">
        <v>6.9767441860465115E-2</v>
      </c>
      <c r="G16" s="1">
        <v>4.2333333333333334</v>
      </c>
      <c r="H16" s="25">
        <v>1</v>
      </c>
      <c r="I16" s="1">
        <v>4.1883720930232533</v>
      </c>
    </row>
    <row r="17" spans="1:9" x14ac:dyDescent="0.2">
      <c r="A17" s="3" t="s">
        <v>241</v>
      </c>
      <c r="B17" s="25">
        <v>0</v>
      </c>
      <c r="C17" s="1"/>
      <c r="D17" s="25">
        <v>0.94871794871794868</v>
      </c>
      <c r="E17" s="1">
        <v>4.3540540540540542</v>
      </c>
      <c r="F17" s="25">
        <v>5.128205128205128E-2</v>
      </c>
      <c r="G17" s="1">
        <v>4.3</v>
      </c>
      <c r="H17" s="25">
        <v>1</v>
      </c>
      <c r="I17" s="1">
        <v>4.35128205128205</v>
      </c>
    </row>
    <row r="18" spans="1:9" x14ac:dyDescent="0.2">
      <c r="A18" s="3" t="s">
        <v>276</v>
      </c>
      <c r="B18" s="25">
        <v>1.7241379310344827E-2</v>
      </c>
      <c r="C18" s="1">
        <v>4.2</v>
      </c>
      <c r="D18" s="25">
        <v>0.84482758620689657</v>
      </c>
      <c r="E18" s="1">
        <v>4.2020408163265284</v>
      </c>
      <c r="F18" s="25">
        <v>0.13793103448275862</v>
      </c>
      <c r="G18" s="1">
        <v>4.1375000000000002</v>
      </c>
      <c r="H18" s="25">
        <v>1</v>
      </c>
      <c r="I18" s="1">
        <v>4.1931034482758589</v>
      </c>
    </row>
    <row r="19" spans="1:9" x14ac:dyDescent="0.2">
      <c r="A19" s="3" t="s">
        <v>38</v>
      </c>
      <c r="B19" s="25">
        <v>2.3809523809523808E-2</v>
      </c>
      <c r="C19" s="1">
        <v>4.25</v>
      </c>
      <c r="D19" s="25">
        <v>0.9285714285714286</v>
      </c>
      <c r="E19" s="1">
        <v>4.3102564102564109</v>
      </c>
      <c r="F19" s="25">
        <v>4.7619047619047616E-2</v>
      </c>
      <c r="G19" s="1">
        <v>4.1999999999999993</v>
      </c>
      <c r="H19" s="25">
        <v>1</v>
      </c>
      <c r="I19" s="1">
        <v>4.3035714285714288</v>
      </c>
    </row>
    <row r="20" spans="1:9" x14ac:dyDescent="0.2">
      <c r="A20" s="3" t="s">
        <v>270</v>
      </c>
      <c r="B20" s="25">
        <v>0</v>
      </c>
      <c r="C20" s="1"/>
      <c r="D20" s="25">
        <v>0.61904761904761907</v>
      </c>
      <c r="E20" s="1">
        <v>4.2461538461538471</v>
      </c>
      <c r="F20" s="25">
        <v>0.38095238095238093</v>
      </c>
      <c r="G20" s="1">
        <v>4.2750000000000004</v>
      </c>
      <c r="H20" s="25">
        <v>1</v>
      </c>
      <c r="I20" s="1">
        <v>4.2571428571428571</v>
      </c>
    </row>
    <row r="21" spans="1:9" x14ac:dyDescent="0.2">
      <c r="A21" s="3" t="s">
        <v>375</v>
      </c>
      <c r="B21" s="25">
        <v>6.5573770491803282E-2</v>
      </c>
      <c r="C21" s="1">
        <v>4.375</v>
      </c>
      <c r="D21" s="25">
        <v>0.86885245901639341</v>
      </c>
      <c r="E21" s="1">
        <v>4.428301886792454</v>
      </c>
      <c r="F21" s="25">
        <v>6.5573770491803282E-2</v>
      </c>
      <c r="G21" s="1">
        <v>4.2750000000000004</v>
      </c>
      <c r="H21" s="25">
        <v>1</v>
      </c>
      <c r="I21" s="1">
        <v>4.4147540983606559</v>
      </c>
    </row>
    <row r="22" spans="1:9" x14ac:dyDescent="0.2">
      <c r="A22" s="3" t="s">
        <v>1795</v>
      </c>
      <c r="B22" s="25">
        <v>2.0952380952380951E-2</v>
      </c>
      <c r="C22" s="1">
        <v>4.2636363636363637</v>
      </c>
      <c r="D22" s="25">
        <v>0.88380952380952382</v>
      </c>
      <c r="E22" s="1">
        <v>4.2898706896551717</v>
      </c>
      <c r="F22" s="25">
        <v>9.5238095238095233E-2</v>
      </c>
      <c r="G22" s="1">
        <v>4.2200000000000006</v>
      </c>
      <c r="H22" s="25">
        <v>1</v>
      </c>
      <c r="I22" s="1">
        <v>4.2826666666666657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32CD-01DC-4F7C-A699-F83F35E2AD89}">
  <sheetPr codeName="Sheet8"/>
  <dimension ref="A1:B5"/>
  <sheetViews>
    <sheetView workbookViewId="0">
      <selection activeCell="G5" sqref="G5"/>
    </sheetView>
  </sheetViews>
  <sheetFormatPr defaultRowHeight="14.25" x14ac:dyDescent="0.2"/>
  <cols>
    <col min="1" max="1" width="11.875" bestFit="1" customWidth="1"/>
    <col min="2" max="2" width="17.375" bestFit="1" customWidth="1"/>
    <col min="3" max="3" width="11.5" bestFit="1" customWidth="1"/>
  </cols>
  <sheetData>
    <row r="1" spans="1:2" x14ac:dyDescent="0.2">
      <c r="A1" s="2" t="s">
        <v>1789</v>
      </c>
      <c r="B1" t="s">
        <v>1803</v>
      </c>
    </row>
    <row r="2" spans="1:2" x14ac:dyDescent="0.2">
      <c r="A2" s="3" t="s">
        <v>1797</v>
      </c>
      <c r="B2">
        <v>209</v>
      </c>
    </row>
    <row r="3" spans="1:2" x14ac:dyDescent="0.2">
      <c r="A3" s="3" t="s">
        <v>1798</v>
      </c>
      <c r="B3">
        <v>141</v>
      </c>
    </row>
    <row r="4" spans="1:2" x14ac:dyDescent="0.2">
      <c r="A4" s="3" t="s">
        <v>1799</v>
      </c>
      <c r="B4">
        <v>175</v>
      </c>
    </row>
    <row r="5" spans="1:2" x14ac:dyDescent="0.2">
      <c r="A5" s="3" t="s">
        <v>1795</v>
      </c>
      <c r="B5">
        <v>525</v>
      </c>
    </row>
  </sheetData>
  <conditionalFormatting pivot="1" sqref="B2:B4">
    <cfRule type="dataBar" priority="1">
      <dataBar>
        <cfvo type="min"/>
        <cfvo type="max"/>
        <color rgb="FF174F77"/>
      </dataBar>
      <extLst>
        <ext xmlns:x14="http://schemas.microsoft.com/office/spreadsheetml/2009/9/main" uri="{B025F937-C7B1-47D3-B67F-A62EFF666E3E}">
          <x14:id>{7C86146D-C166-4287-92E6-BFE06222292F}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7C86146D-C166-4287-92E6-BFE06222292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B2:B4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BDD8-81E0-4282-94FD-0AE2719C58D8}">
  <sheetPr codeName="Sheet5"/>
  <dimension ref="A1:R526"/>
  <sheetViews>
    <sheetView topLeftCell="E1" workbookViewId="0">
      <selection activeCell="K23" sqref="K23"/>
    </sheetView>
  </sheetViews>
  <sheetFormatPr defaultRowHeight="14.25" x14ac:dyDescent="0.2"/>
  <cols>
    <col min="1" max="1" width="11.625" style="1" bestFit="1" customWidth="1"/>
    <col min="2" max="2" width="11.75" bestFit="1" customWidth="1"/>
    <col min="3" max="3" width="5.875" bestFit="1" customWidth="1"/>
    <col min="4" max="4" width="8.75" bestFit="1" customWidth="1"/>
    <col min="5" max="5" width="8.375" bestFit="1" customWidth="1"/>
    <col min="6" max="6" width="7.5" bestFit="1" customWidth="1"/>
    <col min="7" max="7" width="12.5" bestFit="1" customWidth="1"/>
    <col min="8" max="8" width="13.125" bestFit="1" customWidth="1"/>
    <col min="10" max="10" width="10.625" bestFit="1" customWidth="1"/>
    <col min="17" max="17" width="10.25" bestFit="1" customWidth="1"/>
    <col min="18" max="18" width="10.625" bestFit="1" customWidth="1"/>
  </cols>
  <sheetData>
    <row r="1" spans="1:18" x14ac:dyDescent="0.2">
      <c r="A1" s="1" t="s">
        <v>5</v>
      </c>
      <c r="B1" t="s">
        <v>8</v>
      </c>
      <c r="C1" t="s">
        <v>10</v>
      </c>
      <c r="D1" s="6" t="s">
        <v>11</v>
      </c>
      <c r="E1" t="s">
        <v>14</v>
      </c>
      <c r="F1" s="5" t="s">
        <v>15</v>
      </c>
      <c r="G1" t="s">
        <v>16</v>
      </c>
      <c r="H1" t="s">
        <v>17</v>
      </c>
      <c r="K1" t="s">
        <v>5</v>
      </c>
      <c r="L1" t="s">
        <v>8</v>
      </c>
      <c r="M1" t="s">
        <v>10</v>
      </c>
      <c r="N1" t="s">
        <v>11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s="1">
        <v>10999</v>
      </c>
      <c r="B2" s="1">
        <v>6.67</v>
      </c>
      <c r="C2" s="6">
        <v>4</v>
      </c>
      <c r="D2" s="6">
        <v>128</v>
      </c>
      <c r="E2" s="6">
        <v>5000</v>
      </c>
      <c r="F2" s="5">
        <v>4.0999999999999996</v>
      </c>
      <c r="G2" s="6">
        <v>48</v>
      </c>
      <c r="H2" s="6">
        <v>16</v>
      </c>
      <c r="J2" t="s">
        <v>5</v>
      </c>
      <c r="K2" s="7">
        <f>CORREL(PhonesView[price],PhonesView[price])</f>
        <v>1</v>
      </c>
      <c r="L2" s="7">
        <f>CORREL(PhonesView[price],PhonesView[screen_size])</f>
        <v>-0.19875855807228632</v>
      </c>
      <c r="M2" s="7">
        <f>CORREL(PhonesView[price],PhonesView[ram])</f>
        <v>0.60054503058602771</v>
      </c>
      <c r="N2" s="7">
        <f>CORREL(PhonesView[price],PhonesView[storage])</f>
        <v>0.53301137836711876</v>
      </c>
      <c r="O2" s="7">
        <f>CORREL(PhonesView[price],PhonesView[battery])</f>
        <v>-0.29205648775082488</v>
      </c>
      <c r="P2" s="7">
        <f>CORREL(PhonesView[price],PhonesView[rating])</f>
        <v>0.50600449728671981</v>
      </c>
      <c r="Q2" s="7">
        <f>CORREL(PhonesView[price],PhonesView[rear_camera])</f>
        <v>0.3875403451920591</v>
      </c>
      <c r="R2" s="7">
        <f>CORREL(PhonesView[price],PhonesView[front_camera])</f>
        <v>0.34240952204144059</v>
      </c>
    </row>
    <row r="3" spans="1:18" x14ac:dyDescent="0.2">
      <c r="A3" s="1">
        <v>5999</v>
      </c>
      <c r="B3" s="1">
        <v>6.5</v>
      </c>
      <c r="C3" s="6">
        <v>4</v>
      </c>
      <c r="D3" s="6">
        <v>64</v>
      </c>
      <c r="E3" s="6">
        <v>5000</v>
      </c>
      <c r="F3" s="5">
        <v>4.2</v>
      </c>
      <c r="G3" s="6">
        <v>48</v>
      </c>
      <c r="H3" s="6">
        <v>8</v>
      </c>
      <c r="J3" t="s">
        <v>8</v>
      </c>
      <c r="K3" s="7">
        <f>CORREL(PhonesView[screen_size],PhonesView[price])</f>
        <v>-0.19875855807228632</v>
      </c>
      <c r="L3" s="7">
        <f>CORREL(PhonesView[screen_size],PhonesView[screen_size])</f>
        <v>1.0000000000000002</v>
      </c>
      <c r="M3" s="7">
        <f>CORREL(PhonesView[screen_size],PhonesView[ram])</f>
        <v>8.8938418728051111E-2</v>
      </c>
      <c r="N3" s="7">
        <f>CORREL(PhonesView[screen_size],PhonesView[storage])</f>
        <v>0.12444601257260587</v>
      </c>
      <c r="O3" s="7">
        <f>CORREL(PhonesView[screen_size],PhonesView[battery])</f>
        <v>0.41144202710148364</v>
      </c>
      <c r="P3" s="7">
        <f>CORREL(PhonesView[screen_size],PhonesView[rating])</f>
        <v>6.5072911090983052E-2</v>
      </c>
      <c r="Q3" s="7">
        <f>CORREL(PhonesView[screen_size],PhonesView[rear_camera])</f>
        <v>0.21123549721555943</v>
      </c>
      <c r="R3" s="7">
        <f>CORREL(PhonesView[screen_size],PhonesView[front_camera])</f>
        <v>0.22707582547805363</v>
      </c>
    </row>
    <row r="4" spans="1:18" x14ac:dyDescent="0.2">
      <c r="A4" s="1">
        <v>39999</v>
      </c>
      <c r="B4" s="1">
        <v>6.7</v>
      </c>
      <c r="C4" s="6">
        <v>8</v>
      </c>
      <c r="D4" s="6">
        <v>128</v>
      </c>
      <c r="E4" s="6">
        <v>3300</v>
      </c>
      <c r="F4" s="5">
        <v>4.3</v>
      </c>
      <c r="G4" s="6">
        <v>12</v>
      </c>
      <c r="H4" s="6">
        <v>10</v>
      </c>
      <c r="J4" t="s">
        <v>10</v>
      </c>
      <c r="K4" s="7">
        <f>CORREL(PhonesView[ram],PhonesView[price])</f>
        <v>0.60054503058602771</v>
      </c>
      <c r="L4" s="7">
        <f>CORREL(PhonesView[ram],PhonesView[screen_size])</f>
        <v>8.8938418728051111E-2</v>
      </c>
      <c r="M4" s="7">
        <f>CORREL(PhonesView[ram],PhonesView[ram])</f>
        <v>1</v>
      </c>
      <c r="N4" s="7">
        <f>CORREL(PhonesView[ram],PhonesView[storage])</f>
        <v>0.6865035556099861</v>
      </c>
      <c r="O4" s="7">
        <f>CORREL(PhonesView[ram],PhonesView[battery])</f>
        <v>-6.4971160827043448E-2</v>
      </c>
      <c r="P4" s="7">
        <f>CORREL(PhonesView[ram],PhonesView[rating])</f>
        <v>0.34695855816940724</v>
      </c>
      <c r="Q4" s="7">
        <f>CORREL(PhonesView[ram],PhonesView[rear_camera])</f>
        <v>0.42705968176139414</v>
      </c>
      <c r="R4" s="7">
        <f>CORREL(PhonesView[ram],PhonesView[front_camera])</f>
        <v>0.56930968020339379</v>
      </c>
    </row>
    <row r="5" spans="1:18" x14ac:dyDescent="0.2">
      <c r="A5" s="1">
        <v>14999</v>
      </c>
      <c r="B5" s="1">
        <v>6.78</v>
      </c>
      <c r="C5" s="6">
        <v>6</v>
      </c>
      <c r="D5" s="6">
        <v>128</v>
      </c>
      <c r="E5" s="6">
        <v>6000</v>
      </c>
      <c r="F5" s="5">
        <v>4.0999999999999996</v>
      </c>
      <c r="G5" s="6">
        <v>108</v>
      </c>
      <c r="H5" s="6">
        <v>32</v>
      </c>
      <c r="J5" t="s">
        <v>11</v>
      </c>
      <c r="K5" s="7">
        <f>CORREL(PhonesView[storage],PhonesView[price])</f>
        <v>0.53301137836711876</v>
      </c>
      <c r="L5" s="7">
        <f>CORREL(PhonesView[storage],PhonesView[screen_size])</f>
        <v>0.12444601257260587</v>
      </c>
      <c r="M5" s="7">
        <f>CORREL(PhonesView[storage],PhonesView[ram])</f>
        <v>0.6865035556099861</v>
      </c>
      <c r="N5" s="7">
        <f>CORREL(PhonesView[storage],PhonesView[storage])</f>
        <v>1</v>
      </c>
      <c r="O5" s="7">
        <f>CORREL(PhonesView[storage],PhonesView[battery])</f>
        <v>-4.0911578621730567E-2</v>
      </c>
      <c r="P5" s="7">
        <f>CORREL(PhonesView[storage],PhonesView[rating])</f>
        <v>0.27450495147910486</v>
      </c>
      <c r="Q5" s="7">
        <f>CORREL(PhonesView[storage],PhonesView[rear_camera])</f>
        <v>0.28778192659059576</v>
      </c>
      <c r="R5" s="7">
        <f>CORREL(PhonesView[storage],PhonesView[front_camera])</f>
        <v>0.49809773375570843</v>
      </c>
    </row>
    <row r="6" spans="1:18" x14ac:dyDescent="0.2">
      <c r="A6" s="1">
        <v>9999</v>
      </c>
      <c r="B6" s="1">
        <v>6.43</v>
      </c>
      <c r="C6" s="6">
        <v>6</v>
      </c>
      <c r="D6" s="6">
        <v>128</v>
      </c>
      <c r="E6" s="6">
        <v>5000</v>
      </c>
      <c r="F6" s="5">
        <v>4.3</v>
      </c>
      <c r="G6" s="6">
        <v>64</v>
      </c>
      <c r="H6" s="6">
        <v>16</v>
      </c>
      <c r="J6" t="s">
        <v>14</v>
      </c>
      <c r="K6" s="7">
        <f>CORREL(PhonesView[battery],PhonesView[price])</f>
        <v>-0.29205648775082488</v>
      </c>
      <c r="L6" s="7">
        <f>CORREL(PhonesView[battery],PhonesView[screen_size])</f>
        <v>0.41144202710148364</v>
      </c>
      <c r="M6" s="7">
        <f>CORREL(PhonesView[battery],PhonesView[ram])</f>
        <v>-6.4971160827043448E-2</v>
      </c>
      <c r="N6" s="7">
        <f>CORREL(PhonesView[battery],PhonesView[storage])</f>
        <v>-4.0911578621730567E-2</v>
      </c>
      <c r="O6" s="7">
        <f>CORREL(PhonesView[battery],PhonesView[battery])</f>
        <v>1</v>
      </c>
      <c r="P6" s="7">
        <f>CORREL(PhonesView[battery],PhonesView[rating])</f>
        <v>-8.6880512990881342E-2</v>
      </c>
      <c r="Q6" s="7">
        <f>CORREL(PhonesView[battery],PhonesView[rear_camera])</f>
        <v>8.1668202604858783E-2</v>
      </c>
      <c r="R6" s="7">
        <f>CORREL(PhonesView[battery],PhonesView[front_camera])</f>
        <v>2.6976471183910923E-2</v>
      </c>
    </row>
    <row r="7" spans="1:18" x14ac:dyDescent="0.2">
      <c r="A7" s="1">
        <v>8999</v>
      </c>
      <c r="B7" s="1">
        <v>6.43</v>
      </c>
      <c r="C7" s="6">
        <v>6</v>
      </c>
      <c r="D7" s="6">
        <v>64</v>
      </c>
      <c r="E7" s="6">
        <v>5000</v>
      </c>
      <c r="F7" s="5">
        <v>4.3</v>
      </c>
      <c r="G7" s="6">
        <v>64</v>
      </c>
      <c r="H7" s="6">
        <v>16</v>
      </c>
      <c r="J7" t="s">
        <v>15</v>
      </c>
      <c r="K7" s="7">
        <f>CORREL(PhonesView[rating],PhonesView[price])</f>
        <v>0.50600449728671981</v>
      </c>
      <c r="L7" s="7">
        <f>CORREL(PhonesView[rating],PhonesView[screen_size])</f>
        <v>6.5072911090983052E-2</v>
      </c>
      <c r="M7" s="7">
        <f>CORREL(PhonesView[rating],PhonesView[ram])</f>
        <v>0.34695855816940724</v>
      </c>
      <c r="N7" s="7">
        <f>CORREL(PhonesView[rating],PhonesView[storage])</f>
        <v>0.27450495147910486</v>
      </c>
      <c r="O7" s="7">
        <f>CORREL(PhonesView[rating],PhonesView[battery])</f>
        <v>-8.6880512990881342E-2</v>
      </c>
      <c r="P7" s="7">
        <f>CORREL(PhonesView[rating],PhonesView[rating])</f>
        <v>1</v>
      </c>
      <c r="Q7" s="7">
        <f>CORREL(PhonesView[rating],PhonesView[rear_camera])</f>
        <v>0.1072230575747465</v>
      </c>
      <c r="R7" s="7">
        <f>CORREL(PhonesView[rating],PhonesView[front_camera])</f>
        <v>0.38076408746771689</v>
      </c>
    </row>
    <row r="8" spans="1:18" x14ac:dyDescent="0.2">
      <c r="A8" s="1">
        <v>44999</v>
      </c>
      <c r="B8" s="1">
        <v>6.7</v>
      </c>
      <c r="C8" s="6">
        <v>8</v>
      </c>
      <c r="D8" s="6">
        <v>256</v>
      </c>
      <c r="E8" s="6">
        <v>5000</v>
      </c>
      <c r="F8" s="5">
        <v>4.2</v>
      </c>
      <c r="G8" s="6">
        <v>108</v>
      </c>
      <c r="H8" s="6">
        <v>32</v>
      </c>
      <c r="J8" t="s">
        <v>16</v>
      </c>
      <c r="K8" s="7">
        <f>CORREL(PhonesView[rear_camera],PhonesView[price])</f>
        <v>0.3875403451920591</v>
      </c>
      <c r="L8" s="7">
        <f>CORREL(PhonesView[rear_camera],PhonesView[screen_size])</f>
        <v>0.21123549721555943</v>
      </c>
      <c r="M8" s="7">
        <f>CORREL(PhonesView[rear_camera],PhonesView[ram])</f>
        <v>0.42705968176139414</v>
      </c>
      <c r="N8" s="7">
        <f>CORREL(PhonesView[rear_camera],PhonesView[storage])</f>
        <v>0.28778192659059576</v>
      </c>
      <c r="O8" s="7">
        <f>CORREL(PhonesView[rear_camera],PhonesView[battery])</f>
        <v>8.1668202604858783E-2</v>
      </c>
      <c r="P8" s="7">
        <f>CORREL(PhonesView[rear_camera],PhonesView[rating])</f>
        <v>0.1072230575747465</v>
      </c>
      <c r="Q8" s="7">
        <f>CORREL(PhonesView[rear_camera],PhonesView[rear_camera])</f>
        <v>1</v>
      </c>
      <c r="R8" s="7">
        <f>CORREL(PhonesView[rear_camera],PhonesView[front_camera])</f>
        <v>0.20963075730312819</v>
      </c>
    </row>
    <row r="9" spans="1:18" x14ac:dyDescent="0.2">
      <c r="A9" s="1">
        <v>8999</v>
      </c>
      <c r="B9" s="1">
        <v>6.5</v>
      </c>
      <c r="C9" s="6">
        <v>4</v>
      </c>
      <c r="D9" s="6">
        <v>64</v>
      </c>
      <c r="E9" s="6">
        <v>5000</v>
      </c>
      <c r="F9" s="5">
        <v>3.9</v>
      </c>
      <c r="G9" s="6">
        <v>50</v>
      </c>
      <c r="H9" s="6">
        <v>8</v>
      </c>
      <c r="J9" t="s">
        <v>17</v>
      </c>
      <c r="K9" s="7">
        <f>CORREL(PhonesView[front_camera],PhonesView[price])</f>
        <v>0.34240952204144059</v>
      </c>
      <c r="L9" s="7">
        <f>CORREL(PhonesView[front_camera],PhonesView[screen_size])</f>
        <v>0.22707582547805363</v>
      </c>
      <c r="M9" s="7">
        <f>CORREL(PhonesView[front_camera],PhonesView[ram])</f>
        <v>0.56930968020339379</v>
      </c>
      <c r="N9" s="7">
        <f>CORREL(PhonesView[front_camera],PhonesView[storage])</f>
        <v>0.49809773375570843</v>
      </c>
      <c r="O9" s="7">
        <f>CORREL(PhonesView[front_camera],PhonesView[battery])</f>
        <v>2.6976471183910923E-2</v>
      </c>
      <c r="P9" s="7">
        <f>CORREL(PhonesView[front_camera],PhonesView[rating])</f>
        <v>0.38076408746771689</v>
      </c>
      <c r="Q9" s="7">
        <f>CORREL(PhonesView[front_camera],PhonesView[rear_camera])</f>
        <v>0.20963075730312819</v>
      </c>
      <c r="R9" s="7">
        <f>CORREL(PhonesView[front_camera],PhonesView[front_camera])</f>
        <v>1</v>
      </c>
    </row>
    <row r="10" spans="1:18" x14ac:dyDescent="0.2">
      <c r="A10" s="1">
        <v>10999</v>
      </c>
      <c r="B10" s="1">
        <v>6.5</v>
      </c>
      <c r="C10" s="6">
        <v>4</v>
      </c>
      <c r="D10" s="6">
        <v>64</v>
      </c>
      <c r="E10" s="6">
        <v>5000</v>
      </c>
      <c r="F10" s="5">
        <v>4.2</v>
      </c>
      <c r="G10" s="6">
        <v>50</v>
      </c>
      <c r="H10" s="6">
        <v>16</v>
      </c>
    </row>
    <row r="11" spans="1:18" x14ac:dyDescent="0.2">
      <c r="A11" s="1">
        <v>10999</v>
      </c>
      <c r="B11" s="1">
        <v>6.6</v>
      </c>
      <c r="C11" s="6">
        <v>4</v>
      </c>
      <c r="D11" s="6">
        <v>128</v>
      </c>
      <c r="E11" s="6">
        <v>6000</v>
      </c>
      <c r="F11" s="5">
        <v>4.3</v>
      </c>
      <c r="G11" s="6">
        <v>50</v>
      </c>
      <c r="H11" s="6">
        <v>8</v>
      </c>
    </row>
    <row r="12" spans="1:18" x14ac:dyDescent="0.2">
      <c r="A12" s="1">
        <v>9999</v>
      </c>
      <c r="B12" s="1">
        <v>6.6</v>
      </c>
      <c r="C12" s="6">
        <v>4</v>
      </c>
      <c r="D12" s="6">
        <v>64</v>
      </c>
      <c r="E12" s="6">
        <v>6000</v>
      </c>
      <c r="F12" s="5">
        <v>4.3</v>
      </c>
      <c r="G12" s="6">
        <v>50</v>
      </c>
      <c r="H12" s="6">
        <v>8</v>
      </c>
    </row>
    <row r="13" spans="1:18" x14ac:dyDescent="0.2">
      <c r="A13" s="1">
        <v>11999</v>
      </c>
      <c r="B13" s="1">
        <v>6.56</v>
      </c>
      <c r="C13" s="6">
        <v>4</v>
      </c>
      <c r="D13" s="6">
        <v>128</v>
      </c>
      <c r="E13" s="6">
        <v>5000</v>
      </c>
      <c r="F13" s="5">
        <v>4.2</v>
      </c>
      <c r="G13" s="6">
        <v>50</v>
      </c>
      <c r="H13" s="6">
        <v>8</v>
      </c>
    </row>
    <row r="14" spans="1:18" x14ac:dyDescent="0.2">
      <c r="A14" s="1">
        <v>21499</v>
      </c>
      <c r="B14" s="1">
        <v>6.6</v>
      </c>
      <c r="C14" s="6">
        <v>8</v>
      </c>
      <c r="D14" s="6">
        <v>128</v>
      </c>
      <c r="E14" s="6">
        <v>5000</v>
      </c>
      <c r="F14" s="5">
        <v>4</v>
      </c>
      <c r="G14" s="6">
        <v>50</v>
      </c>
      <c r="H14" s="6">
        <v>8</v>
      </c>
    </row>
    <row r="15" spans="1:18" x14ac:dyDescent="0.2">
      <c r="A15" s="1">
        <v>11999</v>
      </c>
      <c r="B15" s="1">
        <v>6.6</v>
      </c>
      <c r="C15" s="6">
        <v>4</v>
      </c>
      <c r="D15" s="6">
        <v>64</v>
      </c>
      <c r="E15" s="6">
        <v>5000</v>
      </c>
      <c r="F15" s="5">
        <v>4.0999999999999996</v>
      </c>
      <c r="G15" s="6">
        <v>50</v>
      </c>
      <c r="H15" s="6">
        <v>13</v>
      </c>
    </row>
    <row r="16" spans="1:18" x14ac:dyDescent="0.2">
      <c r="A16" s="1">
        <v>15499</v>
      </c>
      <c r="B16" s="1">
        <v>6.6</v>
      </c>
      <c r="C16" s="6">
        <v>8</v>
      </c>
      <c r="D16" s="6">
        <v>128</v>
      </c>
      <c r="E16" s="6">
        <v>5000</v>
      </c>
      <c r="F16" s="5">
        <v>4.0999999999999996</v>
      </c>
      <c r="G16" s="6">
        <v>50</v>
      </c>
      <c r="H16" s="6">
        <v>13</v>
      </c>
    </row>
    <row r="17" spans="1:8" x14ac:dyDescent="0.2">
      <c r="A17" s="1">
        <v>19499</v>
      </c>
      <c r="B17" s="1">
        <v>6.6</v>
      </c>
      <c r="C17" s="6">
        <v>6</v>
      </c>
      <c r="D17" s="6">
        <v>128</v>
      </c>
      <c r="E17" s="6">
        <v>5000</v>
      </c>
      <c r="F17" s="5">
        <v>4.0999999999999996</v>
      </c>
      <c r="G17" s="6">
        <v>50</v>
      </c>
      <c r="H17" s="6">
        <v>8</v>
      </c>
    </row>
    <row r="18" spans="1:8" x14ac:dyDescent="0.2">
      <c r="A18" s="1">
        <v>21499</v>
      </c>
      <c r="B18" s="1">
        <v>6.6</v>
      </c>
      <c r="C18" s="6">
        <v>8</v>
      </c>
      <c r="D18" s="6">
        <v>128</v>
      </c>
      <c r="E18" s="6">
        <v>5000</v>
      </c>
      <c r="F18" s="5">
        <v>4</v>
      </c>
      <c r="G18" s="6">
        <v>50</v>
      </c>
      <c r="H18" s="6">
        <v>8</v>
      </c>
    </row>
    <row r="19" spans="1:8" x14ac:dyDescent="0.2">
      <c r="A19" s="1">
        <v>19499</v>
      </c>
      <c r="B19" s="1">
        <v>6.6</v>
      </c>
      <c r="C19" s="6">
        <v>6</v>
      </c>
      <c r="D19" s="6">
        <v>128</v>
      </c>
      <c r="E19" s="6">
        <v>5000</v>
      </c>
      <c r="F19" s="5">
        <v>4.0999999999999996</v>
      </c>
      <c r="G19" s="6">
        <v>50</v>
      </c>
      <c r="H19" s="6">
        <v>8</v>
      </c>
    </row>
    <row r="20" spans="1:8" x14ac:dyDescent="0.2">
      <c r="A20" s="1">
        <v>19499</v>
      </c>
      <c r="B20" s="1">
        <v>6.6</v>
      </c>
      <c r="C20" s="6">
        <v>6</v>
      </c>
      <c r="D20" s="6">
        <v>128</v>
      </c>
      <c r="E20" s="6">
        <v>5000</v>
      </c>
      <c r="F20" s="5">
        <v>4.0999999999999996</v>
      </c>
      <c r="G20" s="6">
        <v>50</v>
      </c>
      <c r="H20" s="6">
        <v>8</v>
      </c>
    </row>
    <row r="21" spans="1:8" x14ac:dyDescent="0.2">
      <c r="A21" s="1">
        <v>11990</v>
      </c>
      <c r="B21" s="1">
        <v>6.6</v>
      </c>
      <c r="C21" s="6">
        <v>4</v>
      </c>
      <c r="D21" s="6">
        <v>64</v>
      </c>
      <c r="E21" s="6">
        <v>5000</v>
      </c>
      <c r="F21" s="5">
        <v>4.0999999999999996</v>
      </c>
      <c r="G21" s="6">
        <v>50</v>
      </c>
      <c r="H21" s="6">
        <v>13</v>
      </c>
    </row>
    <row r="22" spans="1:8" x14ac:dyDescent="0.2">
      <c r="A22" s="1">
        <v>14499</v>
      </c>
      <c r="B22" s="1">
        <v>6.6</v>
      </c>
      <c r="C22" s="6">
        <v>6</v>
      </c>
      <c r="D22" s="6">
        <v>128</v>
      </c>
      <c r="E22" s="6">
        <v>5000</v>
      </c>
      <c r="F22" s="5">
        <v>4.0999999999999996</v>
      </c>
      <c r="G22" s="6">
        <v>50</v>
      </c>
      <c r="H22" s="6">
        <v>13</v>
      </c>
    </row>
    <row r="23" spans="1:8" x14ac:dyDescent="0.2">
      <c r="A23" s="1">
        <v>14998</v>
      </c>
      <c r="B23" s="1">
        <v>6.6</v>
      </c>
      <c r="C23" s="6">
        <v>6</v>
      </c>
      <c r="D23" s="6">
        <v>128</v>
      </c>
      <c r="E23" s="6">
        <v>5000</v>
      </c>
      <c r="F23" s="5">
        <v>4.0999999999999996</v>
      </c>
      <c r="G23" s="6">
        <v>50</v>
      </c>
      <c r="H23" s="6">
        <v>13</v>
      </c>
    </row>
    <row r="24" spans="1:8" x14ac:dyDescent="0.2">
      <c r="A24" s="1">
        <v>44999</v>
      </c>
      <c r="B24" s="1">
        <v>6.7</v>
      </c>
      <c r="C24" s="6">
        <v>12</v>
      </c>
      <c r="D24" s="6">
        <v>128</v>
      </c>
      <c r="E24" s="6">
        <v>4926</v>
      </c>
      <c r="F24" s="5">
        <v>4.3</v>
      </c>
      <c r="G24" s="6">
        <v>50</v>
      </c>
      <c r="H24" s="6">
        <v>8</v>
      </c>
    </row>
    <row r="25" spans="1:8" x14ac:dyDescent="0.2">
      <c r="A25" s="1">
        <v>32999</v>
      </c>
      <c r="B25" s="1">
        <v>6.3</v>
      </c>
      <c r="C25" s="6">
        <v>8</v>
      </c>
      <c r="D25" s="6">
        <v>128</v>
      </c>
      <c r="E25" s="6">
        <v>4270</v>
      </c>
      <c r="F25" s="5">
        <v>4.3</v>
      </c>
      <c r="G25" s="6">
        <v>50</v>
      </c>
      <c r="H25" s="6">
        <v>8</v>
      </c>
    </row>
    <row r="26" spans="1:8" x14ac:dyDescent="0.2">
      <c r="A26" s="1">
        <v>44999</v>
      </c>
      <c r="B26" s="1">
        <v>6.7</v>
      </c>
      <c r="C26" s="6">
        <v>12</v>
      </c>
      <c r="D26" s="6">
        <v>128</v>
      </c>
      <c r="E26" s="6">
        <v>4926</v>
      </c>
      <c r="F26" s="5">
        <v>4.3</v>
      </c>
      <c r="G26" s="6">
        <v>50</v>
      </c>
      <c r="H26" s="6">
        <v>8</v>
      </c>
    </row>
    <row r="27" spans="1:8" x14ac:dyDescent="0.2">
      <c r="A27" s="1">
        <v>32999</v>
      </c>
      <c r="B27" s="1">
        <v>6.3</v>
      </c>
      <c r="C27" s="6">
        <v>8</v>
      </c>
      <c r="D27" s="6">
        <v>128</v>
      </c>
      <c r="E27" s="6">
        <v>4270</v>
      </c>
      <c r="F27" s="5">
        <v>4.3</v>
      </c>
      <c r="G27" s="6">
        <v>50</v>
      </c>
      <c r="H27" s="6">
        <v>8</v>
      </c>
    </row>
    <row r="28" spans="1:8" x14ac:dyDescent="0.2">
      <c r="A28" s="1">
        <v>44999</v>
      </c>
      <c r="B28" s="1">
        <v>6.7</v>
      </c>
      <c r="C28" s="6">
        <v>12</v>
      </c>
      <c r="D28" s="6">
        <v>128</v>
      </c>
      <c r="E28" s="6">
        <v>4926</v>
      </c>
      <c r="F28" s="5">
        <v>4.3</v>
      </c>
      <c r="G28" s="6">
        <v>50</v>
      </c>
      <c r="H28" s="6">
        <v>8</v>
      </c>
    </row>
    <row r="29" spans="1:8" x14ac:dyDescent="0.2">
      <c r="A29" s="1">
        <v>32999</v>
      </c>
      <c r="B29" s="1">
        <v>6.3</v>
      </c>
      <c r="C29" s="6">
        <v>8</v>
      </c>
      <c r="D29" s="6">
        <v>128</v>
      </c>
      <c r="E29" s="6">
        <v>4270</v>
      </c>
      <c r="F29" s="5">
        <v>4.3</v>
      </c>
      <c r="G29" s="6">
        <v>50</v>
      </c>
      <c r="H29" s="6">
        <v>8</v>
      </c>
    </row>
    <row r="30" spans="1:8" x14ac:dyDescent="0.2">
      <c r="A30" s="1">
        <v>5299</v>
      </c>
      <c r="B30" s="1">
        <v>6.52</v>
      </c>
      <c r="C30" s="6">
        <v>2</v>
      </c>
      <c r="D30" s="6">
        <v>32</v>
      </c>
      <c r="E30" s="6">
        <v>5000</v>
      </c>
      <c r="F30" s="5">
        <v>4.2</v>
      </c>
      <c r="G30" s="6">
        <v>5</v>
      </c>
      <c r="H30" s="6">
        <v>5</v>
      </c>
    </row>
    <row r="31" spans="1:8" x14ac:dyDescent="0.2">
      <c r="A31" s="1">
        <v>9499</v>
      </c>
      <c r="B31" s="1">
        <v>6.5</v>
      </c>
      <c r="C31" s="6">
        <v>4</v>
      </c>
      <c r="D31" s="6">
        <v>128</v>
      </c>
      <c r="E31" s="6">
        <v>5000</v>
      </c>
      <c r="F31" s="5">
        <v>3.9</v>
      </c>
      <c r="G31" s="6">
        <v>50</v>
      </c>
      <c r="H31" s="6">
        <v>5</v>
      </c>
    </row>
    <row r="32" spans="1:8" x14ac:dyDescent="0.2">
      <c r="A32" s="1">
        <v>5999</v>
      </c>
      <c r="B32" s="1">
        <v>6.5</v>
      </c>
      <c r="C32" s="6">
        <v>2</v>
      </c>
      <c r="D32" s="6">
        <v>64</v>
      </c>
      <c r="E32" s="6">
        <v>5000</v>
      </c>
      <c r="F32" s="5">
        <v>4</v>
      </c>
      <c r="G32" s="6">
        <v>13</v>
      </c>
      <c r="H32" s="6">
        <v>5</v>
      </c>
    </row>
    <row r="33" spans="1:8" x14ac:dyDescent="0.2">
      <c r="A33" s="1">
        <v>6999</v>
      </c>
      <c r="B33" s="1">
        <v>6.5</v>
      </c>
      <c r="C33" s="6">
        <v>4</v>
      </c>
      <c r="D33" s="6">
        <v>64</v>
      </c>
      <c r="E33" s="6">
        <v>5000</v>
      </c>
      <c r="F33" s="5">
        <v>4.0999999999999996</v>
      </c>
      <c r="G33" s="6">
        <v>13</v>
      </c>
      <c r="H33" s="6">
        <v>5</v>
      </c>
    </row>
    <row r="34" spans="1:8" x14ac:dyDescent="0.2">
      <c r="A34" s="1">
        <v>6999</v>
      </c>
      <c r="B34" s="1">
        <v>6.5</v>
      </c>
      <c r="C34" s="6">
        <v>4</v>
      </c>
      <c r="D34" s="6">
        <v>64</v>
      </c>
      <c r="E34" s="6">
        <v>5000</v>
      </c>
      <c r="F34" s="5">
        <v>4.0999999999999996</v>
      </c>
      <c r="G34" s="6">
        <v>13</v>
      </c>
      <c r="H34" s="6">
        <v>5</v>
      </c>
    </row>
    <row r="35" spans="1:8" x14ac:dyDescent="0.2">
      <c r="A35" s="1">
        <v>6999</v>
      </c>
      <c r="B35" s="1">
        <v>6.5</v>
      </c>
      <c r="C35" s="6">
        <v>4</v>
      </c>
      <c r="D35" s="6">
        <v>64</v>
      </c>
      <c r="E35" s="6">
        <v>5000</v>
      </c>
      <c r="F35" s="5">
        <v>4.0999999999999996</v>
      </c>
      <c r="G35" s="6">
        <v>13</v>
      </c>
      <c r="H35" s="6">
        <v>5</v>
      </c>
    </row>
    <row r="36" spans="1:8" x14ac:dyDescent="0.2">
      <c r="A36" s="1">
        <v>26999</v>
      </c>
      <c r="B36" s="1">
        <v>6.5</v>
      </c>
      <c r="C36" s="6">
        <v>8</v>
      </c>
      <c r="D36" s="6">
        <v>256</v>
      </c>
      <c r="E36" s="6">
        <v>4400</v>
      </c>
      <c r="F36" s="5">
        <v>4.3</v>
      </c>
      <c r="G36" s="6">
        <v>50</v>
      </c>
      <c r="H36" s="6">
        <v>32</v>
      </c>
    </row>
    <row r="37" spans="1:8" x14ac:dyDescent="0.2">
      <c r="A37" s="1">
        <v>26999</v>
      </c>
      <c r="B37" s="1">
        <v>6.5</v>
      </c>
      <c r="C37" s="6">
        <v>8</v>
      </c>
      <c r="D37" s="6">
        <v>256</v>
      </c>
      <c r="E37" s="6">
        <v>4400</v>
      </c>
      <c r="F37" s="5">
        <v>4.3</v>
      </c>
      <c r="G37" s="6">
        <v>50</v>
      </c>
      <c r="H37" s="6">
        <v>32</v>
      </c>
    </row>
    <row r="38" spans="1:8" x14ac:dyDescent="0.2">
      <c r="A38" s="1">
        <v>9999</v>
      </c>
      <c r="B38" s="1">
        <v>6.5</v>
      </c>
      <c r="C38" s="6">
        <v>4</v>
      </c>
      <c r="D38" s="6">
        <v>64</v>
      </c>
      <c r="E38" s="6">
        <v>5000</v>
      </c>
      <c r="F38" s="5">
        <v>4.2</v>
      </c>
      <c r="G38" s="6">
        <v>13</v>
      </c>
      <c r="H38" s="6">
        <v>5</v>
      </c>
    </row>
    <row r="39" spans="1:8" x14ac:dyDescent="0.2">
      <c r="A39" s="1">
        <v>10999</v>
      </c>
      <c r="B39" s="1">
        <v>6.5</v>
      </c>
      <c r="C39" s="6">
        <v>8</v>
      </c>
      <c r="D39" s="6">
        <v>128</v>
      </c>
      <c r="E39" s="6">
        <v>5000</v>
      </c>
      <c r="F39" s="5">
        <v>4.2</v>
      </c>
      <c r="G39" s="6">
        <v>50</v>
      </c>
      <c r="H39" s="6">
        <v>16</v>
      </c>
    </row>
    <row r="40" spans="1:8" x14ac:dyDescent="0.2">
      <c r="A40" s="1">
        <v>10999</v>
      </c>
      <c r="B40" s="1">
        <v>6.5</v>
      </c>
      <c r="C40" s="6">
        <v>8</v>
      </c>
      <c r="D40" s="6">
        <v>128</v>
      </c>
      <c r="E40" s="6">
        <v>5000</v>
      </c>
      <c r="F40" s="5">
        <v>4.2</v>
      </c>
      <c r="G40" s="6">
        <v>50</v>
      </c>
      <c r="H40" s="6">
        <v>16</v>
      </c>
    </row>
    <row r="41" spans="1:8" x14ac:dyDescent="0.2">
      <c r="A41" s="1">
        <v>89999</v>
      </c>
      <c r="B41" s="1">
        <v>6.8</v>
      </c>
      <c r="C41" s="6">
        <v>12</v>
      </c>
      <c r="D41" s="6">
        <v>256</v>
      </c>
      <c r="E41" s="6">
        <v>5000</v>
      </c>
      <c r="F41" s="5">
        <v>4.5999999999999996</v>
      </c>
      <c r="G41" s="6">
        <v>200</v>
      </c>
      <c r="H41" s="6">
        <v>12</v>
      </c>
    </row>
    <row r="42" spans="1:8" x14ac:dyDescent="0.2">
      <c r="A42" s="1">
        <v>49999</v>
      </c>
      <c r="B42" s="1">
        <v>6.1</v>
      </c>
      <c r="C42" s="6">
        <v>8</v>
      </c>
      <c r="D42" s="6">
        <v>128</v>
      </c>
      <c r="E42" s="6">
        <v>3900</v>
      </c>
      <c r="F42" s="5">
        <v>4.5</v>
      </c>
      <c r="G42" s="6">
        <v>50</v>
      </c>
      <c r="H42" s="6">
        <v>12</v>
      </c>
    </row>
    <row r="43" spans="1:8" x14ac:dyDescent="0.2">
      <c r="A43" s="1">
        <v>54999</v>
      </c>
      <c r="B43" s="1">
        <v>6.1</v>
      </c>
      <c r="C43" s="6">
        <v>8</v>
      </c>
      <c r="D43" s="6">
        <v>256</v>
      </c>
      <c r="E43" s="6">
        <v>3900</v>
      </c>
      <c r="F43" s="5">
        <v>4.5</v>
      </c>
      <c r="G43" s="6">
        <v>50</v>
      </c>
      <c r="H43" s="6">
        <v>12</v>
      </c>
    </row>
    <row r="44" spans="1:8" x14ac:dyDescent="0.2">
      <c r="A44" s="1">
        <v>54999</v>
      </c>
      <c r="B44" s="1">
        <v>6.1</v>
      </c>
      <c r="C44" s="6">
        <v>8</v>
      </c>
      <c r="D44" s="6">
        <v>256</v>
      </c>
      <c r="E44" s="6">
        <v>3900</v>
      </c>
      <c r="F44" s="5">
        <v>4.5</v>
      </c>
      <c r="G44" s="6">
        <v>50</v>
      </c>
      <c r="H44" s="6">
        <v>12</v>
      </c>
    </row>
    <row r="45" spans="1:8" x14ac:dyDescent="0.2">
      <c r="A45" s="1">
        <v>54999</v>
      </c>
      <c r="B45" s="1">
        <v>6.1</v>
      </c>
      <c r="C45" s="6">
        <v>8</v>
      </c>
      <c r="D45" s="6">
        <v>256</v>
      </c>
      <c r="E45" s="6">
        <v>3900</v>
      </c>
      <c r="F45" s="5">
        <v>4.5</v>
      </c>
      <c r="G45" s="6">
        <v>50</v>
      </c>
      <c r="H45" s="6">
        <v>12</v>
      </c>
    </row>
    <row r="46" spans="1:8" x14ac:dyDescent="0.2">
      <c r="A46" s="1">
        <v>54999</v>
      </c>
      <c r="B46" s="1">
        <v>6.1</v>
      </c>
      <c r="C46" s="6">
        <v>8</v>
      </c>
      <c r="D46" s="6">
        <v>256</v>
      </c>
      <c r="E46" s="6">
        <v>3900</v>
      </c>
      <c r="F46" s="5">
        <v>4.5</v>
      </c>
      <c r="G46" s="6">
        <v>50</v>
      </c>
      <c r="H46" s="6">
        <v>12</v>
      </c>
    </row>
    <row r="47" spans="1:8" x14ac:dyDescent="0.2">
      <c r="A47" s="1">
        <v>13499</v>
      </c>
      <c r="B47" s="1">
        <v>6.67</v>
      </c>
      <c r="C47" s="6">
        <v>6</v>
      </c>
      <c r="D47" s="6">
        <v>128</v>
      </c>
      <c r="E47" s="6">
        <v>5000</v>
      </c>
      <c r="F47" s="5">
        <v>4.2</v>
      </c>
      <c r="G47" s="6">
        <v>48</v>
      </c>
      <c r="H47" s="6">
        <v>13</v>
      </c>
    </row>
    <row r="48" spans="1:8" x14ac:dyDescent="0.2">
      <c r="A48" s="1">
        <v>10990</v>
      </c>
      <c r="B48" s="1">
        <v>6.6</v>
      </c>
      <c r="C48" s="6">
        <v>4</v>
      </c>
      <c r="D48" s="6">
        <v>128</v>
      </c>
      <c r="E48" s="6">
        <v>6000</v>
      </c>
      <c r="F48" s="5">
        <v>4.2</v>
      </c>
      <c r="G48" s="6">
        <v>50</v>
      </c>
      <c r="H48" s="6">
        <v>13</v>
      </c>
    </row>
    <row r="49" spans="1:8" x14ac:dyDescent="0.2">
      <c r="A49" s="1">
        <v>11990</v>
      </c>
      <c r="B49" s="1">
        <v>6.6</v>
      </c>
      <c r="C49" s="6">
        <v>6</v>
      </c>
      <c r="D49" s="6">
        <v>128</v>
      </c>
      <c r="E49" s="6">
        <v>6000</v>
      </c>
      <c r="F49" s="5">
        <v>4.2</v>
      </c>
      <c r="G49" s="6">
        <v>50</v>
      </c>
      <c r="H49" s="6">
        <v>13</v>
      </c>
    </row>
    <row r="50" spans="1:8" x14ac:dyDescent="0.2">
      <c r="A50" s="1">
        <v>13999</v>
      </c>
      <c r="B50" s="1">
        <v>6.72</v>
      </c>
      <c r="C50" s="6">
        <v>8</v>
      </c>
      <c r="D50" s="6">
        <v>128</v>
      </c>
      <c r="E50" s="6">
        <v>5000</v>
      </c>
      <c r="F50" s="5">
        <v>4.4000000000000004</v>
      </c>
      <c r="G50" s="6">
        <v>64</v>
      </c>
      <c r="H50" s="6">
        <v>8</v>
      </c>
    </row>
    <row r="51" spans="1:8" x14ac:dyDescent="0.2">
      <c r="A51" s="1">
        <v>27499</v>
      </c>
      <c r="B51" s="1">
        <v>6.6</v>
      </c>
      <c r="C51" s="6">
        <v>8</v>
      </c>
      <c r="D51" s="6">
        <v>128</v>
      </c>
      <c r="E51" s="6">
        <v>5000</v>
      </c>
      <c r="F51" s="5">
        <v>4.3</v>
      </c>
      <c r="G51" s="6">
        <v>48</v>
      </c>
      <c r="H51" s="6">
        <v>13</v>
      </c>
    </row>
    <row r="52" spans="1:8" x14ac:dyDescent="0.2">
      <c r="A52" s="1">
        <v>27499</v>
      </c>
      <c r="B52" s="1">
        <v>6.6</v>
      </c>
      <c r="C52" s="6">
        <v>8</v>
      </c>
      <c r="D52" s="6">
        <v>128</v>
      </c>
      <c r="E52" s="6">
        <v>5000</v>
      </c>
      <c r="F52" s="5">
        <v>4.3</v>
      </c>
      <c r="G52" s="6">
        <v>48</v>
      </c>
      <c r="H52" s="6">
        <v>13</v>
      </c>
    </row>
    <row r="53" spans="1:8" x14ac:dyDescent="0.2">
      <c r="A53" s="1">
        <v>35499</v>
      </c>
      <c r="B53" s="1">
        <v>6.4</v>
      </c>
      <c r="C53" s="6">
        <v>8</v>
      </c>
      <c r="D53" s="6">
        <v>256</v>
      </c>
      <c r="E53" s="6">
        <v>5000</v>
      </c>
      <c r="F53" s="5">
        <v>4.3</v>
      </c>
      <c r="G53" s="6">
        <v>50</v>
      </c>
      <c r="H53" s="6">
        <v>32</v>
      </c>
    </row>
    <row r="54" spans="1:8" x14ac:dyDescent="0.2">
      <c r="A54" s="1">
        <v>49999</v>
      </c>
      <c r="B54" s="1">
        <v>6.1</v>
      </c>
      <c r="C54" s="6">
        <v>8</v>
      </c>
      <c r="D54" s="6">
        <v>128</v>
      </c>
      <c r="E54" s="6">
        <v>3900</v>
      </c>
      <c r="F54" s="5">
        <v>4.5</v>
      </c>
      <c r="G54" s="6">
        <v>50</v>
      </c>
      <c r="H54" s="6">
        <v>12</v>
      </c>
    </row>
    <row r="55" spans="1:8" x14ac:dyDescent="0.2">
      <c r="A55" s="1">
        <v>49999</v>
      </c>
      <c r="B55" s="1">
        <v>6.1</v>
      </c>
      <c r="C55" s="6">
        <v>8</v>
      </c>
      <c r="D55" s="6">
        <v>128</v>
      </c>
      <c r="E55" s="6">
        <v>3900</v>
      </c>
      <c r="F55" s="5">
        <v>4.5</v>
      </c>
      <c r="G55" s="6">
        <v>50</v>
      </c>
      <c r="H55" s="6">
        <v>12</v>
      </c>
    </row>
    <row r="56" spans="1:8" x14ac:dyDescent="0.2">
      <c r="A56" s="1">
        <v>49999</v>
      </c>
      <c r="B56" s="1">
        <v>6.1</v>
      </c>
      <c r="C56" s="6">
        <v>8</v>
      </c>
      <c r="D56" s="6">
        <v>128</v>
      </c>
      <c r="E56" s="6">
        <v>3900</v>
      </c>
      <c r="F56" s="5">
        <v>4.5</v>
      </c>
      <c r="G56" s="6">
        <v>50</v>
      </c>
      <c r="H56" s="6">
        <v>12</v>
      </c>
    </row>
    <row r="57" spans="1:8" x14ac:dyDescent="0.2">
      <c r="A57" s="1">
        <v>69999</v>
      </c>
      <c r="B57" s="1">
        <v>6.42</v>
      </c>
      <c r="C57" s="6">
        <v>12</v>
      </c>
      <c r="D57" s="6">
        <v>256</v>
      </c>
      <c r="E57" s="6">
        <v>5000</v>
      </c>
      <c r="F57" s="5">
        <v>4.4000000000000004</v>
      </c>
      <c r="G57" s="6">
        <v>50</v>
      </c>
      <c r="H57" s="6">
        <v>16</v>
      </c>
    </row>
    <row r="58" spans="1:8" x14ac:dyDescent="0.2">
      <c r="A58" s="1">
        <v>15999</v>
      </c>
      <c r="B58" s="1">
        <v>6.67</v>
      </c>
      <c r="C58" s="6">
        <v>8</v>
      </c>
      <c r="D58" s="6">
        <v>256</v>
      </c>
      <c r="E58" s="6">
        <v>5000</v>
      </c>
      <c r="F58" s="5">
        <v>4.0999999999999996</v>
      </c>
      <c r="G58" s="6">
        <v>48</v>
      </c>
      <c r="H58" s="6">
        <v>13</v>
      </c>
    </row>
    <row r="59" spans="1:8" x14ac:dyDescent="0.2">
      <c r="A59" s="1">
        <v>22999</v>
      </c>
      <c r="B59" s="1">
        <v>6.7</v>
      </c>
      <c r="C59" s="6">
        <v>8</v>
      </c>
      <c r="D59" s="6">
        <v>256</v>
      </c>
      <c r="E59" s="6">
        <v>6000</v>
      </c>
      <c r="F59" s="5">
        <v>4.2</v>
      </c>
      <c r="G59" s="6">
        <v>108</v>
      </c>
      <c r="H59" s="6">
        <v>32</v>
      </c>
    </row>
    <row r="60" spans="1:8" x14ac:dyDescent="0.2">
      <c r="A60" s="1">
        <v>7450</v>
      </c>
      <c r="B60" s="1">
        <v>6.52</v>
      </c>
      <c r="C60" s="6">
        <v>2</v>
      </c>
      <c r="D60" s="6">
        <v>32</v>
      </c>
      <c r="E60" s="6">
        <v>5000</v>
      </c>
      <c r="F60" s="5">
        <v>4.0999999999999996</v>
      </c>
      <c r="G60" s="6">
        <v>8</v>
      </c>
      <c r="H60" s="6">
        <v>5</v>
      </c>
    </row>
    <row r="61" spans="1:8" x14ac:dyDescent="0.2">
      <c r="A61" s="1">
        <v>6999</v>
      </c>
      <c r="B61" s="1">
        <v>6.52</v>
      </c>
      <c r="C61" s="6">
        <v>4</v>
      </c>
      <c r="D61" s="6">
        <v>64</v>
      </c>
      <c r="E61" s="6">
        <v>5000</v>
      </c>
      <c r="F61" s="5">
        <v>4.2</v>
      </c>
      <c r="G61" s="6">
        <v>8</v>
      </c>
      <c r="H61" s="6">
        <v>5</v>
      </c>
    </row>
    <row r="62" spans="1:8" x14ac:dyDescent="0.2">
      <c r="A62" s="1">
        <v>10999</v>
      </c>
      <c r="B62" s="1">
        <v>6.5</v>
      </c>
      <c r="C62" s="6">
        <v>8</v>
      </c>
      <c r="D62" s="6">
        <v>128</v>
      </c>
      <c r="E62" s="6">
        <v>5000</v>
      </c>
      <c r="F62" s="5">
        <v>4.2</v>
      </c>
      <c r="G62" s="6">
        <v>50</v>
      </c>
      <c r="H62" s="6">
        <v>16</v>
      </c>
    </row>
    <row r="63" spans="1:8" x14ac:dyDescent="0.2">
      <c r="A63" s="1">
        <v>7999</v>
      </c>
      <c r="B63" s="1">
        <v>6.5170000000000003</v>
      </c>
      <c r="C63" s="6">
        <v>4</v>
      </c>
      <c r="D63" s="6">
        <v>128</v>
      </c>
      <c r="E63" s="6">
        <v>5000</v>
      </c>
      <c r="F63" s="5">
        <v>3.8</v>
      </c>
      <c r="G63" s="6">
        <v>50</v>
      </c>
      <c r="H63" s="6">
        <v>8</v>
      </c>
    </row>
    <row r="64" spans="1:8" x14ac:dyDescent="0.2">
      <c r="A64" s="1">
        <v>12999</v>
      </c>
      <c r="B64" s="1">
        <v>6.67</v>
      </c>
      <c r="C64" s="6">
        <v>8</v>
      </c>
      <c r="D64" s="6">
        <v>256</v>
      </c>
      <c r="E64" s="6">
        <v>5000</v>
      </c>
      <c r="F64" s="5">
        <v>4.2</v>
      </c>
      <c r="G64" s="6">
        <v>64</v>
      </c>
      <c r="H64" s="6">
        <v>32</v>
      </c>
    </row>
    <row r="65" spans="1:8" x14ac:dyDescent="0.2">
      <c r="A65" s="1">
        <v>15999</v>
      </c>
      <c r="B65" s="1">
        <v>6.78</v>
      </c>
      <c r="C65" s="6">
        <v>8</v>
      </c>
      <c r="D65" s="6">
        <v>256</v>
      </c>
      <c r="E65" s="6">
        <v>5000</v>
      </c>
      <c r="F65" s="5">
        <v>4.2</v>
      </c>
      <c r="G65" s="6">
        <v>16</v>
      </c>
      <c r="H65" s="6">
        <v>16</v>
      </c>
    </row>
    <row r="66" spans="1:8" x14ac:dyDescent="0.2">
      <c r="A66" s="1">
        <v>14999</v>
      </c>
      <c r="B66" s="1">
        <v>6.78</v>
      </c>
      <c r="C66" s="6">
        <v>4</v>
      </c>
      <c r="D66" s="6">
        <v>128</v>
      </c>
      <c r="E66" s="6">
        <v>5000</v>
      </c>
      <c r="F66" s="5">
        <v>4.0999999999999996</v>
      </c>
      <c r="G66" s="6">
        <v>16</v>
      </c>
      <c r="H66" s="6">
        <v>16</v>
      </c>
    </row>
    <row r="67" spans="1:8" x14ac:dyDescent="0.2">
      <c r="A67" s="1">
        <v>22999</v>
      </c>
      <c r="B67" s="1">
        <v>6.55</v>
      </c>
      <c r="C67" s="6">
        <v>8</v>
      </c>
      <c r="D67" s="6">
        <v>128</v>
      </c>
      <c r="E67" s="6">
        <v>5000</v>
      </c>
      <c r="F67" s="5">
        <v>4.3</v>
      </c>
      <c r="G67" s="6">
        <v>50</v>
      </c>
      <c r="H67" s="6">
        <v>32</v>
      </c>
    </row>
    <row r="68" spans="1:8" x14ac:dyDescent="0.2">
      <c r="A68" s="1">
        <v>24999</v>
      </c>
      <c r="B68" s="1">
        <v>6.55</v>
      </c>
      <c r="C68" s="6">
        <v>12</v>
      </c>
      <c r="D68" s="6">
        <v>256</v>
      </c>
      <c r="E68" s="6">
        <v>5000</v>
      </c>
      <c r="F68" s="5">
        <v>4.3</v>
      </c>
      <c r="G68" s="6">
        <v>50</v>
      </c>
      <c r="H68" s="6">
        <v>32</v>
      </c>
    </row>
    <row r="69" spans="1:8" x14ac:dyDescent="0.2">
      <c r="A69" s="1">
        <v>22999</v>
      </c>
      <c r="B69" s="1">
        <v>6.55</v>
      </c>
      <c r="C69" s="6">
        <v>8</v>
      </c>
      <c r="D69" s="6">
        <v>128</v>
      </c>
      <c r="E69" s="6">
        <v>5000</v>
      </c>
      <c r="F69" s="5">
        <v>4.3</v>
      </c>
      <c r="G69" s="6">
        <v>50</v>
      </c>
      <c r="H69" s="6">
        <v>32</v>
      </c>
    </row>
    <row r="70" spans="1:8" x14ac:dyDescent="0.2">
      <c r="A70" s="1">
        <v>8499</v>
      </c>
      <c r="B70" s="1">
        <v>6.5</v>
      </c>
      <c r="C70" s="6">
        <v>4</v>
      </c>
      <c r="D70" s="6">
        <v>128</v>
      </c>
      <c r="E70" s="6">
        <v>5000</v>
      </c>
      <c r="F70" s="5">
        <v>4.0999999999999996</v>
      </c>
      <c r="G70" s="6">
        <v>50</v>
      </c>
      <c r="H70" s="6">
        <v>8</v>
      </c>
    </row>
    <row r="71" spans="1:8" x14ac:dyDescent="0.2">
      <c r="A71" s="1">
        <v>9999</v>
      </c>
      <c r="B71" s="1">
        <v>6.74</v>
      </c>
      <c r="C71" s="6">
        <v>4</v>
      </c>
      <c r="D71" s="6">
        <v>128</v>
      </c>
      <c r="E71" s="6">
        <v>5000</v>
      </c>
      <c r="F71" s="5">
        <v>4.0999999999999996</v>
      </c>
      <c r="G71" s="6">
        <v>108</v>
      </c>
      <c r="H71" s="6">
        <v>8</v>
      </c>
    </row>
    <row r="72" spans="1:8" x14ac:dyDescent="0.2">
      <c r="A72" s="1">
        <v>10999</v>
      </c>
      <c r="B72" s="1">
        <v>6.74</v>
      </c>
      <c r="C72" s="6">
        <v>6</v>
      </c>
      <c r="D72" s="6">
        <v>64</v>
      </c>
      <c r="E72" s="6">
        <v>5000</v>
      </c>
      <c r="F72" s="5">
        <v>4.4000000000000004</v>
      </c>
      <c r="G72" s="6">
        <v>108</v>
      </c>
      <c r="H72" s="6">
        <v>8</v>
      </c>
    </row>
    <row r="73" spans="1:8" x14ac:dyDescent="0.2">
      <c r="A73" s="1">
        <v>10999</v>
      </c>
      <c r="B73" s="1">
        <v>6.74</v>
      </c>
      <c r="C73" s="6">
        <v>6</v>
      </c>
      <c r="D73" s="6">
        <v>64</v>
      </c>
      <c r="E73" s="6">
        <v>5000</v>
      </c>
      <c r="F73" s="5">
        <v>4.4000000000000004</v>
      </c>
      <c r="G73" s="6">
        <v>108</v>
      </c>
      <c r="H73" s="6">
        <v>8</v>
      </c>
    </row>
    <row r="74" spans="1:8" x14ac:dyDescent="0.2">
      <c r="A74" s="1">
        <v>9999</v>
      </c>
      <c r="B74" s="1">
        <v>6.74</v>
      </c>
      <c r="C74" s="6">
        <v>4</v>
      </c>
      <c r="D74" s="6">
        <v>128</v>
      </c>
      <c r="E74" s="6">
        <v>5000</v>
      </c>
      <c r="F74" s="5">
        <v>4.0999999999999996</v>
      </c>
      <c r="G74" s="6">
        <v>108</v>
      </c>
      <c r="H74" s="6">
        <v>8</v>
      </c>
    </row>
    <row r="75" spans="1:8" x14ac:dyDescent="0.2">
      <c r="A75" s="1">
        <v>12499</v>
      </c>
      <c r="B75" s="1">
        <v>6.78</v>
      </c>
      <c r="C75" s="6">
        <v>4</v>
      </c>
      <c r="D75" s="6">
        <v>128</v>
      </c>
      <c r="E75" s="6">
        <v>6000</v>
      </c>
      <c r="F75" s="5">
        <v>4.2</v>
      </c>
      <c r="G75" s="6">
        <v>8</v>
      </c>
      <c r="H75" s="6">
        <v>8</v>
      </c>
    </row>
    <row r="76" spans="1:8" x14ac:dyDescent="0.2">
      <c r="A76" s="1">
        <v>12499</v>
      </c>
      <c r="B76" s="1">
        <v>6.78</v>
      </c>
      <c r="C76" s="6">
        <v>4</v>
      </c>
      <c r="D76" s="6">
        <v>128</v>
      </c>
      <c r="E76" s="6">
        <v>6000</v>
      </c>
      <c r="F76" s="5">
        <v>4.2</v>
      </c>
      <c r="G76" s="6">
        <v>8</v>
      </c>
      <c r="H76" s="6">
        <v>8</v>
      </c>
    </row>
    <row r="77" spans="1:8" x14ac:dyDescent="0.2">
      <c r="A77" s="1">
        <v>13499</v>
      </c>
      <c r="B77" s="1">
        <v>6.78</v>
      </c>
      <c r="C77" s="6">
        <v>8</v>
      </c>
      <c r="D77" s="6">
        <v>128</v>
      </c>
      <c r="E77" s="6">
        <v>6000</v>
      </c>
      <c r="F77" s="5">
        <v>4.2</v>
      </c>
      <c r="G77" s="6">
        <v>8</v>
      </c>
      <c r="H77" s="6">
        <v>8</v>
      </c>
    </row>
    <row r="78" spans="1:8" x14ac:dyDescent="0.2">
      <c r="A78" s="1">
        <v>12499</v>
      </c>
      <c r="B78" s="1">
        <v>6.78</v>
      </c>
      <c r="C78" s="6">
        <v>4</v>
      </c>
      <c r="D78" s="6">
        <v>128</v>
      </c>
      <c r="E78" s="6">
        <v>6000</v>
      </c>
      <c r="F78" s="5">
        <v>4.2</v>
      </c>
      <c r="G78" s="6">
        <v>8</v>
      </c>
      <c r="H78" s="6">
        <v>8</v>
      </c>
    </row>
    <row r="79" spans="1:8" x14ac:dyDescent="0.2">
      <c r="A79" s="1">
        <v>13499</v>
      </c>
      <c r="B79" s="1">
        <v>6.78</v>
      </c>
      <c r="C79" s="6">
        <v>8</v>
      </c>
      <c r="D79" s="6">
        <v>128</v>
      </c>
      <c r="E79" s="6">
        <v>6000</v>
      </c>
      <c r="F79" s="5">
        <v>4.2</v>
      </c>
      <c r="G79" s="6">
        <v>8</v>
      </c>
      <c r="H79" s="6">
        <v>8</v>
      </c>
    </row>
    <row r="80" spans="1:8" x14ac:dyDescent="0.2">
      <c r="A80" s="1">
        <v>10999</v>
      </c>
      <c r="B80" s="1">
        <v>6.64</v>
      </c>
      <c r="C80" s="6">
        <v>6</v>
      </c>
      <c r="D80" s="6">
        <v>128</v>
      </c>
      <c r="E80" s="6">
        <v>5000</v>
      </c>
      <c r="F80" s="5">
        <v>4.2</v>
      </c>
      <c r="G80" s="6">
        <v>50</v>
      </c>
      <c r="H80" s="6">
        <v>8</v>
      </c>
    </row>
    <row r="81" spans="1:8" x14ac:dyDescent="0.2">
      <c r="A81" s="1">
        <v>10999</v>
      </c>
      <c r="B81" s="1">
        <v>6.64</v>
      </c>
      <c r="C81" s="6">
        <v>6</v>
      </c>
      <c r="D81" s="6">
        <v>128</v>
      </c>
      <c r="E81" s="6">
        <v>5000</v>
      </c>
      <c r="F81" s="5">
        <v>4.2</v>
      </c>
      <c r="G81" s="6">
        <v>50</v>
      </c>
      <c r="H81" s="6">
        <v>8</v>
      </c>
    </row>
    <row r="82" spans="1:8" x14ac:dyDescent="0.2">
      <c r="A82" s="1">
        <v>7499</v>
      </c>
      <c r="B82" s="1">
        <v>6.6</v>
      </c>
      <c r="C82" s="6">
        <v>4</v>
      </c>
      <c r="D82" s="6">
        <v>128</v>
      </c>
      <c r="E82" s="6">
        <v>5000</v>
      </c>
      <c r="F82" s="5">
        <v>4.0999999999999996</v>
      </c>
      <c r="G82" s="6">
        <v>50</v>
      </c>
      <c r="H82" s="6">
        <v>8</v>
      </c>
    </row>
    <row r="83" spans="1:8" x14ac:dyDescent="0.2">
      <c r="A83" s="1">
        <v>6599</v>
      </c>
      <c r="B83" s="1">
        <v>6.6</v>
      </c>
      <c r="C83" s="6">
        <v>4</v>
      </c>
      <c r="D83" s="6">
        <v>128</v>
      </c>
      <c r="E83" s="6">
        <v>5000</v>
      </c>
      <c r="F83" s="5">
        <v>4.0999999999999996</v>
      </c>
      <c r="G83" s="6">
        <v>50</v>
      </c>
      <c r="H83" s="6">
        <v>8</v>
      </c>
    </row>
    <row r="84" spans="1:8" x14ac:dyDescent="0.2">
      <c r="A84" s="1">
        <v>9499</v>
      </c>
      <c r="B84" s="1">
        <v>6.79</v>
      </c>
      <c r="C84" s="6">
        <v>4</v>
      </c>
      <c r="D84" s="6">
        <v>128</v>
      </c>
      <c r="E84" s="6">
        <v>5000</v>
      </c>
      <c r="F84" s="5">
        <v>4.3</v>
      </c>
      <c r="G84" s="6">
        <v>50</v>
      </c>
      <c r="H84" s="6">
        <v>8</v>
      </c>
    </row>
    <row r="85" spans="1:8" x14ac:dyDescent="0.2">
      <c r="A85" s="1">
        <v>9999</v>
      </c>
      <c r="B85" s="1">
        <v>6.79</v>
      </c>
      <c r="C85" s="6">
        <v>6</v>
      </c>
      <c r="D85" s="6">
        <v>128</v>
      </c>
      <c r="E85" s="6">
        <v>5000</v>
      </c>
      <c r="F85" s="5">
        <v>4.2</v>
      </c>
      <c r="G85" s="6">
        <v>50</v>
      </c>
      <c r="H85" s="6">
        <v>8</v>
      </c>
    </row>
    <row r="86" spans="1:8" x14ac:dyDescent="0.2">
      <c r="A86" s="1">
        <v>9999</v>
      </c>
      <c r="B86" s="1">
        <v>6.79</v>
      </c>
      <c r="C86" s="6">
        <v>6</v>
      </c>
      <c r="D86" s="6">
        <v>128</v>
      </c>
      <c r="E86" s="6">
        <v>5000</v>
      </c>
      <c r="F86" s="5">
        <v>4.2</v>
      </c>
      <c r="G86" s="6">
        <v>50</v>
      </c>
      <c r="H86" s="6">
        <v>8</v>
      </c>
    </row>
    <row r="87" spans="1:8" x14ac:dyDescent="0.2">
      <c r="A87" s="1">
        <v>9499</v>
      </c>
      <c r="B87" s="1">
        <v>6.79</v>
      </c>
      <c r="C87" s="6">
        <v>4</v>
      </c>
      <c r="D87" s="6">
        <v>128</v>
      </c>
      <c r="E87" s="6">
        <v>5000</v>
      </c>
      <c r="F87" s="5">
        <v>4.3</v>
      </c>
      <c r="G87" s="6">
        <v>50</v>
      </c>
      <c r="H87" s="6">
        <v>8</v>
      </c>
    </row>
    <row r="88" spans="1:8" x14ac:dyDescent="0.2">
      <c r="A88" s="1">
        <v>9499</v>
      </c>
      <c r="B88" s="1">
        <v>6.79</v>
      </c>
      <c r="C88" s="6">
        <v>4</v>
      </c>
      <c r="D88" s="6">
        <v>128</v>
      </c>
      <c r="E88" s="6">
        <v>5000</v>
      </c>
      <c r="F88" s="5">
        <v>4.3</v>
      </c>
      <c r="G88" s="6">
        <v>50</v>
      </c>
      <c r="H88" s="6">
        <v>8</v>
      </c>
    </row>
    <row r="89" spans="1:8" x14ac:dyDescent="0.2">
      <c r="A89" s="1">
        <v>9999</v>
      </c>
      <c r="B89" s="1">
        <v>6.79</v>
      </c>
      <c r="C89" s="6">
        <v>6</v>
      </c>
      <c r="D89" s="6">
        <v>128</v>
      </c>
      <c r="E89" s="6">
        <v>5000</v>
      </c>
      <c r="F89" s="5">
        <v>4.2</v>
      </c>
      <c r="G89" s="6">
        <v>50</v>
      </c>
      <c r="H89" s="6">
        <v>8</v>
      </c>
    </row>
    <row r="90" spans="1:8" x14ac:dyDescent="0.2">
      <c r="A90" s="1">
        <v>10999</v>
      </c>
      <c r="B90" s="1">
        <v>6.79</v>
      </c>
      <c r="C90" s="6">
        <v>4</v>
      </c>
      <c r="D90" s="6">
        <v>128</v>
      </c>
      <c r="E90" s="6">
        <v>5000</v>
      </c>
      <c r="F90" s="5">
        <v>4.3</v>
      </c>
      <c r="G90" s="6">
        <v>50</v>
      </c>
      <c r="H90" s="6">
        <v>8</v>
      </c>
    </row>
    <row r="91" spans="1:8" x14ac:dyDescent="0.2">
      <c r="A91" s="1">
        <v>11999</v>
      </c>
      <c r="B91" s="1">
        <v>6.79</v>
      </c>
      <c r="C91" s="6">
        <v>6</v>
      </c>
      <c r="D91" s="6">
        <v>128</v>
      </c>
      <c r="E91" s="6">
        <v>5000</v>
      </c>
      <c r="F91" s="5">
        <v>4.2</v>
      </c>
      <c r="G91" s="6">
        <v>50</v>
      </c>
      <c r="H91" s="6">
        <v>8</v>
      </c>
    </row>
    <row r="92" spans="1:8" x14ac:dyDescent="0.2">
      <c r="A92" s="1">
        <v>10999</v>
      </c>
      <c r="B92" s="1">
        <v>6.79</v>
      </c>
      <c r="C92" s="6">
        <v>4</v>
      </c>
      <c r="D92" s="6">
        <v>128</v>
      </c>
      <c r="E92" s="6">
        <v>5000</v>
      </c>
      <c r="F92" s="5">
        <v>4.3</v>
      </c>
      <c r="G92" s="6">
        <v>50</v>
      </c>
      <c r="H92" s="6">
        <v>8</v>
      </c>
    </row>
    <row r="93" spans="1:8" x14ac:dyDescent="0.2">
      <c r="A93" s="1">
        <v>11999</v>
      </c>
      <c r="B93" s="1">
        <v>6.79</v>
      </c>
      <c r="C93" s="6">
        <v>6</v>
      </c>
      <c r="D93" s="6">
        <v>128</v>
      </c>
      <c r="E93" s="6">
        <v>5000</v>
      </c>
      <c r="F93" s="5">
        <v>4.2</v>
      </c>
      <c r="G93" s="6">
        <v>50</v>
      </c>
      <c r="H93" s="6">
        <v>8</v>
      </c>
    </row>
    <row r="94" spans="1:8" x14ac:dyDescent="0.2">
      <c r="A94" s="1">
        <v>13899</v>
      </c>
      <c r="B94" s="1">
        <v>6.43</v>
      </c>
      <c r="C94" s="6">
        <v>8</v>
      </c>
      <c r="D94" s="6">
        <v>128</v>
      </c>
      <c r="E94" s="6">
        <v>5000</v>
      </c>
      <c r="F94" s="5">
        <v>4.3</v>
      </c>
      <c r="G94" s="6">
        <v>50</v>
      </c>
      <c r="H94" s="6">
        <v>8</v>
      </c>
    </row>
    <row r="95" spans="1:8" x14ac:dyDescent="0.2">
      <c r="A95" s="1">
        <v>12999</v>
      </c>
      <c r="B95" s="1">
        <v>6.5</v>
      </c>
      <c r="C95" s="6">
        <v>6</v>
      </c>
      <c r="D95" s="6">
        <v>128</v>
      </c>
      <c r="E95" s="6">
        <v>6000</v>
      </c>
      <c r="F95" s="5">
        <v>4.2</v>
      </c>
      <c r="G95" s="6">
        <v>50</v>
      </c>
      <c r="H95" s="6">
        <v>13</v>
      </c>
    </row>
    <row r="96" spans="1:8" x14ac:dyDescent="0.2">
      <c r="A96" s="1">
        <v>14999</v>
      </c>
      <c r="B96" s="1">
        <v>6.5</v>
      </c>
      <c r="C96" s="6">
        <v>8</v>
      </c>
      <c r="D96" s="6">
        <v>128</v>
      </c>
      <c r="E96" s="6">
        <v>6000</v>
      </c>
      <c r="F96" s="5">
        <v>4.2</v>
      </c>
      <c r="G96" s="6">
        <v>50</v>
      </c>
      <c r="H96" s="6">
        <v>13</v>
      </c>
    </row>
    <row r="97" spans="1:8" x14ac:dyDescent="0.2">
      <c r="A97" s="1">
        <v>14999</v>
      </c>
      <c r="B97" s="1">
        <v>6.5</v>
      </c>
      <c r="C97" s="6">
        <v>8</v>
      </c>
      <c r="D97" s="6">
        <v>128</v>
      </c>
      <c r="E97" s="6">
        <v>6000</v>
      </c>
      <c r="F97" s="5">
        <v>4.2</v>
      </c>
      <c r="G97" s="6">
        <v>50</v>
      </c>
      <c r="H97" s="6">
        <v>13</v>
      </c>
    </row>
    <row r="98" spans="1:8" x14ac:dyDescent="0.2">
      <c r="A98" s="1">
        <v>12499</v>
      </c>
      <c r="B98" s="1">
        <v>6.79</v>
      </c>
      <c r="C98" s="6">
        <v>6</v>
      </c>
      <c r="D98" s="6">
        <v>128</v>
      </c>
      <c r="E98" s="6">
        <v>5000</v>
      </c>
      <c r="F98" s="5">
        <v>4.2</v>
      </c>
      <c r="G98" s="6">
        <v>50</v>
      </c>
      <c r="H98" s="6">
        <v>8</v>
      </c>
    </row>
    <row r="99" spans="1:8" x14ac:dyDescent="0.2">
      <c r="A99" s="1">
        <v>12499</v>
      </c>
      <c r="B99" s="1">
        <v>6.79</v>
      </c>
      <c r="C99" s="6">
        <v>6</v>
      </c>
      <c r="D99" s="6">
        <v>128</v>
      </c>
      <c r="E99" s="6">
        <v>5000</v>
      </c>
      <c r="F99" s="5">
        <v>4.2</v>
      </c>
      <c r="G99" s="6">
        <v>50</v>
      </c>
      <c r="H99" s="6">
        <v>8</v>
      </c>
    </row>
    <row r="100" spans="1:8" x14ac:dyDescent="0.2">
      <c r="A100" s="1">
        <v>12499</v>
      </c>
      <c r="B100" s="1">
        <v>6.79</v>
      </c>
      <c r="C100" s="6">
        <v>6</v>
      </c>
      <c r="D100" s="6">
        <v>128</v>
      </c>
      <c r="E100" s="6">
        <v>5000</v>
      </c>
      <c r="F100" s="5">
        <v>4.2</v>
      </c>
      <c r="G100" s="6">
        <v>50</v>
      </c>
      <c r="H100" s="6">
        <v>8</v>
      </c>
    </row>
    <row r="101" spans="1:8" x14ac:dyDescent="0.2">
      <c r="A101" s="1">
        <v>11999</v>
      </c>
      <c r="B101" s="1">
        <v>6.79</v>
      </c>
      <c r="C101" s="6">
        <v>4</v>
      </c>
      <c r="D101" s="6">
        <v>128</v>
      </c>
      <c r="E101" s="6">
        <v>5000</v>
      </c>
      <c r="F101" s="5">
        <v>4.3</v>
      </c>
      <c r="G101" s="6">
        <v>50</v>
      </c>
      <c r="H101" s="6">
        <v>8</v>
      </c>
    </row>
    <row r="102" spans="1:8" x14ac:dyDescent="0.2">
      <c r="A102" s="1">
        <v>11999</v>
      </c>
      <c r="B102" s="1">
        <v>6.79</v>
      </c>
      <c r="C102" s="6">
        <v>4</v>
      </c>
      <c r="D102" s="6">
        <v>128</v>
      </c>
      <c r="E102" s="6">
        <v>5000</v>
      </c>
      <c r="F102" s="5">
        <v>4.3</v>
      </c>
      <c r="G102" s="6">
        <v>50</v>
      </c>
      <c r="H102" s="6">
        <v>8</v>
      </c>
    </row>
    <row r="103" spans="1:8" x14ac:dyDescent="0.2">
      <c r="A103" s="1">
        <v>11999</v>
      </c>
      <c r="B103" s="1">
        <v>6.79</v>
      </c>
      <c r="C103" s="6">
        <v>4</v>
      </c>
      <c r="D103" s="6">
        <v>128</v>
      </c>
      <c r="E103" s="6">
        <v>5000</v>
      </c>
      <c r="F103" s="5">
        <v>4.3</v>
      </c>
      <c r="G103" s="6">
        <v>50</v>
      </c>
      <c r="H103" s="6">
        <v>8</v>
      </c>
    </row>
    <row r="104" spans="1:8" x14ac:dyDescent="0.2">
      <c r="A104" s="1">
        <v>13999</v>
      </c>
      <c r="B104" s="1">
        <v>6.79</v>
      </c>
      <c r="C104" s="6">
        <v>8</v>
      </c>
      <c r="D104" s="6">
        <v>256</v>
      </c>
      <c r="E104" s="6">
        <v>5000</v>
      </c>
      <c r="F104" s="5">
        <v>4.2</v>
      </c>
      <c r="G104" s="6">
        <v>50</v>
      </c>
      <c r="H104" s="6">
        <v>8</v>
      </c>
    </row>
    <row r="105" spans="1:8" x14ac:dyDescent="0.2">
      <c r="A105" s="1">
        <v>13999</v>
      </c>
      <c r="B105" s="1">
        <v>6.79</v>
      </c>
      <c r="C105" s="6">
        <v>8</v>
      </c>
      <c r="D105" s="6">
        <v>256</v>
      </c>
      <c r="E105" s="6">
        <v>5000</v>
      </c>
      <c r="F105" s="5">
        <v>4.2</v>
      </c>
      <c r="G105" s="6">
        <v>50</v>
      </c>
      <c r="H105" s="6">
        <v>8</v>
      </c>
    </row>
    <row r="106" spans="1:8" x14ac:dyDescent="0.2">
      <c r="A106" s="1">
        <v>13999</v>
      </c>
      <c r="B106" s="1">
        <v>6.79</v>
      </c>
      <c r="C106" s="6">
        <v>8</v>
      </c>
      <c r="D106" s="6">
        <v>256</v>
      </c>
      <c r="E106" s="6">
        <v>5000</v>
      </c>
      <c r="F106" s="5">
        <v>4.2</v>
      </c>
      <c r="G106" s="6">
        <v>50</v>
      </c>
      <c r="H106" s="6">
        <v>8</v>
      </c>
    </row>
    <row r="107" spans="1:8" x14ac:dyDescent="0.2">
      <c r="A107" s="1">
        <v>24999</v>
      </c>
      <c r="B107" s="1">
        <v>6.78</v>
      </c>
      <c r="C107" s="6">
        <v>12</v>
      </c>
      <c r="D107" s="6">
        <v>256</v>
      </c>
      <c r="E107" s="6">
        <v>5000</v>
      </c>
      <c r="F107" s="5">
        <v>4.2</v>
      </c>
      <c r="G107" s="6">
        <v>108</v>
      </c>
      <c r="H107" s="6">
        <v>50</v>
      </c>
    </row>
    <row r="108" spans="1:8" x14ac:dyDescent="0.2">
      <c r="A108" s="1">
        <v>23999</v>
      </c>
      <c r="B108" s="1">
        <v>6.78</v>
      </c>
      <c r="C108" s="6">
        <v>8</v>
      </c>
      <c r="D108" s="6">
        <v>256</v>
      </c>
      <c r="E108" s="6">
        <v>5000</v>
      </c>
      <c r="F108" s="5">
        <v>4.2</v>
      </c>
      <c r="G108" s="6">
        <v>108</v>
      </c>
      <c r="H108" s="6">
        <v>50</v>
      </c>
    </row>
    <row r="109" spans="1:8" x14ac:dyDescent="0.2">
      <c r="A109" s="1">
        <v>23999</v>
      </c>
      <c r="B109" s="1">
        <v>6.78</v>
      </c>
      <c r="C109" s="6">
        <v>8</v>
      </c>
      <c r="D109" s="6">
        <v>256</v>
      </c>
      <c r="E109" s="6">
        <v>5000</v>
      </c>
      <c r="F109" s="5">
        <v>4.2</v>
      </c>
      <c r="G109" s="6">
        <v>108</v>
      </c>
      <c r="H109" s="6">
        <v>50</v>
      </c>
    </row>
    <row r="110" spans="1:8" x14ac:dyDescent="0.2">
      <c r="A110" s="1">
        <v>24999</v>
      </c>
      <c r="B110" s="1">
        <v>6.78</v>
      </c>
      <c r="C110" s="6">
        <v>12</v>
      </c>
      <c r="D110" s="6">
        <v>256</v>
      </c>
      <c r="E110" s="6">
        <v>5000</v>
      </c>
      <c r="F110" s="5">
        <v>4.2</v>
      </c>
      <c r="G110" s="6">
        <v>108</v>
      </c>
      <c r="H110" s="6">
        <v>50</v>
      </c>
    </row>
    <row r="111" spans="1:8" x14ac:dyDescent="0.2">
      <c r="A111" s="1">
        <v>19890</v>
      </c>
      <c r="B111" s="1">
        <v>6.72</v>
      </c>
      <c r="C111" s="6">
        <v>8</v>
      </c>
      <c r="D111" s="6">
        <v>256</v>
      </c>
      <c r="E111" s="6">
        <v>5000</v>
      </c>
      <c r="F111" s="5">
        <v>4.2</v>
      </c>
      <c r="G111" s="6">
        <v>64</v>
      </c>
      <c r="H111" s="6">
        <v>32</v>
      </c>
    </row>
    <row r="112" spans="1:8" x14ac:dyDescent="0.2">
      <c r="A112" s="1">
        <v>12999</v>
      </c>
      <c r="B112" s="1">
        <v>6.67</v>
      </c>
      <c r="C112" s="6">
        <v>8</v>
      </c>
      <c r="D112" s="6">
        <v>256</v>
      </c>
      <c r="E112" s="6">
        <v>5000</v>
      </c>
      <c r="F112" s="5">
        <v>4.2</v>
      </c>
      <c r="G112" s="6">
        <v>64</v>
      </c>
      <c r="H112" s="6">
        <v>32</v>
      </c>
    </row>
    <row r="113" spans="1:8" x14ac:dyDescent="0.2">
      <c r="A113" s="1">
        <v>8999</v>
      </c>
      <c r="B113" s="1">
        <v>6.74</v>
      </c>
      <c r="C113" s="6">
        <v>4</v>
      </c>
      <c r="D113" s="6">
        <v>64</v>
      </c>
      <c r="E113" s="6">
        <v>5000</v>
      </c>
      <c r="F113" s="5">
        <v>4.3</v>
      </c>
      <c r="G113" s="6">
        <v>8</v>
      </c>
      <c r="H113" s="6">
        <v>5</v>
      </c>
    </row>
    <row r="114" spans="1:8" x14ac:dyDescent="0.2">
      <c r="A114" s="1">
        <v>8999</v>
      </c>
      <c r="B114" s="1">
        <v>6.74</v>
      </c>
      <c r="C114" s="6">
        <v>4</v>
      </c>
      <c r="D114" s="6">
        <v>64</v>
      </c>
      <c r="E114" s="6">
        <v>5000</v>
      </c>
      <c r="F114" s="5">
        <v>4.3</v>
      </c>
      <c r="G114" s="6">
        <v>8</v>
      </c>
      <c r="H114" s="6">
        <v>5</v>
      </c>
    </row>
    <row r="115" spans="1:8" x14ac:dyDescent="0.2">
      <c r="A115" s="1">
        <v>8999</v>
      </c>
      <c r="B115" s="1">
        <v>6.68</v>
      </c>
      <c r="C115" s="6">
        <v>8</v>
      </c>
      <c r="D115" s="6">
        <v>128</v>
      </c>
      <c r="E115" s="6">
        <v>5000</v>
      </c>
      <c r="F115" s="5">
        <v>4.3</v>
      </c>
      <c r="G115" s="6">
        <v>50</v>
      </c>
      <c r="H115" s="6">
        <v>32</v>
      </c>
    </row>
    <row r="116" spans="1:8" x14ac:dyDescent="0.2">
      <c r="A116" s="1">
        <v>27958</v>
      </c>
      <c r="B116" s="1">
        <v>6.4</v>
      </c>
      <c r="C116" s="6">
        <v>8</v>
      </c>
      <c r="D116" s="6">
        <v>256</v>
      </c>
      <c r="E116" s="6">
        <v>3279</v>
      </c>
      <c r="F116" s="5">
        <v>4.3</v>
      </c>
      <c r="G116" s="6">
        <v>8</v>
      </c>
      <c r="H116" s="6">
        <v>32</v>
      </c>
    </row>
    <row r="117" spans="1:8" x14ac:dyDescent="0.2">
      <c r="A117" s="1">
        <v>27964</v>
      </c>
      <c r="B117" s="1">
        <v>6.4</v>
      </c>
      <c r="C117" s="6">
        <v>8</v>
      </c>
      <c r="D117" s="6">
        <v>256</v>
      </c>
      <c r="E117" s="6">
        <v>3279</v>
      </c>
      <c r="F117" s="5">
        <v>4.3</v>
      </c>
      <c r="G117" s="6">
        <v>8</v>
      </c>
      <c r="H117" s="6">
        <v>32</v>
      </c>
    </row>
    <row r="118" spans="1:8" x14ac:dyDescent="0.2">
      <c r="A118" s="1">
        <v>27889</v>
      </c>
      <c r="B118" s="1">
        <v>6.4</v>
      </c>
      <c r="C118" s="6">
        <v>8</v>
      </c>
      <c r="D118" s="6">
        <v>256</v>
      </c>
      <c r="E118" s="6">
        <v>3279</v>
      </c>
      <c r="F118" s="5">
        <v>4.3</v>
      </c>
      <c r="G118" s="6">
        <v>8</v>
      </c>
      <c r="H118" s="6">
        <v>32</v>
      </c>
    </row>
    <row r="119" spans="1:8" x14ac:dyDescent="0.2">
      <c r="A119" s="1">
        <v>27999</v>
      </c>
      <c r="B119" s="1">
        <v>6.78</v>
      </c>
      <c r="C119" s="6">
        <v>8</v>
      </c>
      <c r="D119" s="6">
        <v>256</v>
      </c>
      <c r="E119" s="6">
        <v>5000</v>
      </c>
      <c r="F119" s="5">
        <v>4.4000000000000004</v>
      </c>
      <c r="G119" s="6">
        <v>64</v>
      </c>
      <c r="H119" s="6">
        <v>50</v>
      </c>
    </row>
    <row r="120" spans="1:8" x14ac:dyDescent="0.2">
      <c r="A120" s="1">
        <v>25999</v>
      </c>
      <c r="B120" s="1">
        <v>6.78</v>
      </c>
      <c r="C120" s="6">
        <v>8</v>
      </c>
      <c r="D120" s="6">
        <v>128</v>
      </c>
      <c r="E120" s="6">
        <v>5000</v>
      </c>
      <c r="F120" s="5">
        <v>4.4000000000000004</v>
      </c>
      <c r="G120" s="6">
        <v>64</v>
      </c>
      <c r="H120" s="6">
        <v>50</v>
      </c>
    </row>
    <row r="121" spans="1:8" x14ac:dyDescent="0.2">
      <c r="A121" s="1">
        <v>9999</v>
      </c>
      <c r="B121" s="1">
        <v>6.56</v>
      </c>
      <c r="C121" s="6">
        <v>4</v>
      </c>
      <c r="D121" s="6">
        <v>128</v>
      </c>
      <c r="E121" s="6">
        <v>5000</v>
      </c>
      <c r="F121" s="5">
        <v>4.3</v>
      </c>
      <c r="G121" s="6">
        <v>50</v>
      </c>
      <c r="H121" s="6">
        <v>5</v>
      </c>
    </row>
    <row r="122" spans="1:8" x14ac:dyDescent="0.2">
      <c r="A122" s="1">
        <v>9999</v>
      </c>
      <c r="B122" s="1">
        <v>6.56</v>
      </c>
      <c r="C122" s="6">
        <v>4</v>
      </c>
      <c r="D122" s="6">
        <v>128</v>
      </c>
      <c r="E122" s="6">
        <v>5000</v>
      </c>
      <c r="F122" s="5">
        <v>4.3</v>
      </c>
      <c r="G122" s="6">
        <v>50</v>
      </c>
      <c r="H122" s="6">
        <v>5</v>
      </c>
    </row>
    <row r="123" spans="1:8" x14ac:dyDescent="0.2">
      <c r="A123" s="1">
        <v>22999</v>
      </c>
      <c r="B123" s="1">
        <v>6.78</v>
      </c>
      <c r="C123" s="6">
        <v>8</v>
      </c>
      <c r="D123" s="6">
        <v>128</v>
      </c>
      <c r="E123" s="6">
        <v>4600</v>
      </c>
      <c r="F123" s="5">
        <v>4.5</v>
      </c>
      <c r="G123" s="6">
        <v>64</v>
      </c>
      <c r="H123" s="6">
        <v>16</v>
      </c>
    </row>
    <row r="124" spans="1:8" x14ac:dyDescent="0.2">
      <c r="A124" s="1">
        <v>23999</v>
      </c>
      <c r="B124" s="1">
        <v>6.78</v>
      </c>
      <c r="C124" s="6">
        <v>8</v>
      </c>
      <c r="D124" s="6">
        <v>256</v>
      </c>
      <c r="E124" s="6">
        <v>4600</v>
      </c>
      <c r="F124" s="5">
        <v>4.5</v>
      </c>
      <c r="G124" s="6">
        <v>64</v>
      </c>
      <c r="H124" s="6">
        <v>16</v>
      </c>
    </row>
    <row r="125" spans="1:8" x14ac:dyDescent="0.2">
      <c r="A125" s="1">
        <v>22999</v>
      </c>
      <c r="B125" s="1">
        <v>6.78</v>
      </c>
      <c r="C125" s="6">
        <v>8</v>
      </c>
      <c r="D125" s="6">
        <v>128</v>
      </c>
      <c r="E125" s="6">
        <v>4600</v>
      </c>
      <c r="F125" s="5">
        <v>4.5</v>
      </c>
      <c r="G125" s="6">
        <v>64</v>
      </c>
      <c r="H125" s="6">
        <v>16</v>
      </c>
    </row>
    <row r="126" spans="1:8" x14ac:dyDescent="0.2">
      <c r="A126" s="1">
        <v>23999</v>
      </c>
      <c r="B126" s="1">
        <v>6.78</v>
      </c>
      <c r="C126" s="6">
        <v>8</v>
      </c>
      <c r="D126" s="6">
        <v>256</v>
      </c>
      <c r="E126" s="6">
        <v>4600</v>
      </c>
      <c r="F126" s="5">
        <v>4.5</v>
      </c>
      <c r="G126" s="6">
        <v>64</v>
      </c>
      <c r="H126" s="6">
        <v>16</v>
      </c>
    </row>
    <row r="127" spans="1:8" x14ac:dyDescent="0.2">
      <c r="A127" s="1">
        <v>58999</v>
      </c>
      <c r="B127" s="1">
        <v>6.2</v>
      </c>
      <c r="C127" s="6">
        <v>8</v>
      </c>
      <c r="D127" s="6">
        <v>128</v>
      </c>
      <c r="E127" s="6">
        <v>4575</v>
      </c>
      <c r="F127" s="5">
        <v>4.2</v>
      </c>
      <c r="G127" s="6">
        <v>50</v>
      </c>
      <c r="H127" s="6">
        <v>5</v>
      </c>
    </row>
    <row r="128" spans="1:8" x14ac:dyDescent="0.2">
      <c r="A128" s="1">
        <v>68999</v>
      </c>
      <c r="B128" s="1">
        <v>6.2</v>
      </c>
      <c r="C128" s="6">
        <v>8</v>
      </c>
      <c r="D128" s="6">
        <v>256</v>
      </c>
      <c r="E128" s="6">
        <v>4575</v>
      </c>
      <c r="F128" s="5">
        <v>4.2</v>
      </c>
      <c r="G128" s="6">
        <v>50</v>
      </c>
      <c r="H128" s="6">
        <v>5</v>
      </c>
    </row>
    <row r="129" spans="1:8" x14ac:dyDescent="0.2">
      <c r="A129" s="1">
        <v>58999</v>
      </c>
      <c r="B129" s="1">
        <v>6.2</v>
      </c>
      <c r="C129" s="6">
        <v>8</v>
      </c>
      <c r="D129" s="6">
        <v>128</v>
      </c>
      <c r="E129" s="6">
        <v>4575</v>
      </c>
      <c r="F129" s="5">
        <v>4.2</v>
      </c>
      <c r="G129" s="6">
        <v>50</v>
      </c>
      <c r="H129" s="6">
        <v>5</v>
      </c>
    </row>
    <row r="130" spans="1:8" x14ac:dyDescent="0.2">
      <c r="A130" s="1">
        <v>33999</v>
      </c>
      <c r="B130" s="1">
        <v>6.7</v>
      </c>
      <c r="C130" s="6">
        <v>8</v>
      </c>
      <c r="D130" s="6">
        <v>128</v>
      </c>
      <c r="E130" s="6">
        <v>4700</v>
      </c>
      <c r="F130" s="5">
        <v>4.4000000000000004</v>
      </c>
      <c r="G130" s="6">
        <v>50</v>
      </c>
      <c r="H130" s="6">
        <v>32</v>
      </c>
    </row>
    <row r="131" spans="1:8" x14ac:dyDescent="0.2">
      <c r="A131" s="1">
        <v>11999</v>
      </c>
      <c r="B131" s="1">
        <v>6.74</v>
      </c>
      <c r="C131" s="6">
        <v>6</v>
      </c>
      <c r="D131" s="6">
        <v>128</v>
      </c>
      <c r="E131" s="6">
        <v>5000</v>
      </c>
      <c r="F131" s="5">
        <v>4.4000000000000004</v>
      </c>
      <c r="G131" s="6">
        <v>108</v>
      </c>
      <c r="H131" s="6">
        <v>8</v>
      </c>
    </row>
    <row r="132" spans="1:8" x14ac:dyDescent="0.2">
      <c r="A132" s="1">
        <v>11999</v>
      </c>
      <c r="B132" s="1">
        <v>6.74</v>
      </c>
      <c r="C132" s="6">
        <v>6</v>
      </c>
      <c r="D132" s="6">
        <v>128</v>
      </c>
      <c r="E132" s="6">
        <v>5000</v>
      </c>
      <c r="F132" s="5">
        <v>4.4000000000000004</v>
      </c>
      <c r="G132" s="6">
        <v>108</v>
      </c>
      <c r="H132" s="6">
        <v>8</v>
      </c>
    </row>
    <row r="133" spans="1:8" x14ac:dyDescent="0.2">
      <c r="A133" s="1">
        <v>15999</v>
      </c>
      <c r="B133" s="1">
        <v>6.78</v>
      </c>
      <c r="C133" s="6">
        <v>8</v>
      </c>
      <c r="D133" s="6">
        <v>256</v>
      </c>
      <c r="E133" s="6">
        <v>5000</v>
      </c>
      <c r="F133" s="5">
        <v>4.2</v>
      </c>
      <c r="G133" s="6">
        <v>8</v>
      </c>
      <c r="H133" s="6">
        <v>16</v>
      </c>
    </row>
    <row r="134" spans="1:8" x14ac:dyDescent="0.2">
      <c r="A134" s="1">
        <v>27999</v>
      </c>
      <c r="B134" s="1">
        <v>6.4</v>
      </c>
      <c r="C134" s="6">
        <v>8</v>
      </c>
      <c r="D134" s="6">
        <v>128</v>
      </c>
      <c r="E134" s="6">
        <v>3279</v>
      </c>
      <c r="F134" s="5">
        <v>4.3</v>
      </c>
      <c r="G134" s="6">
        <v>8</v>
      </c>
      <c r="H134" s="6">
        <v>32</v>
      </c>
    </row>
    <row r="135" spans="1:8" x14ac:dyDescent="0.2">
      <c r="A135" s="1">
        <v>27999</v>
      </c>
      <c r="B135" s="1">
        <v>6.4</v>
      </c>
      <c r="C135" s="6">
        <v>8</v>
      </c>
      <c r="D135" s="6">
        <v>128</v>
      </c>
      <c r="E135" s="6">
        <v>3279</v>
      </c>
      <c r="F135" s="5">
        <v>4.3</v>
      </c>
      <c r="G135" s="6">
        <v>8</v>
      </c>
      <c r="H135" s="6">
        <v>32</v>
      </c>
    </row>
    <row r="136" spans="1:8" x14ac:dyDescent="0.2">
      <c r="A136" s="1">
        <v>8999</v>
      </c>
      <c r="B136" s="1">
        <v>6.56</v>
      </c>
      <c r="C136" s="6">
        <v>4</v>
      </c>
      <c r="D136" s="6">
        <v>64</v>
      </c>
      <c r="E136" s="6">
        <v>5000</v>
      </c>
      <c r="F136" s="5">
        <v>4.3</v>
      </c>
      <c r="G136" s="6">
        <v>8</v>
      </c>
      <c r="H136" s="6">
        <v>5</v>
      </c>
    </row>
    <row r="137" spans="1:8" x14ac:dyDescent="0.2">
      <c r="A137" s="1">
        <v>8999</v>
      </c>
      <c r="B137" s="1">
        <v>6.56</v>
      </c>
      <c r="C137" s="6">
        <v>4</v>
      </c>
      <c r="D137" s="6">
        <v>64</v>
      </c>
      <c r="E137" s="6">
        <v>5000</v>
      </c>
      <c r="F137" s="5">
        <v>4.3</v>
      </c>
      <c r="G137" s="6">
        <v>8</v>
      </c>
      <c r="H137" s="6">
        <v>5</v>
      </c>
    </row>
    <row r="138" spans="1:8" x14ac:dyDescent="0.2">
      <c r="A138" s="1">
        <v>49999</v>
      </c>
      <c r="B138" s="1">
        <v>6.8</v>
      </c>
      <c r="C138" s="6">
        <v>12</v>
      </c>
      <c r="D138" s="6">
        <v>256</v>
      </c>
      <c r="E138" s="6">
        <v>4300</v>
      </c>
      <c r="F138" s="5">
        <v>4.4000000000000004</v>
      </c>
      <c r="G138" s="6">
        <v>50</v>
      </c>
      <c r="H138" s="6">
        <v>32</v>
      </c>
    </row>
    <row r="139" spans="1:8" x14ac:dyDescent="0.2">
      <c r="A139" s="1">
        <v>39999</v>
      </c>
      <c r="B139" s="1">
        <v>6.78</v>
      </c>
      <c r="C139" s="6">
        <v>8</v>
      </c>
      <c r="D139" s="6">
        <v>256</v>
      </c>
      <c r="E139" s="6">
        <v>4600</v>
      </c>
      <c r="F139" s="5">
        <v>4.5</v>
      </c>
      <c r="G139" s="6">
        <v>50</v>
      </c>
      <c r="H139" s="6">
        <v>50</v>
      </c>
    </row>
    <row r="140" spans="1:8" x14ac:dyDescent="0.2">
      <c r="A140" s="1">
        <v>42999</v>
      </c>
      <c r="B140" s="1">
        <v>6.78</v>
      </c>
      <c r="C140" s="6">
        <v>12</v>
      </c>
      <c r="D140" s="6">
        <v>256</v>
      </c>
      <c r="E140" s="6">
        <v>4600</v>
      </c>
      <c r="F140" s="5">
        <v>4.5</v>
      </c>
      <c r="G140" s="6">
        <v>50</v>
      </c>
      <c r="H140" s="6">
        <v>50</v>
      </c>
    </row>
    <row r="141" spans="1:8" x14ac:dyDescent="0.2">
      <c r="A141" s="1">
        <v>39999</v>
      </c>
      <c r="B141" s="1">
        <v>6.78</v>
      </c>
      <c r="C141" s="6">
        <v>8</v>
      </c>
      <c r="D141" s="6">
        <v>256</v>
      </c>
      <c r="E141" s="6">
        <v>4600</v>
      </c>
      <c r="F141" s="5">
        <v>4.5</v>
      </c>
      <c r="G141" s="6">
        <v>50</v>
      </c>
      <c r="H141" s="6">
        <v>50</v>
      </c>
    </row>
    <row r="142" spans="1:8" x14ac:dyDescent="0.2">
      <c r="A142" s="1">
        <v>9999</v>
      </c>
      <c r="B142" s="1">
        <v>6.74</v>
      </c>
      <c r="C142" s="6">
        <v>4</v>
      </c>
      <c r="D142" s="6">
        <v>64</v>
      </c>
      <c r="E142" s="6">
        <v>5000</v>
      </c>
      <c r="F142" s="5">
        <v>4.3</v>
      </c>
      <c r="G142" s="6">
        <v>50</v>
      </c>
      <c r="H142" s="6">
        <v>8</v>
      </c>
    </row>
    <row r="143" spans="1:8" x14ac:dyDescent="0.2">
      <c r="A143" s="1">
        <v>9499</v>
      </c>
      <c r="B143" s="1">
        <v>6.74</v>
      </c>
      <c r="C143" s="6">
        <v>4</v>
      </c>
      <c r="D143" s="6">
        <v>128</v>
      </c>
      <c r="E143" s="6">
        <v>5000</v>
      </c>
      <c r="F143" s="5">
        <v>4.3</v>
      </c>
      <c r="G143" s="6">
        <v>8</v>
      </c>
      <c r="H143" s="6">
        <v>5</v>
      </c>
    </row>
    <row r="144" spans="1:8" x14ac:dyDescent="0.2">
      <c r="A144" s="1">
        <v>9499</v>
      </c>
      <c r="B144" s="1">
        <v>6.74</v>
      </c>
      <c r="C144" s="6">
        <v>4</v>
      </c>
      <c r="D144" s="6">
        <v>128</v>
      </c>
      <c r="E144" s="6">
        <v>5000</v>
      </c>
      <c r="F144" s="5">
        <v>4.3</v>
      </c>
      <c r="G144" s="6">
        <v>8</v>
      </c>
      <c r="H144" s="6">
        <v>5</v>
      </c>
    </row>
    <row r="145" spans="1:8" x14ac:dyDescent="0.2">
      <c r="A145" s="1">
        <v>10470</v>
      </c>
      <c r="B145" s="1">
        <v>6.6</v>
      </c>
      <c r="C145" s="6">
        <v>6</v>
      </c>
      <c r="D145" s="6">
        <v>128</v>
      </c>
      <c r="E145" s="6">
        <v>5000</v>
      </c>
      <c r="F145" s="5">
        <v>4.4000000000000004</v>
      </c>
      <c r="G145" s="6">
        <v>50</v>
      </c>
      <c r="H145" s="6">
        <v>8</v>
      </c>
    </row>
    <row r="146" spans="1:8" x14ac:dyDescent="0.2">
      <c r="A146" s="1">
        <v>7999</v>
      </c>
      <c r="B146" s="1">
        <v>6.6</v>
      </c>
      <c r="C146" s="6">
        <v>8</v>
      </c>
      <c r="D146" s="6">
        <v>128</v>
      </c>
      <c r="E146" s="6">
        <v>5000</v>
      </c>
      <c r="F146" s="5">
        <v>4.0999999999999996</v>
      </c>
      <c r="G146" s="6">
        <v>16</v>
      </c>
      <c r="H146" s="6">
        <v>5</v>
      </c>
    </row>
    <row r="147" spans="1:8" x14ac:dyDescent="0.2">
      <c r="A147" s="1">
        <v>7999</v>
      </c>
      <c r="B147" s="1">
        <v>6.6</v>
      </c>
      <c r="C147" s="6">
        <v>4</v>
      </c>
      <c r="D147" s="6">
        <v>128</v>
      </c>
      <c r="E147" s="6">
        <v>6000</v>
      </c>
      <c r="F147" s="5">
        <v>4.2</v>
      </c>
      <c r="G147" s="6">
        <v>50</v>
      </c>
      <c r="H147" s="6">
        <v>16</v>
      </c>
    </row>
    <row r="148" spans="1:8" x14ac:dyDescent="0.2">
      <c r="A148" s="1">
        <v>6999</v>
      </c>
      <c r="B148" s="1">
        <v>6.6</v>
      </c>
      <c r="C148" s="6">
        <v>4</v>
      </c>
      <c r="D148" s="6">
        <v>64</v>
      </c>
      <c r="E148" s="6">
        <v>5000</v>
      </c>
      <c r="F148" s="5">
        <v>4.2</v>
      </c>
      <c r="G148" s="6">
        <v>16</v>
      </c>
      <c r="H148" s="6">
        <v>5</v>
      </c>
    </row>
    <row r="149" spans="1:8" x14ac:dyDescent="0.2">
      <c r="A149" s="1">
        <v>6999</v>
      </c>
      <c r="B149" s="1">
        <v>6.6</v>
      </c>
      <c r="C149" s="6">
        <v>4</v>
      </c>
      <c r="D149" s="6">
        <v>64</v>
      </c>
      <c r="E149" s="6">
        <v>5000</v>
      </c>
      <c r="F149" s="5">
        <v>4.2</v>
      </c>
      <c r="G149" s="6">
        <v>16</v>
      </c>
      <c r="H149" s="6">
        <v>5</v>
      </c>
    </row>
    <row r="150" spans="1:8" x14ac:dyDescent="0.2">
      <c r="A150" s="1">
        <v>11999</v>
      </c>
      <c r="B150" s="1">
        <v>6.5</v>
      </c>
      <c r="C150" s="6">
        <v>8</v>
      </c>
      <c r="D150" s="6">
        <v>128</v>
      </c>
      <c r="E150" s="6">
        <v>5000</v>
      </c>
      <c r="F150" s="5">
        <v>4.2</v>
      </c>
      <c r="G150" s="6">
        <v>50</v>
      </c>
      <c r="H150" s="6">
        <v>16</v>
      </c>
    </row>
    <row r="151" spans="1:8" x14ac:dyDescent="0.2">
      <c r="A151" s="1">
        <v>11999</v>
      </c>
      <c r="B151" s="1">
        <v>6.5</v>
      </c>
      <c r="C151" s="6">
        <v>8</v>
      </c>
      <c r="D151" s="6">
        <v>128</v>
      </c>
      <c r="E151" s="6">
        <v>5000</v>
      </c>
      <c r="F151" s="5">
        <v>4.2</v>
      </c>
      <c r="G151" s="6">
        <v>50</v>
      </c>
      <c r="H151" s="6">
        <v>16</v>
      </c>
    </row>
    <row r="152" spans="1:8" x14ac:dyDescent="0.2">
      <c r="A152" s="1">
        <v>11999</v>
      </c>
      <c r="B152" s="1">
        <v>6.5</v>
      </c>
      <c r="C152" s="6">
        <v>8</v>
      </c>
      <c r="D152" s="6">
        <v>128</v>
      </c>
      <c r="E152" s="6">
        <v>5000</v>
      </c>
      <c r="F152" s="5">
        <v>4.2</v>
      </c>
      <c r="G152" s="6">
        <v>50</v>
      </c>
      <c r="H152" s="6">
        <v>16</v>
      </c>
    </row>
    <row r="153" spans="1:8" x14ac:dyDescent="0.2">
      <c r="A153" s="1">
        <v>7999</v>
      </c>
      <c r="B153" s="1">
        <v>6.6</v>
      </c>
      <c r="C153" s="6">
        <v>4</v>
      </c>
      <c r="D153" s="6">
        <v>128</v>
      </c>
      <c r="E153" s="6">
        <v>6000</v>
      </c>
      <c r="F153" s="5">
        <v>4.2</v>
      </c>
      <c r="G153" s="6">
        <v>50</v>
      </c>
      <c r="H153" s="6">
        <v>16</v>
      </c>
    </row>
    <row r="154" spans="1:8" x14ac:dyDescent="0.2">
      <c r="A154" s="1">
        <v>6999</v>
      </c>
      <c r="B154" s="1">
        <v>6.6</v>
      </c>
      <c r="C154" s="6">
        <v>4</v>
      </c>
      <c r="D154" s="6">
        <v>64</v>
      </c>
      <c r="E154" s="6">
        <v>5000</v>
      </c>
      <c r="F154" s="5">
        <v>4.2</v>
      </c>
      <c r="G154" s="6">
        <v>16</v>
      </c>
      <c r="H154" s="6">
        <v>5</v>
      </c>
    </row>
    <row r="155" spans="1:8" x14ac:dyDescent="0.2">
      <c r="A155" s="1">
        <v>10999</v>
      </c>
      <c r="B155" s="1">
        <v>6.5</v>
      </c>
      <c r="C155" s="6">
        <v>4</v>
      </c>
      <c r="D155" s="6">
        <v>128</v>
      </c>
      <c r="E155" s="6">
        <v>5000</v>
      </c>
      <c r="F155" s="5">
        <v>4.2</v>
      </c>
      <c r="G155" s="6">
        <v>50</v>
      </c>
      <c r="H155" s="6">
        <v>16</v>
      </c>
    </row>
    <row r="156" spans="1:8" x14ac:dyDescent="0.2">
      <c r="A156" s="1">
        <v>10499</v>
      </c>
      <c r="B156" s="1">
        <v>6.56</v>
      </c>
      <c r="C156" s="6">
        <v>4</v>
      </c>
      <c r="D156" s="6">
        <v>128</v>
      </c>
      <c r="E156" s="6">
        <v>5000</v>
      </c>
      <c r="F156" s="5">
        <v>4.3</v>
      </c>
      <c r="G156" s="6">
        <v>50</v>
      </c>
      <c r="H156" s="6">
        <v>8</v>
      </c>
    </row>
    <row r="157" spans="1:8" x14ac:dyDescent="0.2">
      <c r="A157" s="1">
        <v>21900</v>
      </c>
      <c r="B157" s="1">
        <v>6.67</v>
      </c>
      <c r="C157" s="6">
        <v>8</v>
      </c>
      <c r="D157" s="6">
        <v>128</v>
      </c>
      <c r="E157" s="6">
        <v>4800</v>
      </c>
      <c r="F157" s="5">
        <v>4.4000000000000004</v>
      </c>
      <c r="G157" s="6">
        <v>64</v>
      </c>
      <c r="H157" s="6">
        <v>16</v>
      </c>
    </row>
    <row r="158" spans="1:8" x14ac:dyDescent="0.2">
      <c r="A158" s="1">
        <v>21999</v>
      </c>
      <c r="B158" s="1">
        <v>6.67</v>
      </c>
      <c r="C158" s="6">
        <v>8</v>
      </c>
      <c r="D158" s="6">
        <v>128</v>
      </c>
      <c r="E158" s="6">
        <v>4800</v>
      </c>
      <c r="F158" s="5">
        <v>4.4000000000000004</v>
      </c>
      <c r="G158" s="6">
        <v>64</v>
      </c>
      <c r="H158" s="6">
        <v>16</v>
      </c>
    </row>
    <row r="159" spans="1:8" x14ac:dyDescent="0.2">
      <c r="A159" s="1">
        <v>6699</v>
      </c>
      <c r="B159" s="1">
        <v>6.6</v>
      </c>
      <c r="C159" s="6">
        <v>3</v>
      </c>
      <c r="D159" s="6">
        <v>64</v>
      </c>
      <c r="E159" s="6">
        <v>5000</v>
      </c>
      <c r="F159" s="5">
        <v>4.3</v>
      </c>
      <c r="G159" s="6">
        <v>13</v>
      </c>
      <c r="H159" s="6">
        <v>8</v>
      </c>
    </row>
    <row r="160" spans="1:8" x14ac:dyDescent="0.2">
      <c r="A160" s="1">
        <v>6699</v>
      </c>
      <c r="B160" s="1">
        <v>6.6</v>
      </c>
      <c r="C160" s="6">
        <v>3</v>
      </c>
      <c r="D160" s="6">
        <v>64</v>
      </c>
      <c r="E160" s="6">
        <v>5000</v>
      </c>
      <c r="F160" s="5">
        <v>4.3</v>
      </c>
      <c r="G160" s="6">
        <v>13</v>
      </c>
      <c r="H160" s="6">
        <v>8</v>
      </c>
    </row>
    <row r="161" spans="1:8" x14ac:dyDescent="0.2">
      <c r="A161" s="1">
        <v>6699</v>
      </c>
      <c r="B161" s="1">
        <v>6.6</v>
      </c>
      <c r="C161" s="6">
        <v>3</v>
      </c>
      <c r="D161" s="6">
        <v>64</v>
      </c>
      <c r="E161" s="6">
        <v>5000</v>
      </c>
      <c r="F161" s="5">
        <v>4.3</v>
      </c>
      <c r="G161" s="6">
        <v>13</v>
      </c>
      <c r="H161" s="6">
        <v>8</v>
      </c>
    </row>
    <row r="162" spans="1:8" x14ac:dyDescent="0.2">
      <c r="A162" s="1">
        <v>5749</v>
      </c>
      <c r="B162" s="1">
        <v>6.6</v>
      </c>
      <c r="C162" s="6">
        <v>2</v>
      </c>
      <c r="D162" s="6">
        <v>32</v>
      </c>
      <c r="E162" s="6">
        <v>4000</v>
      </c>
      <c r="F162" s="5">
        <v>4</v>
      </c>
      <c r="G162" s="6">
        <v>3</v>
      </c>
      <c r="H162" s="6">
        <v>2</v>
      </c>
    </row>
    <row r="163" spans="1:8" x14ac:dyDescent="0.2">
      <c r="A163" s="1">
        <v>5728</v>
      </c>
      <c r="B163" s="1">
        <v>6.67</v>
      </c>
      <c r="C163" s="6">
        <v>2</v>
      </c>
      <c r="D163" s="6">
        <v>32</v>
      </c>
      <c r="E163" s="6">
        <v>4000</v>
      </c>
      <c r="F163" s="5">
        <v>4</v>
      </c>
      <c r="G163" s="6">
        <v>3</v>
      </c>
      <c r="H163" s="6">
        <v>2</v>
      </c>
    </row>
    <row r="164" spans="1:8" x14ac:dyDescent="0.2">
      <c r="A164" s="1">
        <v>14999</v>
      </c>
      <c r="B164" s="1">
        <v>6.79</v>
      </c>
      <c r="C164" s="6">
        <v>8</v>
      </c>
      <c r="D164" s="6">
        <v>256</v>
      </c>
      <c r="E164" s="6">
        <v>5000</v>
      </c>
      <c r="F164" s="5">
        <v>4.2</v>
      </c>
      <c r="G164" s="6">
        <v>50</v>
      </c>
      <c r="H164" s="6">
        <v>8</v>
      </c>
    </row>
    <row r="165" spans="1:8" x14ac:dyDescent="0.2">
      <c r="A165" s="1">
        <v>13999</v>
      </c>
      <c r="B165" s="1">
        <v>6.64</v>
      </c>
      <c r="C165" s="6">
        <v>6</v>
      </c>
      <c r="D165" s="6">
        <v>128</v>
      </c>
      <c r="E165" s="6">
        <v>5000</v>
      </c>
      <c r="F165" s="5">
        <v>4.2</v>
      </c>
      <c r="G165" s="6">
        <v>50</v>
      </c>
      <c r="H165" s="6">
        <v>8</v>
      </c>
    </row>
    <row r="166" spans="1:8" x14ac:dyDescent="0.2">
      <c r="A166" s="1">
        <v>27999</v>
      </c>
      <c r="B166" s="1">
        <v>6.7</v>
      </c>
      <c r="C166" s="6">
        <v>12</v>
      </c>
      <c r="D166" s="6">
        <v>256</v>
      </c>
      <c r="E166" s="6">
        <v>5000</v>
      </c>
      <c r="F166" s="5">
        <v>4.4000000000000004</v>
      </c>
      <c r="G166" s="6">
        <v>50</v>
      </c>
      <c r="H166" s="6">
        <v>32</v>
      </c>
    </row>
    <row r="167" spans="1:8" x14ac:dyDescent="0.2">
      <c r="A167" s="1">
        <v>25999</v>
      </c>
      <c r="B167" s="1">
        <v>6.7</v>
      </c>
      <c r="C167" s="6">
        <v>8</v>
      </c>
      <c r="D167" s="6">
        <v>256</v>
      </c>
      <c r="E167" s="6">
        <v>5000</v>
      </c>
      <c r="F167" s="5">
        <v>4.4000000000000004</v>
      </c>
      <c r="G167" s="6">
        <v>50</v>
      </c>
      <c r="H167" s="6">
        <v>32</v>
      </c>
    </row>
    <row r="168" spans="1:8" x14ac:dyDescent="0.2">
      <c r="A168" s="1">
        <v>23999</v>
      </c>
      <c r="B168" s="1">
        <v>6.7</v>
      </c>
      <c r="C168" s="6">
        <v>8</v>
      </c>
      <c r="D168" s="6">
        <v>128</v>
      </c>
      <c r="E168" s="6">
        <v>5000</v>
      </c>
      <c r="F168" s="5">
        <v>4.4000000000000004</v>
      </c>
      <c r="G168" s="6">
        <v>50</v>
      </c>
      <c r="H168" s="6">
        <v>32</v>
      </c>
    </row>
    <row r="169" spans="1:8" x14ac:dyDescent="0.2">
      <c r="A169" s="1">
        <v>27999</v>
      </c>
      <c r="B169" s="1">
        <v>6.7</v>
      </c>
      <c r="C169" s="6">
        <v>12</v>
      </c>
      <c r="D169" s="6">
        <v>256</v>
      </c>
      <c r="E169" s="6">
        <v>5000</v>
      </c>
      <c r="F169" s="5">
        <v>4.4000000000000004</v>
      </c>
      <c r="G169" s="6">
        <v>50</v>
      </c>
      <c r="H169" s="6">
        <v>32</v>
      </c>
    </row>
    <row r="170" spans="1:8" x14ac:dyDescent="0.2">
      <c r="A170" s="1">
        <v>25999</v>
      </c>
      <c r="B170" s="1">
        <v>6.7</v>
      </c>
      <c r="C170" s="6">
        <v>8</v>
      </c>
      <c r="D170" s="6">
        <v>256</v>
      </c>
      <c r="E170" s="6">
        <v>5000</v>
      </c>
      <c r="F170" s="5">
        <v>4.4000000000000004</v>
      </c>
      <c r="G170" s="6">
        <v>50</v>
      </c>
      <c r="H170" s="6">
        <v>32</v>
      </c>
    </row>
    <row r="171" spans="1:8" x14ac:dyDescent="0.2">
      <c r="A171" s="1">
        <v>23999</v>
      </c>
      <c r="B171" s="1">
        <v>6.7</v>
      </c>
      <c r="C171" s="6">
        <v>8</v>
      </c>
      <c r="D171" s="6">
        <v>128</v>
      </c>
      <c r="E171" s="6">
        <v>5000</v>
      </c>
      <c r="F171" s="5">
        <v>4.4000000000000004</v>
      </c>
      <c r="G171" s="6">
        <v>50</v>
      </c>
      <c r="H171" s="6">
        <v>32</v>
      </c>
    </row>
    <row r="172" spans="1:8" x14ac:dyDescent="0.2">
      <c r="A172" s="1">
        <v>39999</v>
      </c>
      <c r="B172" s="1">
        <v>6.4</v>
      </c>
      <c r="C172" s="6">
        <v>8</v>
      </c>
      <c r="D172" s="6">
        <v>128</v>
      </c>
      <c r="E172" s="6">
        <v>4500</v>
      </c>
      <c r="F172" s="5">
        <v>4.3</v>
      </c>
      <c r="G172" s="6">
        <v>50</v>
      </c>
      <c r="H172" s="6">
        <v>10</v>
      </c>
    </row>
    <row r="173" spans="1:8" x14ac:dyDescent="0.2">
      <c r="A173" s="1">
        <v>39999</v>
      </c>
      <c r="B173" s="1">
        <v>6.4</v>
      </c>
      <c r="C173" s="6">
        <v>8</v>
      </c>
      <c r="D173" s="6">
        <v>128</v>
      </c>
      <c r="E173" s="6">
        <v>4500</v>
      </c>
      <c r="F173" s="5">
        <v>4.3</v>
      </c>
      <c r="G173" s="6">
        <v>50</v>
      </c>
      <c r="H173" s="6">
        <v>10</v>
      </c>
    </row>
    <row r="174" spans="1:8" x14ac:dyDescent="0.2">
      <c r="A174" s="1">
        <v>39999</v>
      </c>
      <c r="B174" s="1">
        <v>6.4</v>
      </c>
      <c r="C174" s="6">
        <v>8</v>
      </c>
      <c r="D174" s="6">
        <v>128</v>
      </c>
      <c r="E174" s="6">
        <v>4500</v>
      </c>
      <c r="F174" s="5">
        <v>4.3</v>
      </c>
      <c r="G174" s="6">
        <v>50</v>
      </c>
      <c r="H174" s="6">
        <v>10</v>
      </c>
    </row>
    <row r="175" spans="1:8" x14ac:dyDescent="0.2">
      <c r="A175" s="1">
        <v>44999</v>
      </c>
      <c r="B175" s="1">
        <v>6.4</v>
      </c>
      <c r="C175" s="6">
        <v>8</v>
      </c>
      <c r="D175" s="6">
        <v>256</v>
      </c>
      <c r="E175" s="6">
        <v>4500</v>
      </c>
      <c r="F175" s="5">
        <v>4.3</v>
      </c>
      <c r="G175" s="6">
        <v>50</v>
      </c>
      <c r="H175" s="6">
        <v>10</v>
      </c>
    </row>
    <row r="176" spans="1:8" x14ac:dyDescent="0.2">
      <c r="A176" s="1">
        <v>44999</v>
      </c>
      <c r="B176" s="1">
        <v>6.4</v>
      </c>
      <c r="C176" s="6">
        <v>8</v>
      </c>
      <c r="D176" s="6">
        <v>256</v>
      </c>
      <c r="E176" s="6">
        <v>4500</v>
      </c>
      <c r="F176" s="5">
        <v>4.3</v>
      </c>
      <c r="G176" s="6">
        <v>50</v>
      </c>
      <c r="H176" s="6">
        <v>10</v>
      </c>
    </row>
    <row r="177" spans="1:8" x14ac:dyDescent="0.2">
      <c r="A177" s="1">
        <v>44999</v>
      </c>
      <c r="B177" s="1">
        <v>6.4</v>
      </c>
      <c r="C177" s="6">
        <v>8</v>
      </c>
      <c r="D177" s="6">
        <v>256</v>
      </c>
      <c r="E177" s="6">
        <v>4500</v>
      </c>
      <c r="F177" s="5">
        <v>4.3</v>
      </c>
      <c r="G177" s="6">
        <v>50</v>
      </c>
      <c r="H177" s="6">
        <v>10</v>
      </c>
    </row>
    <row r="178" spans="1:8" x14ac:dyDescent="0.2">
      <c r="A178" s="1">
        <v>9499</v>
      </c>
      <c r="B178" s="1">
        <v>6.74</v>
      </c>
      <c r="C178" s="6">
        <v>8</v>
      </c>
      <c r="D178" s="6">
        <v>256</v>
      </c>
      <c r="E178" s="6">
        <v>5000</v>
      </c>
      <c r="F178" s="5">
        <v>4.2</v>
      </c>
      <c r="G178" s="6">
        <v>50</v>
      </c>
      <c r="H178" s="6">
        <v>8</v>
      </c>
    </row>
    <row r="179" spans="1:8" x14ac:dyDescent="0.2">
      <c r="A179" s="1">
        <v>6799</v>
      </c>
      <c r="B179" s="1">
        <v>6.74</v>
      </c>
      <c r="C179" s="6">
        <v>4</v>
      </c>
      <c r="D179" s="6">
        <v>128</v>
      </c>
      <c r="E179" s="6">
        <v>5000</v>
      </c>
      <c r="F179" s="5">
        <v>4.3</v>
      </c>
      <c r="G179" s="6">
        <v>50</v>
      </c>
      <c r="H179" s="6">
        <v>8</v>
      </c>
    </row>
    <row r="180" spans="1:8" x14ac:dyDescent="0.2">
      <c r="A180" s="1">
        <v>7499</v>
      </c>
      <c r="B180" s="1">
        <v>6.74</v>
      </c>
      <c r="C180" s="6">
        <v>6</v>
      </c>
      <c r="D180" s="6">
        <v>128</v>
      </c>
      <c r="E180" s="6">
        <v>5000</v>
      </c>
      <c r="F180" s="5">
        <v>4.2</v>
      </c>
      <c r="G180" s="6">
        <v>50</v>
      </c>
      <c r="H180" s="6">
        <v>8</v>
      </c>
    </row>
    <row r="181" spans="1:8" x14ac:dyDescent="0.2">
      <c r="A181" s="1">
        <v>7499</v>
      </c>
      <c r="B181" s="1">
        <v>6.74</v>
      </c>
      <c r="C181" s="6">
        <v>6</v>
      </c>
      <c r="D181" s="6">
        <v>128</v>
      </c>
      <c r="E181" s="6">
        <v>5000</v>
      </c>
      <c r="F181" s="5">
        <v>4.2</v>
      </c>
      <c r="G181" s="6">
        <v>50</v>
      </c>
      <c r="H181" s="6">
        <v>8</v>
      </c>
    </row>
    <row r="182" spans="1:8" x14ac:dyDescent="0.2">
      <c r="A182" s="1">
        <v>9499</v>
      </c>
      <c r="B182" s="1">
        <v>6.74</v>
      </c>
      <c r="C182" s="6">
        <v>8</v>
      </c>
      <c r="D182" s="6">
        <v>256</v>
      </c>
      <c r="E182" s="6">
        <v>5000</v>
      </c>
      <c r="F182" s="5">
        <v>4.2</v>
      </c>
      <c r="G182" s="6">
        <v>50</v>
      </c>
      <c r="H182" s="6">
        <v>8</v>
      </c>
    </row>
    <row r="183" spans="1:8" x14ac:dyDescent="0.2">
      <c r="A183" s="1">
        <v>6799</v>
      </c>
      <c r="B183" s="1">
        <v>6.74</v>
      </c>
      <c r="C183" s="6">
        <v>4</v>
      </c>
      <c r="D183" s="6">
        <v>128</v>
      </c>
      <c r="E183" s="6">
        <v>5000</v>
      </c>
      <c r="F183" s="5">
        <v>4.3</v>
      </c>
      <c r="G183" s="6">
        <v>50</v>
      </c>
      <c r="H183" s="6">
        <v>8</v>
      </c>
    </row>
    <row r="184" spans="1:8" x14ac:dyDescent="0.2">
      <c r="A184" s="1">
        <v>6899</v>
      </c>
      <c r="B184" s="1">
        <v>6.56</v>
      </c>
      <c r="C184" s="6">
        <v>3</v>
      </c>
      <c r="D184" s="6">
        <v>64</v>
      </c>
      <c r="E184" s="6">
        <v>5000</v>
      </c>
      <c r="F184" s="5">
        <v>4.3</v>
      </c>
      <c r="G184" s="6">
        <v>8</v>
      </c>
      <c r="H184" s="6">
        <v>8</v>
      </c>
    </row>
    <row r="185" spans="1:8" x14ac:dyDescent="0.2">
      <c r="A185" s="1">
        <v>8499</v>
      </c>
      <c r="B185" s="1">
        <v>6.74</v>
      </c>
      <c r="C185" s="6">
        <v>6</v>
      </c>
      <c r="D185" s="6">
        <v>128</v>
      </c>
      <c r="E185" s="6">
        <v>5000</v>
      </c>
      <c r="F185" s="5">
        <v>4.2</v>
      </c>
      <c r="G185" s="6">
        <v>50</v>
      </c>
      <c r="H185" s="6">
        <v>8</v>
      </c>
    </row>
    <row r="186" spans="1:8" x14ac:dyDescent="0.2">
      <c r="A186" s="1">
        <v>7699</v>
      </c>
      <c r="B186" s="1">
        <v>6.74</v>
      </c>
      <c r="C186" s="6">
        <v>4</v>
      </c>
      <c r="D186" s="6">
        <v>128</v>
      </c>
      <c r="E186" s="6">
        <v>5000</v>
      </c>
      <c r="F186" s="5">
        <v>4.3</v>
      </c>
      <c r="G186" s="6">
        <v>50</v>
      </c>
      <c r="H186" s="6">
        <v>8</v>
      </c>
    </row>
    <row r="187" spans="1:8" x14ac:dyDescent="0.2">
      <c r="A187" s="1">
        <v>7699</v>
      </c>
      <c r="B187" s="1">
        <v>6.74</v>
      </c>
      <c r="C187" s="6">
        <v>4</v>
      </c>
      <c r="D187" s="6">
        <v>128</v>
      </c>
      <c r="E187" s="6">
        <v>5000</v>
      </c>
      <c r="F187" s="5">
        <v>4.3</v>
      </c>
      <c r="G187" s="6">
        <v>50</v>
      </c>
      <c r="H187" s="6">
        <v>8</v>
      </c>
    </row>
    <row r="188" spans="1:8" x14ac:dyDescent="0.2">
      <c r="A188" s="1">
        <v>8499</v>
      </c>
      <c r="B188" s="1">
        <v>6.74</v>
      </c>
      <c r="C188" s="6">
        <v>6</v>
      </c>
      <c r="D188" s="6">
        <v>128</v>
      </c>
      <c r="E188" s="6">
        <v>5000</v>
      </c>
      <c r="F188" s="5">
        <v>4.2</v>
      </c>
      <c r="G188" s="6">
        <v>50</v>
      </c>
      <c r="H188" s="6">
        <v>8</v>
      </c>
    </row>
    <row r="189" spans="1:8" x14ac:dyDescent="0.2">
      <c r="A189" s="1">
        <v>15499</v>
      </c>
      <c r="B189" s="1">
        <v>6.56</v>
      </c>
      <c r="C189" s="6">
        <v>6</v>
      </c>
      <c r="D189" s="6">
        <v>128</v>
      </c>
      <c r="E189" s="6">
        <v>5000</v>
      </c>
      <c r="F189" s="5">
        <v>4.3</v>
      </c>
      <c r="G189" s="6">
        <v>13</v>
      </c>
      <c r="H189" s="6">
        <v>8</v>
      </c>
    </row>
    <row r="190" spans="1:8" x14ac:dyDescent="0.2">
      <c r="A190" s="1">
        <v>13999</v>
      </c>
      <c r="B190" s="1">
        <v>6.56</v>
      </c>
      <c r="C190" s="6">
        <v>4</v>
      </c>
      <c r="D190" s="6">
        <v>128</v>
      </c>
      <c r="E190" s="6">
        <v>5000</v>
      </c>
      <c r="F190" s="5">
        <v>4.3</v>
      </c>
      <c r="G190" s="6">
        <v>13</v>
      </c>
      <c r="H190" s="6">
        <v>8</v>
      </c>
    </row>
    <row r="191" spans="1:8" x14ac:dyDescent="0.2">
      <c r="A191" s="1">
        <v>15499</v>
      </c>
      <c r="B191" s="1">
        <v>6.56</v>
      </c>
      <c r="C191" s="6">
        <v>6</v>
      </c>
      <c r="D191" s="6">
        <v>128</v>
      </c>
      <c r="E191" s="6">
        <v>5000</v>
      </c>
      <c r="F191" s="5">
        <v>4.3</v>
      </c>
      <c r="G191" s="6">
        <v>13</v>
      </c>
      <c r="H191" s="6">
        <v>8</v>
      </c>
    </row>
    <row r="192" spans="1:8" x14ac:dyDescent="0.2">
      <c r="A192" s="1">
        <v>15999</v>
      </c>
      <c r="B192" s="1">
        <v>6.78</v>
      </c>
      <c r="C192" s="6">
        <v>8</v>
      </c>
      <c r="D192" s="6">
        <v>256</v>
      </c>
      <c r="E192" s="6">
        <v>5000</v>
      </c>
      <c r="F192" s="5">
        <v>4.2</v>
      </c>
      <c r="G192" s="6">
        <v>8</v>
      </c>
      <c r="H192" s="6">
        <v>16</v>
      </c>
    </row>
    <row r="193" spans="1:8" x14ac:dyDescent="0.2">
      <c r="A193" s="1">
        <v>22999</v>
      </c>
      <c r="B193" s="1">
        <v>6.55</v>
      </c>
      <c r="C193" s="6">
        <v>8</v>
      </c>
      <c r="D193" s="6">
        <v>128</v>
      </c>
      <c r="E193" s="6">
        <v>5000</v>
      </c>
      <c r="F193" s="5">
        <v>4.3</v>
      </c>
      <c r="G193" s="6">
        <v>50</v>
      </c>
      <c r="H193" s="6">
        <v>32</v>
      </c>
    </row>
    <row r="194" spans="1:8" x14ac:dyDescent="0.2">
      <c r="A194" s="1">
        <v>58999</v>
      </c>
      <c r="B194" s="1">
        <v>6.2</v>
      </c>
      <c r="C194" s="6">
        <v>8</v>
      </c>
      <c r="D194" s="6">
        <v>128</v>
      </c>
      <c r="E194" s="6">
        <v>4575</v>
      </c>
      <c r="F194" s="5">
        <v>4.2</v>
      </c>
      <c r="G194" s="6">
        <v>50</v>
      </c>
      <c r="H194" s="6">
        <v>5</v>
      </c>
    </row>
    <row r="195" spans="1:8" x14ac:dyDescent="0.2">
      <c r="A195" s="1">
        <v>8999</v>
      </c>
      <c r="B195" s="1">
        <v>6.74</v>
      </c>
      <c r="C195" s="6">
        <v>4</v>
      </c>
      <c r="D195" s="6">
        <v>128</v>
      </c>
      <c r="E195" s="6">
        <v>5000</v>
      </c>
      <c r="F195" s="5">
        <v>4.0999999999999996</v>
      </c>
      <c r="G195" s="6">
        <v>50</v>
      </c>
      <c r="H195" s="6">
        <v>5</v>
      </c>
    </row>
    <row r="196" spans="1:8" x14ac:dyDescent="0.2">
      <c r="A196" s="1">
        <v>11499</v>
      </c>
      <c r="B196" s="1">
        <v>6.74</v>
      </c>
      <c r="C196" s="6">
        <v>8</v>
      </c>
      <c r="D196" s="6">
        <v>256</v>
      </c>
      <c r="E196" s="6">
        <v>5000</v>
      </c>
      <c r="F196" s="5">
        <v>4.2</v>
      </c>
      <c r="G196" s="6">
        <v>50</v>
      </c>
      <c r="H196" s="6">
        <v>5</v>
      </c>
    </row>
    <row r="197" spans="1:8" x14ac:dyDescent="0.2">
      <c r="A197" s="1">
        <v>8999</v>
      </c>
      <c r="B197" s="1">
        <v>6.74</v>
      </c>
      <c r="C197" s="6">
        <v>4</v>
      </c>
      <c r="D197" s="6">
        <v>128</v>
      </c>
      <c r="E197" s="6">
        <v>5000</v>
      </c>
      <c r="F197" s="5">
        <v>4.0999999999999996</v>
      </c>
      <c r="G197" s="6">
        <v>50</v>
      </c>
      <c r="H197" s="6">
        <v>5</v>
      </c>
    </row>
    <row r="198" spans="1:8" x14ac:dyDescent="0.2">
      <c r="A198" s="1">
        <v>9999</v>
      </c>
      <c r="B198" s="1">
        <v>6.74</v>
      </c>
      <c r="C198" s="6">
        <v>6</v>
      </c>
      <c r="D198" s="6">
        <v>128</v>
      </c>
      <c r="E198" s="6">
        <v>5000</v>
      </c>
      <c r="F198" s="5">
        <v>4.3</v>
      </c>
      <c r="G198" s="6">
        <v>50</v>
      </c>
      <c r="H198" s="6">
        <v>5</v>
      </c>
    </row>
    <row r="199" spans="1:8" x14ac:dyDescent="0.2">
      <c r="A199" s="1">
        <v>7199</v>
      </c>
      <c r="B199" s="1">
        <v>6.56</v>
      </c>
      <c r="C199" s="6">
        <v>4</v>
      </c>
      <c r="D199" s="6">
        <v>64</v>
      </c>
      <c r="E199" s="6">
        <v>5000</v>
      </c>
      <c r="F199" s="5">
        <v>4.3</v>
      </c>
      <c r="G199" s="6">
        <v>8</v>
      </c>
      <c r="H199" s="6">
        <v>8</v>
      </c>
    </row>
    <row r="200" spans="1:8" x14ac:dyDescent="0.2">
      <c r="A200" s="1">
        <v>7199</v>
      </c>
      <c r="B200" s="1">
        <v>6.56</v>
      </c>
      <c r="C200" s="6">
        <v>4</v>
      </c>
      <c r="D200" s="6">
        <v>64</v>
      </c>
      <c r="E200" s="6">
        <v>5000</v>
      </c>
      <c r="F200" s="5">
        <v>4.3</v>
      </c>
      <c r="G200" s="6">
        <v>8</v>
      </c>
      <c r="H200" s="6">
        <v>8</v>
      </c>
    </row>
    <row r="201" spans="1:8" x14ac:dyDescent="0.2">
      <c r="A201" s="1">
        <v>18999</v>
      </c>
      <c r="B201" s="1">
        <v>6.5</v>
      </c>
      <c r="C201" s="6">
        <v>8</v>
      </c>
      <c r="D201" s="6">
        <v>128</v>
      </c>
      <c r="E201" s="6">
        <v>5000</v>
      </c>
      <c r="F201" s="5">
        <v>4.2</v>
      </c>
      <c r="G201" s="6">
        <v>50</v>
      </c>
      <c r="H201" s="6">
        <v>13</v>
      </c>
    </row>
    <row r="202" spans="1:8" x14ac:dyDescent="0.2">
      <c r="A202" s="1">
        <v>17667</v>
      </c>
      <c r="B202" s="1">
        <v>6.5</v>
      </c>
      <c r="C202" s="6">
        <v>6</v>
      </c>
      <c r="D202" s="6">
        <v>128</v>
      </c>
      <c r="E202" s="6">
        <v>5000</v>
      </c>
      <c r="F202" s="5">
        <v>4.2</v>
      </c>
      <c r="G202" s="6">
        <v>50</v>
      </c>
      <c r="H202" s="6">
        <v>13</v>
      </c>
    </row>
    <row r="203" spans="1:8" x14ac:dyDescent="0.2">
      <c r="A203" s="1">
        <v>22499</v>
      </c>
      <c r="B203" s="1">
        <v>6.5</v>
      </c>
      <c r="C203" s="6">
        <v>8</v>
      </c>
      <c r="D203" s="6">
        <v>256</v>
      </c>
      <c r="E203" s="6">
        <v>5000</v>
      </c>
      <c r="F203" s="5">
        <v>4.2</v>
      </c>
      <c r="G203" s="6">
        <v>50</v>
      </c>
      <c r="H203" s="6">
        <v>13</v>
      </c>
    </row>
    <row r="204" spans="1:8" x14ac:dyDescent="0.2">
      <c r="A204" s="1">
        <v>18548</v>
      </c>
      <c r="B204" s="1">
        <v>6.5</v>
      </c>
      <c r="C204" s="6">
        <v>8</v>
      </c>
      <c r="D204" s="6">
        <v>128</v>
      </c>
      <c r="E204" s="6">
        <v>5000</v>
      </c>
      <c r="F204" s="5">
        <v>4.2</v>
      </c>
      <c r="G204" s="6">
        <v>50</v>
      </c>
      <c r="H204" s="6">
        <v>13</v>
      </c>
    </row>
    <row r="205" spans="1:8" x14ac:dyDescent="0.2">
      <c r="A205" s="1">
        <v>22139</v>
      </c>
      <c r="B205" s="1">
        <v>6.5</v>
      </c>
      <c r="C205" s="6">
        <v>8</v>
      </c>
      <c r="D205" s="6">
        <v>256</v>
      </c>
      <c r="E205" s="6">
        <v>5000</v>
      </c>
      <c r="F205" s="5">
        <v>4.2</v>
      </c>
      <c r="G205" s="6">
        <v>50</v>
      </c>
      <c r="H205" s="6">
        <v>13</v>
      </c>
    </row>
    <row r="206" spans="1:8" x14ac:dyDescent="0.2">
      <c r="A206" s="1">
        <v>18975</v>
      </c>
      <c r="B206" s="1">
        <v>6.5</v>
      </c>
      <c r="C206" s="6">
        <v>8</v>
      </c>
      <c r="D206" s="6">
        <v>128</v>
      </c>
      <c r="E206" s="6">
        <v>5000</v>
      </c>
      <c r="F206" s="5">
        <v>4.2</v>
      </c>
      <c r="G206" s="6">
        <v>50</v>
      </c>
      <c r="H206" s="6">
        <v>13</v>
      </c>
    </row>
    <row r="207" spans="1:8" x14ac:dyDescent="0.2">
      <c r="A207" s="1">
        <v>17999</v>
      </c>
      <c r="B207" s="1">
        <v>6.5</v>
      </c>
      <c r="C207" s="6">
        <v>6</v>
      </c>
      <c r="D207" s="6">
        <v>128</v>
      </c>
      <c r="E207" s="6">
        <v>5000</v>
      </c>
      <c r="F207" s="5">
        <v>4.2</v>
      </c>
      <c r="G207" s="6">
        <v>50</v>
      </c>
      <c r="H207" s="6">
        <v>13</v>
      </c>
    </row>
    <row r="208" spans="1:8" x14ac:dyDescent="0.2">
      <c r="A208" s="1">
        <v>6899</v>
      </c>
      <c r="B208" s="1">
        <v>6.56</v>
      </c>
      <c r="C208" s="6">
        <v>3</v>
      </c>
      <c r="D208" s="6">
        <v>64</v>
      </c>
      <c r="E208" s="6">
        <v>5000</v>
      </c>
      <c r="F208" s="5">
        <v>4.3</v>
      </c>
      <c r="G208" s="6">
        <v>13</v>
      </c>
      <c r="H208" s="6">
        <v>8</v>
      </c>
    </row>
    <row r="209" spans="1:8" x14ac:dyDescent="0.2">
      <c r="A209" s="1">
        <v>28999</v>
      </c>
      <c r="B209" s="1">
        <v>6.7</v>
      </c>
      <c r="C209" s="6">
        <v>8</v>
      </c>
      <c r="D209" s="6">
        <v>256</v>
      </c>
      <c r="E209" s="6">
        <v>5000</v>
      </c>
      <c r="F209" s="5">
        <v>4.4000000000000004</v>
      </c>
      <c r="G209" s="6">
        <v>50</v>
      </c>
      <c r="H209" s="6">
        <v>32</v>
      </c>
    </row>
    <row r="210" spans="1:8" x14ac:dyDescent="0.2">
      <c r="A210" s="1">
        <v>22999</v>
      </c>
      <c r="B210" s="1">
        <v>6.7</v>
      </c>
      <c r="C210" s="6">
        <v>8</v>
      </c>
      <c r="D210" s="6">
        <v>128</v>
      </c>
      <c r="E210" s="6">
        <v>5000</v>
      </c>
      <c r="F210" s="5">
        <v>4.4000000000000004</v>
      </c>
      <c r="G210" s="6">
        <v>50</v>
      </c>
      <c r="H210" s="6">
        <v>16</v>
      </c>
    </row>
    <row r="211" spans="1:8" x14ac:dyDescent="0.2">
      <c r="A211" s="1">
        <v>30999</v>
      </c>
      <c r="B211" s="1">
        <v>6.7</v>
      </c>
      <c r="C211" s="6">
        <v>12</v>
      </c>
      <c r="D211" s="6">
        <v>256</v>
      </c>
      <c r="E211" s="6">
        <v>5000</v>
      </c>
      <c r="F211" s="5">
        <v>4.4000000000000004</v>
      </c>
      <c r="G211" s="6">
        <v>50</v>
      </c>
      <c r="H211" s="6">
        <v>32</v>
      </c>
    </row>
    <row r="212" spans="1:8" x14ac:dyDescent="0.2">
      <c r="A212" s="1">
        <v>24999</v>
      </c>
      <c r="B212" s="1">
        <v>6.7</v>
      </c>
      <c r="C212" s="6">
        <v>8</v>
      </c>
      <c r="D212" s="6">
        <v>256</v>
      </c>
      <c r="E212" s="6">
        <v>5000</v>
      </c>
      <c r="F212" s="5">
        <v>4.4000000000000004</v>
      </c>
      <c r="G212" s="6">
        <v>50</v>
      </c>
      <c r="H212" s="6">
        <v>16</v>
      </c>
    </row>
    <row r="213" spans="1:8" x14ac:dyDescent="0.2">
      <c r="A213" s="1">
        <v>29999</v>
      </c>
      <c r="B213" s="1">
        <v>6.7</v>
      </c>
      <c r="C213" s="6">
        <v>8</v>
      </c>
      <c r="D213" s="6">
        <v>128</v>
      </c>
      <c r="E213" s="6">
        <v>5000</v>
      </c>
      <c r="F213" s="5">
        <v>4.4000000000000004</v>
      </c>
      <c r="G213" s="6">
        <v>50</v>
      </c>
      <c r="H213" s="6">
        <v>32</v>
      </c>
    </row>
    <row r="214" spans="1:8" x14ac:dyDescent="0.2">
      <c r="A214" s="1">
        <v>30999</v>
      </c>
      <c r="B214" s="1">
        <v>6.7</v>
      </c>
      <c r="C214" s="6">
        <v>12</v>
      </c>
      <c r="D214" s="6">
        <v>256</v>
      </c>
      <c r="E214" s="6">
        <v>5000</v>
      </c>
      <c r="F214" s="5">
        <v>4.4000000000000004</v>
      </c>
      <c r="G214" s="6">
        <v>50</v>
      </c>
      <c r="H214" s="6">
        <v>32</v>
      </c>
    </row>
    <row r="215" spans="1:8" x14ac:dyDescent="0.2">
      <c r="A215" s="1">
        <v>28999</v>
      </c>
      <c r="B215" s="1">
        <v>6.7</v>
      </c>
      <c r="C215" s="6">
        <v>8</v>
      </c>
      <c r="D215" s="6">
        <v>256</v>
      </c>
      <c r="E215" s="6">
        <v>5000</v>
      </c>
      <c r="F215" s="5">
        <v>4.4000000000000004</v>
      </c>
      <c r="G215" s="6">
        <v>50</v>
      </c>
      <c r="H215" s="6">
        <v>32</v>
      </c>
    </row>
    <row r="216" spans="1:8" x14ac:dyDescent="0.2">
      <c r="A216" s="1">
        <v>29999</v>
      </c>
      <c r="B216" s="1">
        <v>6.7</v>
      </c>
      <c r="C216" s="6">
        <v>8</v>
      </c>
      <c r="D216" s="6">
        <v>128</v>
      </c>
      <c r="E216" s="6">
        <v>5000</v>
      </c>
      <c r="F216" s="5">
        <v>4.4000000000000004</v>
      </c>
      <c r="G216" s="6">
        <v>50</v>
      </c>
      <c r="H216" s="6">
        <v>32</v>
      </c>
    </row>
    <row r="217" spans="1:8" x14ac:dyDescent="0.2">
      <c r="A217" s="1">
        <v>29999</v>
      </c>
      <c r="B217" s="1">
        <v>6.7</v>
      </c>
      <c r="C217" s="6">
        <v>8</v>
      </c>
      <c r="D217" s="6">
        <v>128</v>
      </c>
      <c r="E217" s="6">
        <v>5000</v>
      </c>
      <c r="F217" s="5">
        <v>4.4000000000000004</v>
      </c>
      <c r="G217" s="6">
        <v>50</v>
      </c>
      <c r="H217" s="6">
        <v>32</v>
      </c>
    </row>
    <row r="218" spans="1:8" x14ac:dyDescent="0.2">
      <c r="A218" s="1">
        <v>28999</v>
      </c>
      <c r="B218" s="1">
        <v>6.7</v>
      </c>
      <c r="C218" s="6">
        <v>8</v>
      </c>
      <c r="D218" s="6">
        <v>256</v>
      </c>
      <c r="E218" s="6">
        <v>5000</v>
      </c>
      <c r="F218" s="5">
        <v>4.4000000000000004</v>
      </c>
      <c r="G218" s="6">
        <v>50</v>
      </c>
      <c r="H218" s="6">
        <v>32</v>
      </c>
    </row>
    <row r="219" spans="1:8" x14ac:dyDescent="0.2">
      <c r="A219" s="1">
        <v>24999</v>
      </c>
      <c r="B219" s="1">
        <v>6.7</v>
      </c>
      <c r="C219" s="6">
        <v>8</v>
      </c>
      <c r="D219" s="6">
        <v>256</v>
      </c>
      <c r="E219" s="6">
        <v>5000</v>
      </c>
      <c r="F219" s="5">
        <v>4.4000000000000004</v>
      </c>
      <c r="G219" s="6">
        <v>50</v>
      </c>
      <c r="H219" s="6">
        <v>16</v>
      </c>
    </row>
    <row r="220" spans="1:8" x14ac:dyDescent="0.2">
      <c r="A220" s="1">
        <v>30999</v>
      </c>
      <c r="B220" s="1">
        <v>6.7</v>
      </c>
      <c r="C220" s="6">
        <v>12</v>
      </c>
      <c r="D220" s="6">
        <v>256</v>
      </c>
      <c r="E220" s="6">
        <v>5000</v>
      </c>
      <c r="F220" s="5">
        <v>4.4000000000000004</v>
      </c>
      <c r="G220" s="6">
        <v>50</v>
      </c>
      <c r="H220" s="6">
        <v>32</v>
      </c>
    </row>
    <row r="221" spans="1:8" x14ac:dyDescent="0.2">
      <c r="A221" s="1">
        <v>7699</v>
      </c>
      <c r="B221" s="1">
        <v>6.74</v>
      </c>
      <c r="C221" s="6">
        <v>4</v>
      </c>
      <c r="D221" s="6">
        <v>128</v>
      </c>
      <c r="E221" s="6">
        <v>5000</v>
      </c>
      <c r="F221" s="5">
        <v>4.3</v>
      </c>
      <c r="G221" s="6">
        <v>50</v>
      </c>
      <c r="H221" s="6">
        <v>8</v>
      </c>
    </row>
    <row r="222" spans="1:8" x14ac:dyDescent="0.2">
      <c r="A222" s="1">
        <v>7299</v>
      </c>
      <c r="B222" s="1">
        <v>6.6</v>
      </c>
      <c r="C222" s="6">
        <v>4</v>
      </c>
      <c r="D222" s="6">
        <v>64</v>
      </c>
      <c r="E222" s="6">
        <v>5000</v>
      </c>
      <c r="F222" s="5">
        <v>4.3</v>
      </c>
      <c r="G222" s="6">
        <v>50</v>
      </c>
      <c r="H222" s="6">
        <v>8</v>
      </c>
    </row>
    <row r="223" spans="1:8" x14ac:dyDescent="0.2">
      <c r="A223" s="1">
        <v>7999</v>
      </c>
      <c r="B223" s="1">
        <v>6.6</v>
      </c>
      <c r="C223" s="6">
        <v>8</v>
      </c>
      <c r="D223" s="6">
        <v>128</v>
      </c>
      <c r="E223" s="6">
        <v>5000</v>
      </c>
      <c r="F223" s="5">
        <v>4.3</v>
      </c>
      <c r="G223" s="6">
        <v>50</v>
      </c>
      <c r="H223" s="6">
        <v>8</v>
      </c>
    </row>
    <row r="224" spans="1:8" x14ac:dyDescent="0.2">
      <c r="A224" s="1">
        <v>7999</v>
      </c>
      <c r="B224" s="1">
        <v>6.6</v>
      </c>
      <c r="C224" s="6">
        <v>8</v>
      </c>
      <c r="D224" s="6">
        <v>128</v>
      </c>
      <c r="E224" s="6">
        <v>5000</v>
      </c>
      <c r="F224" s="5">
        <v>4.3</v>
      </c>
      <c r="G224" s="6">
        <v>50</v>
      </c>
      <c r="H224" s="6">
        <v>8</v>
      </c>
    </row>
    <row r="225" spans="1:8" x14ac:dyDescent="0.2">
      <c r="A225" s="1">
        <v>7299</v>
      </c>
      <c r="B225" s="1">
        <v>6.6</v>
      </c>
      <c r="C225" s="6">
        <v>4</v>
      </c>
      <c r="D225" s="6">
        <v>64</v>
      </c>
      <c r="E225" s="6">
        <v>5000</v>
      </c>
      <c r="F225" s="5">
        <v>4.3</v>
      </c>
      <c r="G225" s="6">
        <v>50</v>
      </c>
      <c r="H225" s="6">
        <v>8</v>
      </c>
    </row>
    <row r="226" spans="1:8" x14ac:dyDescent="0.2">
      <c r="A226" s="1">
        <v>7299</v>
      </c>
      <c r="B226" s="1">
        <v>6.6</v>
      </c>
      <c r="C226" s="6">
        <v>4</v>
      </c>
      <c r="D226" s="6">
        <v>64</v>
      </c>
      <c r="E226" s="6">
        <v>5000</v>
      </c>
      <c r="F226" s="5">
        <v>4.3</v>
      </c>
      <c r="G226" s="6">
        <v>50</v>
      </c>
      <c r="H226" s="6">
        <v>8</v>
      </c>
    </row>
    <row r="227" spans="1:8" x14ac:dyDescent="0.2">
      <c r="A227" s="1">
        <v>7299</v>
      </c>
      <c r="B227" s="1">
        <v>6.6</v>
      </c>
      <c r="C227" s="6">
        <v>4</v>
      </c>
      <c r="D227" s="6">
        <v>64</v>
      </c>
      <c r="E227" s="6">
        <v>5000</v>
      </c>
      <c r="F227" s="5">
        <v>4.3</v>
      </c>
      <c r="G227" s="6">
        <v>50</v>
      </c>
      <c r="H227" s="6">
        <v>8</v>
      </c>
    </row>
    <row r="228" spans="1:8" x14ac:dyDescent="0.2">
      <c r="A228" s="1">
        <v>7999</v>
      </c>
      <c r="B228" s="1">
        <v>6.6</v>
      </c>
      <c r="C228" s="6">
        <v>8</v>
      </c>
      <c r="D228" s="6">
        <v>128</v>
      </c>
      <c r="E228" s="6">
        <v>5000</v>
      </c>
      <c r="F228" s="5">
        <v>4.3</v>
      </c>
      <c r="G228" s="6">
        <v>50</v>
      </c>
      <c r="H228" s="6">
        <v>8</v>
      </c>
    </row>
    <row r="229" spans="1:8" x14ac:dyDescent="0.2">
      <c r="A229" s="1">
        <v>8499</v>
      </c>
      <c r="B229" s="1">
        <v>6.74</v>
      </c>
      <c r="C229" s="6">
        <v>6</v>
      </c>
      <c r="D229" s="6">
        <v>128</v>
      </c>
      <c r="E229" s="6">
        <v>5000</v>
      </c>
      <c r="F229" s="5">
        <v>4.2</v>
      </c>
      <c r="G229" s="6">
        <v>50</v>
      </c>
      <c r="H229" s="6">
        <v>8</v>
      </c>
    </row>
    <row r="230" spans="1:8" x14ac:dyDescent="0.2">
      <c r="A230" s="1">
        <v>7199</v>
      </c>
      <c r="B230" s="1">
        <v>6.56</v>
      </c>
      <c r="C230" s="6">
        <v>4</v>
      </c>
      <c r="D230" s="6">
        <v>64</v>
      </c>
      <c r="E230" s="6">
        <v>5000</v>
      </c>
      <c r="F230" s="5">
        <v>4.3</v>
      </c>
      <c r="G230" s="6">
        <v>8</v>
      </c>
      <c r="H230" s="6">
        <v>8</v>
      </c>
    </row>
    <row r="231" spans="1:8" x14ac:dyDescent="0.2">
      <c r="A231" s="1">
        <v>121499</v>
      </c>
      <c r="B231" s="1">
        <v>6.8</v>
      </c>
      <c r="C231" s="6">
        <v>12</v>
      </c>
      <c r="D231" s="6">
        <v>256</v>
      </c>
      <c r="E231" s="6">
        <v>5000</v>
      </c>
      <c r="F231" s="5">
        <v>4.5999999999999996</v>
      </c>
      <c r="G231" s="6">
        <v>200</v>
      </c>
      <c r="H231" s="6">
        <v>12</v>
      </c>
    </row>
    <row r="232" spans="1:8" x14ac:dyDescent="0.2">
      <c r="A232" s="1">
        <v>70999</v>
      </c>
      <c r="B232" s="1">
        <v>6.2</v>
      </c>
      <c r="C232" s="6">
        <v>8</v>
      </c>
      <c r="D232" s="6">
        <v>512</v>
      </c>
      <c r="E232" s="6">
        <v>4000</v>
      </c>
      <c r="F232" s="5">
        <v>4.4000000000000004</v>
      </c>
      <c r="G232" s="6">
        <v>50</v>
      </c>
      <c r="H232" s="6">
        <v>12</v>
      </c>
    </row>
    <row r="233" spans="1:8" x14ac:dyDescent="0.2">
      <c r="A233" s="1">
        <v>67999</v>
      </c>
      <c r="B233" s="1">
        <v>6.2</v>
      </c>
      <c r="C233" s="6">
        <v>8</v>
      </c>
      <c r="D233" s="6">
        <v>256</v>
      </c>
      <c r="E233" s="6">
        <v>4000</v>
      </c>
      <c r="F233" s="5">
        <v>4.4000000000000004</v>
      </c>
      <c r="G233" s="6">
        <v>50</v>
      </c>
      <c r="H233" s="6">
        <v>12</v>
      </c>
    </row>
    <row r="234" spans="1:8" x14ac:dyDescent="0.2">
      <c r="A234" s="1">
        <v>94999</v>
      </c>
      <c r="B234" s="1">
        <v>6.7</v>
      </c>
      <c r="C234" s="6">
        <v>12</v>
      </c>
      <c r="D234" s="6">
        <v>256</v>
      </c>
      <c r="E234" s="6">
        <v>4900</v>
      </c>
      <c r="F234" s="5">
        <v>4.5</v>
      </c>
      <c r="G234" s="6">
        <v>50</v>
      </c>
      <c r="H234" s="6">
        <v>12</v>
      </c>
    </row>
    <row r="235" spans="1:8" x14ac:dyDescent="0.2">
      <c r="A235" s="1">
        <v>121499</v>
      </c>
      <c r="B235" s="1">
        <v>6.8</v>
      </c>
      <c r="C235" s="6">
        <v>12</v>
      </c>
      <c r="D235" s="6">
        <v>256</v>
      </c>
      <c r="E235" s="6">
        <v>5000</v>
      </c>
      <c r="F235" s="5">
        <v>4.5999999999999996</v>
      </c>
      <c r="G235" s="6">
        <v>200</v>
      </c>
      <c r="H235" s="6">
        <v>12</v>
      </c>
    </row>
    <row r="236" spans="1:8" x14ac:dyDescent="0.2">
      <c r="A236" s="1">
        <v>121999</v>
      </c>
      <c r="B236" s="1">
        <v>6.8</v>
      </c>
      <c r="C236" s="6">
        <v>12</v>
      </c>
      <c r="D236" s="6">
        <v>256</v>
      </c>
      <c r="E236" s="6">
        <v>5000</v>
      </c>
      <c r="F236" s="5">
        <v>4.5999999999999996</v>
      </c>
      <c r="G236" s="6">
        <v>200</v>
      </c>
      <c r="H236" s="6">
        <v>12</v>
      </c>
    </row>
    <row r="237" spans="1:8" x14ac:dyDescent="0.2">
      <c r="A237" s="1">
        <v>104999</v>
      </c>
      <c r="B237" s="1">
        <v>6.7</v>
      </c>
      <c r="C237" s="6">
        <v>12</v>
      </c>
      <c r="D237" s="6">
        <v>512</v>
      </c>
      <c r="E237" s="6">
        <v>4900</v>
      </c>
      <c r="F237" s="5">
        <v>4.5</v>
      </c>
      <c r="G237" s="6">
        <v>50</v>
      </c>
      <c r="H237" s="6">
        <v>12</v>
      </c>
    </row>
    <row r="238" spans="1:8" x14ac:dyDescent="0.2">
      <c r="A238" s="1">
        <v>70999</v>
      </c>
      <c r="B238" s="1">
        <v>6.2</v>
      </c>
      <c r="C238" s="6">
        <v>8</v>
      </c>
      <c r="D238" s="6">
        <v>512</v>
      </c>
      <c r="E238" s="6">
        <v>4000</v>
      </c>
      <c r="F238" s="5">
        <v>4.4000000000000004</v>
      </c>
      <c r="G238" s="6">
        <v>50</v>
      </c>
      <c r="H238" s="6">
        <v>12</v>
      </c>
    </row>
    <row r="239" spans="1:8" x14ac:dyDescent="0.2">
      <c r="A239" s="1">
        <v>130999</v>
      </c>
      <c r="B239" s="1">
        <v>6.8</v>
      </c>
      <c r="C239" s="6">
        <v>12</v>
      </c>
      <c r="D239" s="6">
        <v>512</v>
      </c>
      <c r="E239" s="6">
        <v>5000</v>
      </c>
      <c r="F239" s="5">
        <v>4.5999999999999996</v>
      </c>
      <c r="G239" s="6">
        <v>200</v>
      </c>
      <c r="H239" s="6">
        <v>12</v>
      </c>
    </row>
    <row r="240" spans="1:8" x14ac:dyDescent="0.2">
      <c r="A240" s="1">
        <v>104999</v>
      </c>
      <c r="B240" s="1">
        <v>6.7</v>
      </c>
      <c r="C240" s="6">
        <v>12</v>
      </c>
      <c r="D240" s="6">
        <v>512</v>
      </c>
      <c r="E240" s="6">
        <v>4900</v>
      </c>
      <c r="F240" s="5">
        <v>4.5</v>
      </c>
      <c r="G240" s="6">
        <v>50</v>
      </c>
      <c r="H240" s="6">
        <v>12</v>
      </c>
    </row>
    <row r="241" spans="1:8" x14ac:dyDescent="0.2">
      <c r="A241" s="1">
        <v>67999</v>
      </c>
      <c r="B241" s="1">
        <v>6.2</v>
      </c>
      <c r="C241" s="6">
        <v>8</v>
      </c>
      <c r="D241" s="6">
        <v>256</v>
      </c>
      <c r="E241" s="6">
        <v>4000</v>
      </c>
      <c r="F241" s="5">
        <v>4.4000000000000004</v>
      </c>
      <c r="G241" s="6">
        <v>50</v>
      </c>
      <c r="H241" s="6">
        <v>12</v>
      </c>
    </row>
    <row r="242" spans="1:8" x14ac:dyDescent="0.2">
      <c r="A242" s="1">
        <v>6899</v>
      </c>
      <c r="B242" s="1">
        <v>6.56</v>
      </c>
      <c r="C242" s="6">
        <v>3</v>
      </c>
      <c r="D242" s="6">
        <v>64</v>
      </c>
      <c r="E242" s="6">
        <v>5000</v>
      </c>
      <c r="F242" s="5">
        <v>4.3</v>
      </c>
      <c r="G242" s="6">
        <v>13</v>
      </c>
      <c r="H242" s="6">
        <v>8</v>
      </c>
    </row>
    <row r="243" spans="1:8" x14ac:dyDescent="0.2">
      <c r="A243" s="1">
        <v>11499</v>
      </c>
      <c r="B243" s="1">
        <v>6.74</v>
      </c>
      <c r="C243" s="6">
        <v>8</v>
      </c>
      <c r="D243" s="6">
        <v>256</v>
      </c>
      <c r="E243" s="6">
        <v>5000</v>
      </c>
      <c r="F243" s="5">
        <v>4.2</v>
      </c>
      <c r="G243" s="6">
        <v>50</v>
      </c>
      <c r="H243" s="6">
        <v>5</v>
      </c>
    </row>
    <row r="244" spans="1:8" x14ac:dyDescent="0.2">
      <c r="A244" s="1">
        <v>6799</v>
      </c>
      <c r="B244" s="1">
        <v>6.74</v>
      </c>
      <c r="C244" s="6">
        <v>4</v>
      </c>
      <c r="D244" s="6">
        <v>128</v>
      </c>
      <c r="E244" s="6">
        <v>5000</v>
      </c>
      <c r="F244" s="5">
        <v>4.3</v>
      </c>
      <c r="G244" s="6">
        <v>50</v>
      </c>
      <c r="H244" s="6">
        <v>8</v>
      </c>
    </row>
    <row r="245" spans="1:8" x14ac:dyDescent="0.2">
      <c r="A245" s="1">
        <v>9499</v>
      </c>
      <c r="B245" s="1">
        <v>6.74</v>
      </c>
      <c r="C245" s="6">
        <v>8</v>
      </c>
      <c r="D245" s="6">
        <v>256</v>
      </c>
      <c r="E245" s="6">
        <v>5000</v>
      </c>
      <c r="F245" s="5">
        <v>4.2</v>
      </c>
      <c r="G245" s="6">
        <v>50</v>
      </c>
      <c r="H245" s="6">
        <v>8</v>
      </c>
    </row>
    <row r="246" spans="1:8" x14ac:dyDescent="0.2">
      <c r="A246" s="1">
        <v>7499</v>
      </c>
      <c r="B246" s="1">
        <v>6.74</v>
      </c>
      <c r="C246" s="6">
        <v>6</v>
      </c>
      <c r="D246" s="6">
        <v>128</v>
      </c>
      <c r="E246" s="6">
        <v>5000</v>
      </c>
      <c r="F246" s="5">
        <v>4.2</v>
      </c>
      <c r="G246" s="6">
        <v>50</v>
      </c>
      <c r="H246" s="6">
        <v>8</v>
      </c>
    </row>
    <row r="247" spans="1:8" x14ac:dyDescent="0.2">
      <c r="A247" s="1">
        <v>8999</v>
      </c>
      <c r="B247" s="1">
        <v>6.74</v>
      </c>
      <c r="C247" s="6">
        <v>4</v>
      </c>
      <c r="D247" s="6">
        <v>128</v>
      </c>
      <c r="E247" s="6">
        <v>5000</v>
      </c>
      <c r="F247" s="5">
        <v>4.0999999999999996</v>
      </c>
      <c r="G247" s="6">
        <v>50</v>
      </c>
      <c r="H247" s="6">
        <v>5</v>
      </c>
    </row>
    <row r="248" spans="1:8" x14ac:dyDescent="0.2">
      <c r="A248" s="1">
        <v>9999</v>
      </c>
      <c r="B248" s="1">
        <v>6.74</v>
      </c>
      <c r="C248" s="6">
        <v>6</v>
      </c>
      <c r="D248" s="6">
        <v>128</v>
      </c>
      <c r="E248" s="6">
        <v>5000</v>
      </c>
      <c r="F248" s="5">
        <v>4.3</v>
      </c>
      <c r="G248" s="6">
        <v>50</v>
      </c>
      <c r="H248" s="6">
        <v>5</v>
      </c>
    </row>
    <row r="249" spans="1:8" x14ac:dyDescent="0.2">
      <c r="A249" s="1">
        <v>7599</v>
      </c>
      <c r="B249" s="1">
        <v>6.56</v>
      </c>
      <c r="C249" s="6">
        <v>8</v>
      </c>
      <c r="D249" s="6">
        <v>128</v>
      </c>
      <c r="E249" s="6">
        <v>5000</v>
      </c>
      <c r="F249" s="5">
        <v>4.2</v>
      </c>
      <c r="G249" s="6">
        <v>50</v>
      </c>
      <c r="H249" s="6">
        <v>8</v>
      </c>
    </row>
    <row r="250" spans="1:8" x14ac:dyDescent="0.2">
      <c r="A250" s="1">
        <v>24999</v>
      </c>
      <c r="B250" s="1">
        <v>6.7</v>
      </c>
      <c r="C250" s="6">
        <v>12</v>
      </c>
      <c r="D250" s="6">
        <v>256</v>
      </c>
      <c r="E250" s="6">
        <v>5000</v>
      </c>
      <c r="F250" s="5">
        <v>4.4000000000000004</v>
      </c>
      <c r="G250" s="6">
        <v>50</v>
      </c>
      <c r="H250" s="6">
        <v>32</v>
      </c>
    </row>
    <row r="251" spans="1:8" x14ac:dyDescent="0.2">
      <c r="A251" s="1">
        <v>22999</v>
      </c>
      <c r="B251" s="1">
        <v>6.7</v>
      </c>
      <c r="C251" s="6">
        <v>8</v>
      </c>
      <c r="D251" s="6">
        <v>128</v>
      </c>
      <c r="E251" s="6">
        <v>5000</v>
      </c>
      <c r="F251" s="5">
        <v>4.5</v>
      </c>
      <c r="G251" s="6">
        <v>50</v>
      </c>
      <c r="H251" s="6">
        <v>32</v>
      </c>
    </row>
    <row r="252" spans="1:8" x14ac:dyDescent="0.2">
      <c r="A252" s="1">
        <v>22999</v>
      </c>
      <c r="B252" s="1">
        <v>6.7</v>
      </c>
      <c r="C252" s="6">
        <v>8</v>
      </c>
      <c r="D252" s="6">
        <v>128</v>
      </c>
      <c r="E252" s="6">
        <v>5000</v>
      </c>
      <c r="F252" s="5">
        <v>4.5</v>
      </c>
      <c r="G252" s="6">
        <v>50</v>
      </c>
      <c r="H252" s="6">
        <v>32</v>
      </c>
    </row>
    <row r="253" spans="1:8" x14ac:dyDescent="0.2">
      <c r="A253" s="1">
        <v>22999</v>
      </c>
      <c r="B253" s="1">
        <v>6.7</v>
      </c>
      <c r="C253" s="6">
        <v>8</v>
      </c>
      <c r="D253" s="6">
        <v>128</v>
      </c>
      <c r="E253" s="6">
        <v>5000</v>
      </c>
      <c r="F253" s="5">
        <v>4.5</v>
      </c>
      <c r="G253" s="6">
        <v>50</v>
      </c>
      <c r="H253" s="6">
        <v>32</v>
      </c>
    </row>
    <row r="254" spans="1:8" x14ac:dyDescent="0.2">
      <c r="A254" s="1">
        <v>24999</v>
      </c>
      <c r="B254" s="1">
        <v>6.7</v>
      </c>
      <c r="C254" s="6">
        <v>12</v>
      </c>
      <c r="D254" s="6">
        <v>256</v>
      </c>
      <c r="E254" s="6">
        <v>5000</v>
      </c>
      <c r="F254" s="5">
        <v>4.4000000000000004</v>
      </c>
      <c r="G254" s="6">
        <v>50</v>
      </c>
      <c r="H254" s="6">
        <v>32</v>
      </c>
    </row>
    <row r="255" spans="1:8" x14ac:dyDescent="0.2">
      <c r="A255" s="1">
        <v>24999</v>
      </c>
      <c r="B255" s="1">
        <v>6.7</v>
      </c>
      <c r="C255" s="6">
        <v>12</v>
      </c>
      <c r="D255" s="6">
        <v>256</v>
      </c>
      <c r="E255" s="6">
        <v>5000</v>
      </c>
      <c r="F255" s="5">
        <v>4.4000000000000004</v>
      </c>
      <c r="G255" s="6">
        <v>50</v>
      </c>
      <c r="H255" s="6">
        <v>32</v>
      </c>
    </row>
    <row r="256" spans="1:8" x14ac:dyDescent="0.2">
      <c r="A256" s="1">
        <v>7395</v>
      </c>
      <c r="B256" s="1">
        <v>6.56</v>
      </c>
      <c r="C256" s="6">
        <v>8</v>
      </c>
      <c r="D256" s="6">
        <v>128</v>
      </c>
      <c r="E256" s="6">
        <v>5000</v>
      </c>
      <c r="F256" s="5">
        <v>4.2</v>
      </c>
      <c r="G256" s="6">
        <v>50</v>
      </c>
      <c r="H256" s="6">
        <v>8</v>
      </c>
    </row>
    <row r="257" spans="1:8" x14ac:dyDescent="0.2">
      <c r="A257" s="1">
        <v>19999</v>
      </c>
      <c r="B257" s="1">
        <v>6.67</v>
      </c>
      <c r="C257" s="6">
        <v>6</v>
      </c>
      <c r="D257" s="6">
        <v>128</v>
      </c>
      <c r="E257" s="6">
        <v>5000</v>
      </c>
      <c r="F257" s="5">
        <v>4.3</v>
      </c>
      <c r="G257" s="6">
        <v>50</v>
      </c>
      <c r="H257" s="6">
        <v>16</v>
      </c>
    </row>
    <row r="258" spans="1:8" x14ac:dyDescent="0.2">
      <c r="A258" s="1">
        <v>20999</v>
      </c>
      <c r="B258" s="1">
        <v>6.67</v>
      </c>
      <c r="C258" s="6">
        <v>8</v>
      </c>
      <c r="D258" s="6">
        <v>128</v>
      </c>
      <c r="E258" s="6">
        <v>5000</v>
      </c>
      <c r="F258" s="5">
        <v>4.3</v>
      </c>
      <c r="G258" s="6">
        <v>50</v>
      </c>
      <c r="H258" s="6">
        <v>16</v>
      </c>
    </row>
    <row r="259" spans="1:8" x14ac:dyDescent="0.2">
      <c r="A259" s="1">
        <v>23999</v>
      </c>
      <c r="B259" s="1">
        <v>6.7</v>
      </c>
      <c r="C259" s="6">
        <v>8</v>
      </c>
      <c r="D259" s="6">
        <v>128</v>
      </c>
      <c r="E259" s="6">
        <v>5000</v>
      </c>
      <c r="F259" s="5">
        <v>4.3</v>
      </c>
      <c r="G259" s="6">
        <v>64</v>
      </c>
      <c r="H259" s="6">
        <v>32</v>
      </c>
    </row>
    <row r="260" spans="1:8" x14ac:dyDescent="0.2">
      <c r="A260" s="1">
        <v>25999</v>
      </c>
      <c r="B260" s="1">
        <v>6.7</v>
      </c>
      <c r="C260" s="6">
        <v>8</v>
      </c>
      <c r="D260" s="6">
        <v>256</v>
      </c>
      <c r="E260" s="6">
        <v>5000</v>
      </c>
      <c r="F260" s="5">
        <v>4.3</v>
      </c>
      <c r="G260" s="6">
        <v>64</v>
      </c>
      <c r="H260" s="6">
        <v>32</v>
      </c>
    </row>
    <row r="261" spans="1:8" x14ac:dyDescent="0.2">
      <c r="A261" s="1">
        <v>7599</v>
      </c>
      <c r="B261" s="1">
        <v>6.56</v>
      </c>
      <c r="C261" s="6">
        <v>4</v>
      </c>
      <c r="D261" s="6">
        <v>128</v>
      </c>
      <c r="E261" s="6">
        <v>5000</v>
      </c>
      <c r="F261" s="5">
        <v>4.3</v>
      </c>
      <c r="G261" s="6">
        <v>8</v>
      </c>
      <c r="H261" s="6">
        <v>8</v>
      </c>
    </row>
    <row r="262" spans="1:8" x14ac:dyDescent="0.2">
      <c r="A262" s="1">
        <v>7599</v>
      </c>
      <c r="B262" s="1">
        <v>6.56</v>
      </c>
      <c r="C262" s="6">
        <v>4</v>
      </c>
      <c r="D262" s="6">
        <v>128</v>
      </c>
      <c r="E262" s="6">
        <v>5000</v>
      </c>
      <c r="F262" s="5">
        <v>4.3</v>
      </c>
      <c r="G262" s="6">
        <v>8</v>
      </c>
      <c r="H262" s="6">
        <v>8</v>
      </c>
    </row>
    <row r="263" spans="1:8" x14ac:dyDescent="0.2">
      <c r="A263" s="1">
        <v>7399</v>
      </c>
      <c r="B263" s="1">
        <v>6.56</v>
      </c>
      <c r="C263" s="6">
        <v>4</v>
      </c>
      <c r="D263" s="6">
        <v>128</v>
      </c>
      <c r="E263" s="6">
        <v>5000</v>
      </c>
      <c r="F263" s="5">
        <v>4.3</v>
      </c>
      <c r="G263" s="6">
        <v>8</v>
      </c>
      <c r="H263" s="6">
        <v>8</v>
      </c>
    </row>
    <row r="264" spans="1:8" x14ac:dyDescent="0.2">
      <c r="A264" s="1">
        <v>18999</v>
      </c>
      <c r="B264" s="1">
        <v>6.58</v>
      </c>
      <c r="C264" s="6">
        <v>6</v>
      </c>
      <c r="D264" s="6">
        <v>128</v>
      </c>
      <c r="E264" s="6">
        <v>5000</v>
      </c>
      <c r="F264" s="5">
        <v>4.4000000000000004</v>
      </c>
      <c r="G264" s="6">
        <v>50</v>
      </c>
      <c r="H264" s="6">
        <v>8</v>
      </c>
    </row>
    <row r="265" spans="1:8" x14ac:dyDescent="0.2">
      <c r="A265" s="1">
        <v>19990</v>
      </c>
      <c r="B265" s="1">
        <v>6.58</v>
      </c>
      <c r="C265" s="6">
        <v>8</v>
      </c>
      <c r="D265" s="6">
        <v>128</v>
      </c>
      <c r="E265" s="6">
        <v>5000</v>
      </c>
      <c r="F265" s="5">
        <v>4.3</v>
      </c>
      <c r="G265" s="6">
        <v>50</v>
      </c>
      <c r="H265" s="6">
        <v>8</v>
      </c>
    </row>
    <row r="266" spans="1:8" x14ac:dyDescent="0.2">
      <c r="A266" s="1">
        <v>15200</v>
      </c>
      <c r="B266" s="1">
        <v>6.58</v>
      </c>
      <c r="C266" s="6">
        <v>6</v>
      </c>
      <c r="D266" s="6">
        <v>128</v>
      </c>
      <c r="E266" s="6">
        <v>5000</v>
      </c>
      <c r="F266" s="5">
        <v>4.4000000000000004</v>
      </c>
      <c r="G266" s="6">
        <v>50</v>
      </c>
      <c r="H266" s="6">
        <v>8</v>
      </c>
    </row>
    <row r="267" spans="1:8" x14ac:dyDescent="0.2">
      <c r="A267" s="1">
        <v>13199</v>
      </c>
      <c r="B267" s="1">
        <v>6.58</v>
      </c>
      <c r="C267" s="6">
        <v>4</v>
      </c>
      <c r="D267" s="6">
        <v>128</v>
      </c>
      <c r="E267" s="6">
        <v>5000</v>
      </c>
      <c r="F267" s="5">
        <v>4.4000000000000004</v>
      </c>
      <c r="G267" s="6">
        <v>50</v>
      </c>
      <c r="H267" s="6">
        <v>8</v>
      </c>
    </row>
    <row r="268" spans="1:8" x14ac:dyDescent="0.2">
      <c r="A268" s="1">
        <v>8999</v>
      </c>
      <c r="B268" s="1">
        <v>6.6</v>
      </c>
      <c r="C268" s="6">
        <v>8</v>
      </c>
      <c r="D268" s="6">
        <v>256</v>
      </c>
      <c r="E268" s="6">
        <v>5000</v>
      </c>
      <c r="F268" s="5">
        <v>4.0999999999999996</v>
      </c>
      <c r="G268" s="6">
        <v>50</v>
      </c>
      <c r="H268" s="6">
        <v>32</v>
      </c>
    </row>
    <row r="269" spans="1:8" x14ac:dyDescent="0.2">
      <c r="A269" s="1">
        <v>8999</v>
      </c>
      <c r="B269" s="1">
        <v>6.6</v>
      </c>
      <c r="C269" s="6">
        <v>8</v>
      </c>
      <c r="D269" s="6">
        <v>256</v>
      </c>
      <c r="E269" s="6">
        <v>5000</v>
      </c>
      <c r="F269" s="5">
        <v>4.0999999999999996</v>
      </c>
      <c r="G269" s="6">
        <v>50</v>
      </c>
      <c r="H269" s="6">
        <v>32</v>
      </c>
    </row>
    <row r="270" spans="1:8" x14ac:dyDescent="0.2">
      <c r="A270" s="1">
        <v>8999</v>
      </c>
      <c r="B270" s="1">
        <v>6.6</v>
      </c>
      <c r="C270" s="6">
        <v>8</v>
      </c>
      <c r="D270" s="6">
        <v>256</v>
      </c>
      <c r="E270" s="6">
        <v>5000</v>
      </c>
      <c r="F270" s="5">
        <v>4.0999999999999996</v>
      </c>
      <c r="G270" s="6">
        <v>50</v>
      </c>
      <c r="H270" s="6">
        <v>32</v>
      </c>
    </row>
    <row r="271" spans="1:8" x14ac:dyDescent="0.2">
      <c r="A271" s="1">
        <v>8999</v>
      </c>
      <c r="B271" s="1">
        <v>6.6</v>
      </c>
      <c r="C271" s="6">
        <v>8</v>
      </c>
      <c r="D271" s="6">
        <v>256</v>
      </c>
      <c r="E271" s="6">
        <v>5000</v>
      </c>
      <c r="F271" s="5">
        <v>4.0999999999999996</v>
      </c>
      <c r="G271" s="6">
        <v>50</v>
      </c>
      <c r="H271" s="6">
        <v>32</v>
      </c>
    </row>
    <row r="272" spans="1:8" x14ac:dyDescent="0.2">
      <c r="A272" s="1">
        <v>14999</v>
      </c>
      <c r="B272" s="1">
        <v>6.5</v>
      </c>
      <c r="C272" s="6">
        <v>8</v>
      </c>
      <c r="D272" s="6">
        <v>128</v>
      </c>
      <c r="E272" s="6">
        <v>6000</v>
      </c>
      <c r="F272" s="5">
        <v>4.2</v>
      </c>
      <c r="G272" s="6">
        <v>50</v>
      </c>
      <c r="H272" s="6">
        <v>16</v>
      </c>
    </row>
    <row r="273" spans="1:8" x14ac:dyDescent="0.2">
      <c r="A273" s="1">
        <v>16999</v>
      </c>
      <c r="B273" s="1">
        <v>6.5</v>
      </c>
      <c r="C273" s="6">
        <v>12</v>
      </c>
      <c r="D273" s="6">
        <v>256</v>
      </c>
      <c r="E273" s="6">
        <v>6000</v>
      </c>
      <c r="F273" s="5">
        <v>4.2</v>
      </c>
      <c r="G273" s="6">
        <v>50</v>
      </c>
      <c r="H273" s="6">
        <v>16</v>
      </c>
    </row>
    <row r="274" spans="1:8" x14ac:dyDescent="0.2">
      <c r="A274" s="1">
        <v>14999</v>
      </c>
      <c r="B274" s="1">
        <v>6.5</v>
      </c>
      <c r="C274" s="6">
        <v>8</v>
      </c>
      <c r="D274" s="6">
        <v>128</v>
      </c>
      <c r="E274" s="6">
        <v>6000</v>
      </c>
      <c r="F274" s="5">
        <v>4.2</v>
      </c>
      <c r="G274" s="6">
        <v>50</v>
      </c>
      <c r="H274" s="6">
        <v>16</v>
      </c>
    </row>
    <row r="275" spans="1:8" x14ac:dyDescent="0.2">
      <c r="A275" s="1">
        <v>16999</v>
      </c>
      <c r="B275" s="1">
        <v>6.5</v>
      </c>
      <c r="C275" s="6">
        <v>12</v>
      </c>
      <c r="D275" s="6">
        <v>256</v>
      </c>
      <c r="E275" s="6">
        <v>6000</v>
      </c>
      <c r="F275" s="5">
        <v>4.2</v>
      </c>
      <c r="G275" s="6">
        <v>50</v>
      </c>
      <c r="H275" s="6">
        <v>16</v>
      </c>
    </row>
    <row r="276" spans="1:8" x14ac:dyDescent="0.2">
      <c r="A276" s="1">
        <v>16999</v>
      </c>
      <c r="B276" s="1">
        <v>6.5</v>
      </c>
      <c r="C276" s="6">
        <v>12</v>
      </c>
      <c r="D276" s="6">
        <v>256</v>
      </c>
      <c r="E276" s="6">
        <v>6000</v>
      </c>
      <c r="F276" s="5">
        <v>4.2</v>
      </c>
      <c r="G276" s="6">
        <v>50</v>
      </c>
      <c r="H276" s="6">
        <v>16</v>
      </c>
    </row>
    <row r="277" spans="1:8" x14ac:dyDescent="0.2">
      <c r="A277" s="1">
        <v>14999</v>
      </c>
      <c r="B277" s="1">
        <v>6.5</v>
      </c>
      <c r="C277" s="6">
        <v>8</v>
      </c>
      <c r="D277" s="6">
        <v>128</v>
      </c>
      <c r="E277" s="6">
        <v>6000</v>
      </c>
      <c r="F277" s="5">
        <v>4.2</v>
      </c>
      <c r="G277" s="6">
        <v>50</v>
      </c>
      <c r="H277" s="6">
        <v>16</v>
      </c>
    </row>
    <row r="278" spans="1:8" x14ac:dyDescent="0.2">
      <c r="A278" s="1">
        <v>7299</v>
      </c>
      <c r="B278" s="1">
        <v>6.5</v>
      </c>
      <c r="C278" s="6">
        <v>4</v>
      </c>
      <c r="D278" s="6">
        <v>512</v>
      </c>
      <c r="E278" s="6">
        <v>5000</v>
      </c>
      <c r="F278" s="5">
        <v>4.0999999999999996</v>
      </c>
      <c r="G278" s="6">
        <v>13</v>
      </c>
      <c r="H278" s="6">
        <v>5</v>
      </c>
    </row>
    <row r="279" spans="1:8" x14ac:dyDescent="0.2">
      <c r="A279" s="1">
        <v>7464</v>
      </c>
      <c r="B279" s="1">
        <v>6.5</v>
      </c>
      <c r="C279" s="6">
        <v>4</v>
      </c>
      <c r="D279" s="6">
        <v>512</v>
      </c>
      <c r="E279" s="6">
        <v>5000</v>
      </c>
      <c r="F279" s="5">
        <v>4.0999999999999996</v>
      </c>
      <c r="G279" s="6">
        <v>13</v>
      </c>
      <c r="H279" s="6">
        <v>5</v>
      </c>
    </row>
    <row r="280" spans="1:8" x14ac:dyDescent="0.2">
      <c r="A280" s="1">
        <v>21998</v>
      </c>
      <c r="B280" s="1">
        <v>6.78</v>
      </c>
      <c r="C280" s="6">
        <v>8</v>
      </c>
      <c r="D280" s="6">
        <v>256</v>
      </c>
      <c r="E280" s="6">
        <v>5800</v>
      </c>
      <c r="F280" s="5">
        <v>4.2</v>
      </c>
      <c r="G280" s="6">
        <v>108</v>
      </c>
      <c r="H280" s="6">
        <v>16</v>
      </c>
    </row>
    <row r="281" spans="1:8" x14ac:dyDescent="0.2">
      <c r="A281" s="1">
        <v>7799</v>
      </c>
      <c r="B281" s="1">
        <v>6.6</v>
      </c>
      <c r="C281" s="6">
        <v>4</v>
      </c>
      <c r="D281" s="6">
        <v>128</v>
      </c>
      <c r="E281" s="6">
        <v>6000</v>
      </c>
      <c r="F281" s="5">
        <v>4.3</v>
      </c>
      <c r="G281" s="6">
        <v>50</v>
      </c>
      <c r="H281" s="6">
        <v>8</v>
      </c>
    </row>
    <row r="282" spans="1:8" x14ac:dyDescent="0.2">
      <c r="A282" s="1">
        <v>7799</v>
      </c>
      <c r="B282" s="1">
        <v>6.6</v>
      </c>
      <c r="C282" s="6">
        <v>4</v>
      </c>
      <c r="D282" s="6">
        <v>128</v>
      </c>
      <c r="E282" s="6">
        <v>6000</v>
      </c>
      <c r="F282" s="5">
        <v>4.3</v>
      </c>
      <c r="G282" s="6">
        <v>50</v>
      </c>
      <c r="H282" s="6">
        <v>8</v>
      </c>
    </row>
    <row r="283" spans="1:8" x14ac:dyDescent="0.2">
      <c r="A283" s="1">
        <v>7799</v>
      </c>
      <c r="B283" s="1">
        <v>6.6</v>
      </c>
      <c r="C283" s="6">
        <v>4</v>
      </c>
      <c r="D283" s="6">
        <v>128</v>
      </c>
      <c r="E283" s="6">
        <v>6000</v>
      </c>
      <c r="F283" s="5">
        <v>4.3</v>
      </c>
      <c r="G283" s="6">
        <v>50</v>
      </c>
      <c r="H283" s="6">
        <v>8</v>
      </c>
    </row>
    <row r="284" spans="1:8" x14ac:dyDescent="0.2">
      <c r="A284" s="1">
        <v>21999</v>
      </c>
      <c r="B284" s="1">
        <v>6.67</v>
      </c>
      <c r="C284" s="6">
        <v>8</v>
      </c>
      <c r="D284" s="6">
        <v>256</v>
      </c>
      <c r="E284" s="6">
        <v>5000</v>
      </c>
      <c r="F284" s="5">
        <v>4.3</v>
      </c>
      <c r="G284" s="6">
        <v>50</v>
      </c>
      <c r="H284" s="6">
        <v>16</v>
      </c>
    </row>
    <row r="285" spans="1:8" x14ac:dyDescent="0.2">
      <c r="A285" s="1">
        <v>21999</v>
      </c>
      <c r="B285" s="1">
        <v>6.67</v>
      </c>
      <c r="C285" s="6">
        <v>8</v>
      </c>
      <c r="D285" s="6">
        <v>256</v>
      </c>
      <c r="E285" s="6">
        <v>5000</v>
      </c>
      <c r="F285" s="5">
        <v>4.3</v>
      </c>
      <c r="G285" s="6">
        <v>50</v>
      </c>
      <c r="H285" s="6">
        <v>16</v>
      </c>
    </row>
    <row r="286" spans="1:8" x14ac:dyDescent="0.2">
      <c r="A286" s="1">
        <v>17999</v>
      </c>
      <c r="B286" s="1">
        <v>6.72</v>
      </c>
      <c r="C286" s="6">
        <v>8</v>
      </c>
      <c r="D286" s="6">
        <v>128</v>
      </c>
      <c r="E286" s="6">
        <v>5000</v>
      </c>
      <c r="F286" s="5">
        <v>4.3</v>
      </c>
      <c r="G286" s="6">
        <v>108</v>
      </c>
      <c r="H286" s="6">
        <v>8</v>
      </c>
    </row>
    <row r="287" spans="1:8" x14ac:dyDescent="0.2">
      <c r="A287" s="1">
        <v>16999</v>
      </c>
      <c r="B287" s="1">
        <v>6.72</v>
      </c>
      <c r="C287" s="6">
        <v>6</v>
      </c>
      <c r="D287" s="6">
        <v>128</v>
      </c>
      <c r="E287" s="6">
        <v>5000</v>
      </c>
      <c r="F287" s="5">
        <v>4.4000000000000004</v>
      </c>
      <c r="G287" s="6">
        <v>108</v>
      </c>
      <c r="H287" s="6">
        <v>8</v>
      </c>
    </row>
    <row r="288" spans="1:8" x14ac:dyDescent="0.2">
      <c r="A288" s="1">
        <v>20999</v>
      </c>
      <c r="B288" s="1">
        <v>6.67</v>
      </c>
      <c r="C288" s="6">
        <v>8</v>
      </c>
      <c r="D288" s="6">
        <v>128</v>
      </c>
      <c r="E288" s="6">
        <v>5000</v>
      </c>
      <c r="F288" s="5">
        <v>4.3</v>
      </c>
      <c r="G288" s="6">
        <v>50</v>
      </c>
      <c r="H288" s="6">
        <v>16</v>
      </c>
    </row>
    <row r="289" spans="1:8" x14ac:dyDescent="0.2">
      <c r="A289" s="1">
        <v>20999</v>
      </c>
      <c r="B289" s="1">
        <v>6.67</v>
      </c>
      <c r="C289" s="6">
        <v>8</v>
      </c>
      <c r="D289" s="6">
        <v>128</v>
      </c>
      <c r="E289" s="6">
        <v>5000</v>
      </c>
      <c r="F289" s="5">
        <v>4.3</v>
      </c>
      <c r="G289" s="6">
        <v>50</v>
      </c>
      <c r="H289" s="6">
        <v>16</v>
      </c>
    </row>
    <row r="290" spans="1:8" x14ac:dyDescent="0.2">
      <c r="A290" s="1">
        <v>16999</v>
      </c>
      <c r="B290" s="1">
        <v>6.72</v>
      </c>
      <c r="C290" s="6">
        <v>6</v>
      </c>
      <c r="D290" s="6">
        <v>128</v>
      </c>
      <c r="E290" s="6">
        <v>5000</v>
      </c>
      <c r="F290" s="5">
        <v>4.4000000000000004</v>
      </c>
      <c r="G290" s="6">
        <v>108</v>
      </c>
      <c r="H290" s="6">
        <v>8</v>
      </c>
    </row>
    <row r="291" spans="1:8" x14ac:dyDescent="0.2">
      <c r="A291" s="1">
        <v>17999</v>
      </c>
      <c r="B291" s="1">
        <v>6.72</v>
      </c>
      <c r="C291" s="6">
        <v>8</v>
      </c>
      <c r="D291" s="6">
        <v>128</v>
      </c>
      <c r="E291" s="6">
        <v>5000</v>
      </c>
      <c r="F291" s="5">
        <v>4.3</v>
      </c>
      <c r="G291" s="6">
        <v>108</v>
      </c>
      <c r="H291" s="6">
        <v>8</v>
      </c>
    </row>
    <row r="292" spans="1:8" x14ac:dyDescent="0.2">
      <c r="A292" s="1">
        <v>14499</v>
      </c>
      <c r="B292" s="1">
        <v>6.5</v>
      </c>
      <c r="C292" s="6">
        <v>6</v>
      </c>
      <c r="D292" s="6">
        <v>128</v>
      </c>
      <c r="E292" s="6">
        <v>6000</v>
      </c>
      <c r="F292" s="5">
        <v>4.2</v>
      </c>
      <c r="G292" s="6">
        <v>50</v>
      </c>
      <c r="H292" s="6">
        <v>13</v>
      </c>
    </row>
    <row r="293" spans="1:8" x14ac:dyDescent="0.2">
      <c r="A293" s="1">
        <v>12999</v>
      </c>
      <c r="B293" s="1">
        <v>6.5</v>
      </c>
      <c r="C293" s="6">
        <v>4</v>
      </c>
      <c r="D293" s="6">
        <v>128</v>
      </c>
      <c r="E293" s="6">
        <v>6000</v>
      </c>
      <c r="F293" s="5">
        <v>4.2</v>
      </c>
      <c r="G293" s="6">
        <v>50</v>
      </c>
      <c r="H293" s="6">
        <v>13</v>
      </c>
    </row>
    <row r="294" spans="1:8" x14ac:dyDescent="0.2">
      <c r="A294" s="1">
        <v>14499</v>
      </c>
      <c r="B294" s="1">
        <v>6.5</v>
      </c>
      <c r="C294" s="6">
        <v>6</v>
      </c>
      <c r="D294" s="6">
        <v>128</v>
      </c>
      <c r="E294" s="6">
        <v>6000</v>
      </c>
      <c r="F294" s="5">
        <v>4.2</v>
      </c>
      <c r="G294" s="6">
        <v>50</v>
      </c>
      <c r="H294" s="6">
        <v>13</v>
      </c>
    </row>
    <row r="295" spans="1:8" x14ac:dyDescent="0.2">
      <c r="A295" s="1">
        <v>12999</v>
      </c>
      <c r="B295" s="1">
        <v>6.5</v>
      </c>
      <c r="C295" s="6">
        <v>4</v>
      </c>
      <c r="D295" s="6">
        <v>128</v>
      </c>
      <c r="E295" s="6">
        <v>6000</v>
      </c>
      <c r="F295" s="5">
        <v>4.2</v>
      </c>
      <c r="G295" s="6">
        <v>50</v>
      </c>
      <c r="H295" s="6">
        <v>13</v>
      </c>
    </row>
    <row r="296" spans="1:8" x14ac:dyDescent="0.2">
      <c r="A296" s="1">
        <v>12999</v>
      </c>
      <c r="B296" s="1">
        <v>6.5</v>
      </c>
      <c r="C296" s="6">
        <v>4</v>
      </c>
      <c r="D296" s="6">
        <v>128</v>
      </c>
      <c r="E296" s="6">
        <v>6000</v>
      </c>
      <c r="F296" s="5">
        <v>4.2</v>
      </c>
      <c r="G296" s="6">
        <v>50</v>
      </c>
      <c r="H296" s="6">
        <v>13</v>
      </c>
    </row>
    <row r="297" spans="1:8" x14ac:dyDescent="0.2">
      <c r="A297" s="1">
        <v>14499</v>
      </c>
      <c r="B297" s="1">
        <v>6.5</v>
      </c>
      <c r="C297" s="6">
        <v>6</v>
      </c>
      <c r="D297" s="6">
        <v>128</v>
      </c>
      <c r="E297" s="6">
        <v>6000</v>
      </c>
      <c r="F297" s="5">
        <v>4.2</v>
      </c>
      <c r="G297" s="6">
        <v>50</v>
      </c>
      <c r="H297" s="6">
        <v>13</v>
      </c>
    </row>
    <row r="298" spans="1:8" x14ac:dyDescent="0.2">
      <c r="A298" s="1">
        <v>6999</v>
      </c>
      <c r="B298" s="1">
        <v>6.71</v>
      </c>
      <c r="C298" s="6">
        <v>3</v>
      </c>
      <c r="D298" s="6">
        <v>64</v>
      </c>
      <c r="E298" s="6">
        <v>5000</v>
      </c>
      <c r="F298" s="5">
        <v>4.0999999999999996</v>
      </c>
      <c r="G298" s="6">
        <v>8</v>
      </c>
      <c r="H298" s="6">
        <v>5</v>
      </c>
    </row>
    <row r="299" spans="1:8" x14ac:dyDescent="0.2">
      <c r="A299" s="1">
        <v>6999</v>
      </c>
      <c r="B299" s="1">
        <v>6.71</v>
      </c>
      <c r="C299" s="6">
        <v>3</v>
      </c>
      <c r="D299" s="6">
        <v>64</v>
      </c>
      <c r="E299" s="6">
        <v>5000</v>
      </c>
      <c r="F299" s="5">
        <v>4.0999999999999996</v>
      </c>
      <c r="G299" s="6">
        <v>8</v>
      </c>
      <c r="H299" s="6">
        <v>5</v>
      </c>
    </row>
    <row r="300" spans="1:8" x14ac:dyDescent="0.2">
      <c r="A300" s="1">
        <v>29840</v>
      </c>
      <c r="B300" s="1">
        <v>6.78</v>
      </c>
      <c r="C300" s="6">
        <v>8</v>
      </c>
      <c r="D300" s="6">
        <v>128</v>
      </c>
      <c r="E300" s="6">
        <v>5000</v>
      </c>
      <c r="F300" s="5">
        <v>4.5</v>
      </c>
      <c r="G300" s="6">
        <v>50</v>
      </c>
      <c r="H300" s="6">
        <v>50</v>
      </c>
    </row>
    <row r="301" spans="1:8" x14ac:dyDescent="0.2">
      <c r="A301" s="1">
        <v>31999</v>
      </c>
      <c r="B301" s="1">
        <v>6.78</v>
      </c>
      <c r="C301" s="6">
        <v>8</v>
      </c>
      <c r="D301" s="6">
        <v>128</v>
      </c>
      <c r="E301" s="6">
        <v>5000</v>
      </c>
      <c r="F301" s="5">
        <v>4.5</v>
      </c>
      <c r="G301" s="6">
        <v>50</v>
      </c>
      <c r="H301" s="6">
        <v>50</v>
      </c>
    </row>
    <row r="302" spans="1:8" x14ac:dyDescent="0.2">
      <c r="A302" s="1">
        <v>41999</v>
      </c>
      <c r="B302" s="1">
        <v>6.78</v>
      </c>
      <c r="C302" s="6">
        <v>8</v>
      </c>
      <c r="D302" s="6">
        <v>256</v>
      </c>
      <c r="E302" s="6">
        <v>5000</v>
      </c>
      <c r="F302" s="5">
        <v>4.5</v>
      </c>
      <c r="G302" s="6">
        <v>50</v>
      </c>
      <c r="H302" s="6">
        <v>50</v>
      </c>
    </row>
    <row r="303" spans="1:8" x14ac:dyDescent="0.2">
      <c r="A303" s="1">
        <v>41999</v>
      </c>
      <c r="B303" s="1">
        <v>6.78</v>
      </c>
      <c r="C303" s="6">
        <v>8</v>
      </c>
      <c r="D303" s="6">
        <v>256</v>
      </c>
      <c r="E303" s="6">
        <v>5000</v>
      </c>
      <c r="F303" s="5">
        <v>4.5</v>
      </c>
      <c r="G303" s="6">
        <v>50</v>
      </c>
      <c r="H303" s="6">
        <v>50</v>
      </c>
    </row>
    <row r="304" spans="1:8" x14ac:dyDescent="0.2">
      <c r="A304" s="1">
        <v>35999</v>
      </c>
      <c r="B304" s="1">
        <v>6.78</v>
      </c>
      <c r="C304" s="6">
        <v>12</v>
      </c>
      <c r="D304" s="6">
        <v>256</v>
      </c>
      <c r="E304" s="6">
        <v>5000</v>
      </c>
      <c r="F304" s="5">
        <v>4.5</v>
      </c>
      <c r="G304" s="6">
        <v>50</v>
      </c>
      <c r="H304" s="6">
        <v>50</v>
      </c>
    </row>
    <row r="305" spans="1:8" x14ac:dyDescent="0.2">
      <c r="A305" s="1">
        <v>33999</v>
      </c>
      <c r="B305" s="1">
        <v>6.78</v>
      </c>
      <c r="C305" s="6">
        <v>8</v>
      </c>
      <c r="D305" s="6">
        <v>256</v>
      </c>
      <c r="E305" s="6">
        <v>5000</v>
      </c>
      <c r="F305" s="5">
        <v>4.5</v>
      </c>
      <c r="G305" s="6">
        <v>50</v>
      </c>
      <c r="H305" s="6">
        <v>50</v>
      </c>
    </row>
    <row r="306" spans="1:8" x14ac:dyDescent="0.2">
      <c r="A306" s="1">
        <v>35999</v>
      </c>
      <c r="B306" s="1">
        <v>6.78</v>
      </c>
      <c r="C306" s="6">
        <v>12</v>
      </c>
      <c r="D306" s="6">
        <v>256</v>
      </c>
      <c r="E306" s="6">
        <v>5000</v>
      </c>
      <c r="F306" s="5">
        <v>4.5</v>
      </c>
      <c r="G306" s="6">
        <v>50</v>
      </c>
      <c r="H306" s="6">
        <v>50</v>
      </c>
    </row>
    <row r="307" spans="1:8" x14ac:dyDescent="0.2">
      <c r="A307" s="1">
        <v>32889</v>
      </c>
      <c r="B307" s="1">
        <v>6.78</v>
      </c>
      <c r="C307" s="6">
        <v>8</v>
      </c>
      <c r="D307" s="6">
        <v>256</v>
      </c>
      <c r="E307" s="6">
        <v>5000</v>
      </c>
      <c r="F307" s="5">
        <v>4.5</v>
      </c>
      <c r="G307" s="6">
        <v>50</v>
      </c>
      <c r="H307" s="6">
        <v>50</v>
      </c>
    </row>
    <row r="308" spans="1:8" x14ac:dyDescent="0.2">
      <c r="A308" s="1">
        <v>46999</v>
      </c>
      <c r="B308" s="1">
        <v>6.78</v>
      </c>
      <c r="C308" s="6">
        <v>12</v>
      </c>
      <c r="D308" s="6">
        <v>512</v>
      </c>
      <c r="E308" s="6">
        <v>5000</v>
      </c>
      <c r="F308" s="5">
        <v>4.5</v>
      </c>
      <c r="G308" s="6">
        <v>50</v>
      </c>
      <c r="H308" s="6">
        <v>50</v>
      </c>
    </row>
    <row r="309" spans="1:8" x14ac:dyDescent="0.2">
      <c r="A309" s="1">
        <v>46999</v>
      </c>
      <c r="B309" s="1">
        <v>6.78</v>
      </c>
      <c r="C309" s="6">
        <v>12</v>
      </c>
      <c r="D309" s="6">
        <v>512</v>
      </c>
      <c r="E309" s="6">
        <v>5000</v>
      </c>
      <c r="F309" s="5">
        <v>4.5</v>
      </c>
      <c r="G309" s="6">
        <v>50</v>
      </c>
      <c r="H309" s="6">
        <v>50</v>
      </c>
    </row>
    <row r="310" spans="1:8" x14ac:dyDescent="0.2">
      <c r="A310" s="1">
        <v>33999</v>
      </c>
      <c r="B310" s="1">
        <v>6.78</v>
      </c>
      <c r="C310" s="6">
        <v>8</v>
      </c>
      <c r="D310" s="6">
        <v>256</v>
      </c>
      <c r="E310" s="6">
        <v>5000</v>
      </c>
      <c r="F310" s="5">
        <v>4.5</v>
      </c>
      <c r="G310" s="6">
        <v>50</v>
      </c>
      <c r="H310" s="6">
        <v>50</v>
      </c>
    </row>
    <row r="311" spans="1:8" x14ac:dyDescent="0.2">
      <c r="A311" s="1">
        <v>31999</v>
      </c>
      <c r="B311" s="1">
        <v>6.78</v>
      </c>
      <c r="C311" s="6">
        <v>8</v>
      </c>
      <c r="D311" s="6">
        <v>128</v>
      </c>
      <c r="E311" s="6">
        <v>5000</v>
      </c>
      <c r="F311" s="5">
        <v>4.5</v>
      </c>
      <c r="G311" s="6">
        <v>50</v>
      </c>
      <c r="H311" s="6">
        <v>50</v>
      </c>
    </row>
    <row r="312" spans="1:8" x14ac:dyDescent="0.2">
      <c r="A312" s="1">
        <v>8249</v>
      </c>
      <c r="B312" s="1">
        <v>6.74</v>
      </c>
      <c r="C312" s="6">
        <v>4</v>
      </c>
      <c r="D312" s="6">
        <v>128</v>
      </c>
      <c r="E312" s="6">
        <v>5000</v>
      </c>
      <c r="F312" s="5">
        <v>4.0999999999999996</v>
      </c>
      <c r="G312" s="6">
        <v>50</v>
      </c>
      <c r="H312" s="6">
        <v>5</v>
      </c>
    </row>
    <row r="313" spans="1:8" x14ac:dyDescent="0.2">
      <c r="A313" s="1">
        <v>8249</v>
      </c>
      <c r="B313" s="1">
        <v>6.74</v>
      </c>
      <c r="C313" s="6">
        <v>4</v>
      </c>
      <c r="D313" s="6">
        <v>128</v>
      </c>
      <c r="E313" s="6">
        <v>5000</v>
      </c>
      <c r="F313" s="5">
        <v>4.0999999999999996</v>
      </c>
      <c r="G313" s="6">
        <v>50</v>
      </c>
      <c r="H313" s="6">
        <v>5</v>
      </c>
    </row>
    <row r="314" spans="1:8" x14ac:dyDescent="0.2">
      <c r="A314" s="1">
        <v>8249</v>
      </c>
      <c r="B314" s="1">
        <v>6.74</v>
      </c>
      <c r="C314" s="6">
        <v>4</v>
      </c>
      <c r="D314" s="6">
        <v>128</v>
      </c>
      <c r="E314" s="6">
        <v>5000</v>
      </c>
      <c r="F314" s="5">
        <v>4.0999999999999996</v>
      </c>
      <c r="G314" s="6">
        <v>50</v>
      </c>
      <c r="H314" s="6">
        <v>5</v>
      </c>
    </row>
    <row r="315" spans="1:8" x14ac:dyDescent="0.2">
      <c r="A315" s="1">
        <v>52999</v>
      </c>
      <c r="B315" s="1">
        <v>6.1</v>
      </c>
      <c r="C315" s="6">
        <v>8</v>
      </c>
      <c r="D315" s="6">
        <v>128</v>
      </c>
      <c r="E315" s="6">
        <v>4404</v>
      </c>
      <c r="F315" s="5">
        <v>4.0999999999999996</v>
      </c>
      <c r="G315" s="6">
        <v>64</v>
      </c>
      <c r="H315" s="6">
        <v>13</v>
      </c>
    </row>
    <row r="316" spans="1:8" x14ac:dyDescent="0.2">
      <c r="A316" s="1">
        <v>52999</v>
      </c>
      <c r="B316" s="1">
        <v>6.1</v>
      </c>
      <c r="C316" s="6">
        <v>8</v>
      </c>
      <c r="D316" s="6">
        <v>128</v>
      </c>
      <c r="E316" s="6">
        <v>4404</v>
      </c>
      <c r="F316" s="5">
        <v>4.0999999999999996</v>
      </c>
      <c r="G316" s="6">
        <v>64</v>
      </c>
      <c r="H316" s="6">
        <v>13</v>
      </c>
    </row>
    <row r="317" spans="1:8" x14ac:dyDescent="0.2">
      <c r="A317" s="1">
        <v>14999</v>
      </c>
      <c r="B317" s="1">
        <v>6.72</v>
      </c>
      <c r="C317" s="6">
        <v>8</v>
      </c>
      <c r="D317" s="6">
        <v>128</v>
      </c>
      <c r="E317" s="6">
        <v>5000</v>
      </c>
      <c r="F317" s="5">
        <v>4.3</v>
      </c>
      <c r="G317" s="6">
        <v>50</v>
      </c>
      <c r="H317" s="6">
        <v>8</v>
      </c>
    </row>
    <row r="318" spans="1:8" x14ac:dyDescent="0.2">
      <c r="A318" s="1">
        <v>11999</v>
      </c>
      <c r="B318" s="1">
        <v>6.72</v>
      </c>
      <c r="C318" s="6">
        <v>4</v>
      </c>
      <c r="D318" s="6">
        <v>128</v>
      </c>
      <c r="E318" s="6">
        <v>5000</v>
      </c>
      <c r="F318" s="5">
        <v>4.0999999999999996</v>
      </c>
      <c r="G318" s="6">
        <v>50</v>
      </c>
      <c r="H318" s="6">
        <v>8</v>
      </c>
    </row>
    <row r="319" spans="1:8" x14ac:dyDescent="0.2">
      <c r="A319" s="1">
        <v>15999</v>
      </c>
      <c r="B319" s="1">
        <v>6.67</v>
      </c>
      <c r="C319" s="6">
        <v>12</v>
      </c>
      <c r="D319" s="6">
        <v>256</v>
      </c>
      <c r="E319" s="6">
        <v>5000</v>
      </c>
      <c r="F319" s="5">
        <v>4.0999999999999996</v>
      </c>
      <c r="G319" s="6">
        <v>108</v>
      </c>
      <c r="H319" s="6">
        <v>16</v>
      </c>
    </row>
    <row r="320" spans="1:8" x14ac:dyDescent="0.2">
      <c r="A320" s="1">
        <v>24999</v>
      </c>
      <c r="B320" s="1">
        <v>6.7</v>
      </c>
      <c r="C320" s="6">
        <v>12</v>
      </c>
      <c r="D320" s="6">
        <v>256</v>
      </c>
      <c r="E320" s="6">
        <v>5000</v>
      </c>
      <c r="F320" s="5">
        <v>4.4000000000000004</v>
      </c>
      <c r="G320" s="6">
        <v>50</v>
      </c>
      <c r="H320" s="6">
        <v>16</v>
      </c>
    </row>
    <row r="321" spans="1:8" x14ac:dyDescent="0.2">
      <c r="A321" s="1">
        <v>13999</v>
      </c>
      <c r="B321" s="1">
        <v>6.67</v>
      </c>
      <c r="C321" s="6">
        <v>8</v>
      </c>
      <c r="D321" s="6">
        <v>128</v>
      </c>
      <c r="E321" s="6">
        <v>5000</v>
      </c>
      <c r="F321" s="5">
        <v>4.2</v>
      </c>
      <c r="G321" s="6">
        <v>108</v>
      </c>
      <c r="H321" s="6">
        <v>16</v>
      </c>
    </row>
    <row r="322" spans="1:8" x14ac:dyDescent="0.2">
      <c r="A322" s="1">
        <v>15999</v>
      </c>
      <c r="B322" s="1">
        <v>6.67</v>
      </c>
      <c r="C322" s="6">
        <v>6</v>
      </c>
      <c r="D322" s="6">
        <v>128</v>
      </c>
      <c r="E322" s="6">
        <v>5000</v>
      </c>
      <c r="F322" s="5">
        <v>4.3</v>
      </c>
      <c r="G322" s="6">
        <v>50</v>
      </c>
      <c r="H322" s="6">
        <v>16</v>
      </c>
    </row>
    <row r="323" spans="1:8" x14ac:dyDescent="0.2">
      <c r="A323" s="1">
        <v>13499</v>
      </c>
      <c r="B323" s="1">
        <v>6.72</v>
      </c>
      <c r="C323" s="6">
        <v>6</v>
      </c>
      <c r="D323" s="6">
        <v>128</v>
      </c>
      <c r="E323" s="6">
        <v>5000</v>
      </c>
      <c r="F323" s="5">
        <v>4.4000000000000004</v>
      </c>
      <c r="G323" s="6">
        <v>50</v>
      </c>
      <c r="H323" s="6">
        <v>8</v>
      </c>
    </row>
    <row r="324" spans="1:8" x14ac:dyDescent="0.2">
      <c r="A324" s="1">
        <v>6499</v>
      </c>
      <c r="B324" s="1">
        <v>6.71</v>
      </c>
      <c r="C324" s="6">
        <v>4</v>
      </c>
      <c r="D324" s="6">
        <v>64</v>
      </c>
      <c r="E324" s="6">
        <v>5000</v>
      </c>
      <c r="F324" s="5">
        <v>4.2</v>
      </c>
      <c r="G324" s="6">
        <v>8</v>
      </c>
      <c r="H324" s="6">
        <v>5</v>
      </c>
    </row>
    <row r="325" spans="1:8" x14ac:dyDescent="0.2">
      <c r="A325" s="1">
        <v>13999</v>
      </c>
      <c r="B325" s="1">
        <v>6.67</v>
      </c>
      <c r="C325" s="6">
        <v>8</v>
      </c>
      <c r="D325" s="6">
        <v>128</v>
      </c>
      <c r="E325" s="6">
        <v>5000</v>
      </c>
      <c r="F325" s="5">
        <v>4.2</v>
      </c>
      <c r="G325" s="6">
        <v>108</v>
      </c>
      <c r="H325" s="6">
        <v>16</v>
      </c>
    </row>
    <row r="326" spans="1:8" x14ac:dyDescent="0.2">
      <c r="A326" s="1">
        <v>15999</v>
      </c>
      <c r="B326" s="1">
        <v>6.67</v>
      </c>
      <c r="C326" s="6">
        <v>12</v>
      </c>
      <c r="D326" s="6">
        <v>256</v>
      </c>
      <c r="E326" s="6">
        <v>5000</v>
      </c>
      <c r="F326" s="5">
        <v>4.0999999999999996</v>
      </c>
      <c r="G326" s="6">
        <v>108</v>
      </c>
      <c r="H326" s="6">
        <v>16</v>
      </c>
    </row>
    <row r="327" spans="1:8" x14ac:dyDescent="0.2">
      <c r="A327" s="1">
        <v>11999</v>
      </c>
      <c r="B327" s="1">
        <v>6.72</v>
      </c>
      <c r="C327" s="6">
        <v>4</v>
      </c>
      <c r="D327" s="6">
        <v>128</v>
      </c>
      <c r="E327" s="6">
        <v>5000</v>
      </c>
      <c r="F327" s="5">
        <v>4.0999999999999996</v>
      </c>
      <c r="G327" s="6">
        <v>50</v>
      </c>
      <c r="H327" s="6">
        <v>8</v>
      </c>
    </row>
    <row r="328" spans="1:8" x14ac:dyDescent="0.2">
      <c r="A328" s="1">
        <v>18999</v>
      </c>
      <c r="B328" s="1">
        <v>6.67</v>
      </c>
      <c r="C328" s="6">
        <v>8</v>
      </c>
      <c r="D328" s="6">
        <v>256</v>
      </c>
      <c r="E328" s="6">
        <v>5000</v>
      </c>
      <c r="F328" s="5">
        <v>4.3</v>
      </c>
      <c r="G328" s="6">
        <v>50</v>
      </c>
      <c r="H328" s="6">
        <v>16</v>
      </c>
    </row>
    <row r="329" spans="1:8" x14ac:dyDescent="0.2">
      <c r="A329" s="1">
        <v>6499</v>
      </c>
      <c r="B329" s="1">
        <v>6.71</v>
      </c>
      <c r="C329" s="6">
        <v>4</v>
      </c>
      <c r="D329" s="6">
        <v>64</v>
      </c>
      <c r="E329" s="6">
        <v>5000</v>
      </c>
      <c r="F329" s="5">
        <v>4.2</v>
      </c>
      <c r="G329" s="6">
        <v>8</v>
      </c>
      <c r="H329" s="6">
        <v>5</v>
      </c>
    </row>
    <row r="330" spans="1:8" x14ac:dyDescent="0.2">
      <c r="A330" s="1">
        <v>18999</v>
      </c>
      <c r="B330" s="1">
        <v>6.67</v>
      </c>
      <c r="C330" s="6">
        <v>8</v>
      </c>
      <c r="D330" s="6">
        <v>256</v>
      </c>
      <c r="E330" s="6">
        <v>5000</v>
      </c>
      <c r="F330" s="5">
        <v>4.3</v>
      </c>
      <c r="G330" s="6">
        <v>50</v>
      </c>
      <c r="H330" s="6">
        <v>16</v>
      </c>
    </row>
    <row r="331" spans="1:8" x14ac:dyDescent="0.2">
      <c r="A331" s="1">
        <v>24999</v>
      </c>
      <c r="B331" s="1">
        <v>6.7</v>
      </c>
      <c r="C331" s="6">
        <v>12</v>
      </c>
      <c r="D331" s="6">
        <v>256</v>
      </c>
      <c r="E331" s="6">
        <v>5000</v>
      </c>
      <c r="F331" s="5">
        <v>4.4000000000000004</v>
      </c>
      <c r="G331" s="6">
        <v>50</v>
      </c>
      <c r="H331" s="6">
        <v>16</v>
      </c>
    </row>
    <row r="332" spans="1:8" x14ac:dyDescent="0.2">
      <c r="A332" s="1">
        <v>14999</v>
      </c>
      <c r="B332" s="1">
        <v>6.72</v>
      </c>
      <c r="C332" s="6">
        <v>8</v>
      </c>
      <c r="D332" s="6">
        <v>128</v>
      </c>
      <c r="E332" s="6">
        <v>5000</v>
      </c>
      <c r="F332" s="5">
        <v>4.3</v>
      </c>
      <c r="G332" s="6">
        <v>50</v>
      </c>
      <c r="H332" s="6">
        <v>8</v>
      </c>
    </row>
    <row r="333" spans="1:8" x14ac:dyDescent="0.2">
      <c r="A333" s="1">
        <v>6499</v>
      </c>
      <c r="B333" s="1">
        <v>6.71</v>
      </c>
      <c r="C333" s="6">
        <v>4</v>
      </c>
      <c r="D333" s="6">
        <v>64</v>
      </c>
      <c r="E333" s="6">
        <v>5000</v>
      </c>
      <c r="F333" s="5">
        <v>4.2</v>
      </c>
      <c r="G333" s="6">
        <v>8</v>
      </c>
      <c r="H333" s="6">
        <v>5</v>
      </c>
    </row>
    <row r="334" spans="1:8" x14ac:dyDescent="0.2">
      <c r="A334" s="1">
        <v>15999</v>
      </c>
      <c r="B334" s="1">
        <v>6.67</v>
      </c>
      <c r="C334" s="6">
        <v>6</v>
      </c>
      <c r="D334" s="6">
        <v>128</v>
      </c>
      <c r="E334" s="6">
        <v>5000</v>
      </c>
      <c r="F334" s="5">
        <v>4.3</v>
      </c>
      <c r="G334" s="6">
        <v>50</v>
      </c>
      <c r="H334" s="6">
        <v>16</v>
      </c>
    </row>
    <row r="335" spans="1:8" x14ac:dyDescent="0.2">
      <c r="A335" s="1">
        <v>15999</v>
      </c>
      <c r="B335" s="1">
        <v>6.67</v>
      </c>
      <c r="C335" s="6">
        <v>12</v>
      </c>
      <c r="D335" s="6">
        <v>256</v>
      </c>
      <c r="E335" s="6">
        <v>5000</v>
      </c>
      <c r="F335" s="5">
        <v>4.0999999999999996</v>
      </c>
      <c r="G335" s="6">
        <v>108</v>
      </c>
      <c r="H335" s="6">
        <v>16</v>
      </c>
    </row>
    <row r="336" spans="1:8" x14ac:dyDescent="0.2">
      <c r="A336" s="1">
        <v>48999</v>
      </c>
      <c r="B336" s="1">
        <v>6.6</v>
      </c>
      <c r="C336" s="6">
        <v>12</v>
      </c>
      <c r="D336" s="6">
        <v>256</v>
      </c>
      <c r="E336" s="6">
        <v>5000</v>
      </c>
      <c r="F336" s="5">
        <v>4.3</v>
      </c>
      <c r="G336" s="6">
        <v>50</v>
      </c>
      <c r="H336" s="6">
        <v>32</v>
      </c>
    </row>
    <row r="337" spans="1:8" x14ac:dyDescent="0.2">
      <c r="A337" s="1">
        <v>39999</v>
      </c>
      <c r="B337" s="1">
        <v>6.6</v>
      </c>
      <c r="C337" s="6">
        <v>8</v>
      </c>
      <c r="D337" s="6">
        <v>256</v>
      </c>
      <c r="E337" s="6">
        <v>5000</v>
      </c>
      <c r="F337" s="5">
        <v>4.5</v>
      </c>
      <c r="G337" s="6">
        <v>50</v>
      </c>
      <c r="H337" s="6">
        <v>32</v>
      </c>
    </row>
    <row r="338" spans="1:8" x14ac:dyDescent="0.2">
      <c r="A338" s="1">
        <v>30999</v>
      </c>
      <c r="B338" s="1">
        <v>6.6</v>
      </c>
      <c r="C338" s="6">
        <v>8</v>
      </c>
      <c r="D338" s="6">
        <v>128</v>
      </c>
      <c r="E338" s="6">
        <v>5000</v>
      </c>
      <c r="F338" s="5">
        <v>4.3</v>
      </c>
      <c r="G338" s="6">
        <v>50</v>
      </c>
      <c r="H338" s="6">
        <v>13</v>
      </c>
    </row>
    <row r="339" spans="1:8" x14ac:dyDescent="0.2">
      <c r="A339" s="1">
        <v>30999</v>
      </c>
      <c r="B339" s="1">
        <v>6.6</v>
      </c>
      <c r="C339" s="6">
        <v>8</v>
      </c>
      <c r="D339" s="6">
        <v>128</v>
      </c>
      <c r="E339" s="6">
        <v>5000</v>
      </c>
      <c r="F339" s="5">
        <v>4.3</v>
      </c>
      <c r="G339" s="6">
        <v>50</v>
      </c>
      <c r="H339" s="6">
        <v>13</v>
      </c>
    </row>
    <row r="340" spans="1:8" x14ac:dyDescent="0.2">
      <c r="A340" s="1">
        <v>30999</v>
      </c>
      <c r="B340" s="1">
        <v>6.6</v>
      </c>
      <c r="C340" s="6">
        <v>8</v>
      </c>
      <c r="D340" s="6">
        <v>128</v>
      </c>
      <c r="E340" s="6">
        <v>5000</v>
      </c>
      <c r="F340" s="5">
        <v>4.3</v>
      </c>
      <c r="G340" s="6">
        <v>50</v>
      </c>
      <c r="H340" s="6">
        <v>13</v>
      </c>
    </row>
    <row r="341" spans="1:8" x14ac:dyDescent="0.2">
      <c r="A341" s="1">
        <v>45999</v>
      </c>
      <c r="B341" s="1">
        <v>6.6</v>
      </c>
      <c r="C341" s="6">
        <v>8</v>
      </c>
      <c r="D341" s="6">
        <v>256</v>
      </c>
      <c r="E341" s="6">
        <v>5000</v>
      </c>
      <c r="F341" s="5">
        <v>4.5</v>
      </c>
      <c r="G341" s="6">
        <v>50</v>
      </c>
      <c r="H341" s="6">
        <v>32</v>
      </c>
    </row>
    <row r="342" spans="1:8" x14ac:dyDescent="0.2">
      <c r="A342" s="1">
        <v>33999</v>
      </c>
      <c r="B342" s="1">
        <v>6.6</v>
      </c>
      <c r="C342" s="6">
        <v>8</v>
      </c>
      <c r="D342" s="6">
        <v>256</v>
      </c>
      <c r="E342" s="6">
        <v>5000</v>
      </c>
      <c r="F342" s="5">
        <v>4.3</v>
      </c>
      <c r="G342" s="6">
        <v>50</v>
      </c>
      <c r="H342" s="6">
        <v>13</v>
      </c>
    </row>
    <row r="343" spans="1:8" x14ac:dyDescent="0.2">
      <c r="A343" s="1">
        <v>42695</v>
      </c>
      <c r="B343" s="1">
        <v>6.6</v>
      </c>
      <c r="C343" s="6">
        <v>8</v>
      </c>
      <c r="D343" s="6">
        <v>128</v>
      </c>
      <c r="E343" s="6">
        <v>5000</v>
      </c>
      <c r="F343" s="5">
        <v>4.5</v>
      </c>
      <c r="G343" s="6">
        <v>50</v>
      </c>
      <c r="H343" s="6">
        <v>32</v>
      </c>
    </row>
    <row r="344" spans="1:8" x14ac:dyDescent="0.2">
      <c r="A344" s="1">
        <v>48999</v>
      </c>
      <c r="B344" s="1">
        <v>6.6</v>
      </c>
      <c r="C344" s="6">
        <v>12</v>
      </c>
      <c r="D344" s="6">
        <v>256</v>
      </c>
      <c r="E344" s="6">
        <v>5000</v>
      </c>
      <c r="F344" s="5">
        <v>4.3</v>
      </c>
      <c r="G344" s="6">
        <v>50</v>
      </c>
      <c r="H344" s="6">
        <v>32</v>
      </c>
    </row>
    <row r="345" spans="1:8" x14ac:dyDescent="0.2">
      <c r="A345" s="1">
        <v>33999</v>
      </c>
      <c r="B345" s="1">
        <v>6.6</v>
      </c>
      <c r="C345" s="6">
        <v>8</v>
      </c>
      <c r="D345" s="6">
        <v>256</v>
      </c>
      <c r="E345" s="6">
        <v>5000</v>
      </c>
      <c r="F345" s="5">
        <v>4.3</v>
      </c>
      <c r="G345" s="6">
        <v>50</v>
      </c>
      <c r="H345" s="6">
        <v>13</v>
      </c>
    </row>
    <row r="346" spans="1:8" x14ac:dyDescent="0.2">
      <c r="A346" s="1">
        <v>21999</v>
      </c>
      <c r="B346" s="1">
        <v>6.67</v>
      </c>
      <c r="C346" s="6">
        <v>8</v>
      </c>
      <c r="D346" s="6">
        <v>256</v>
      </c>
      <c r="E346" s="6">
        <v>5000</v>
      </c>
      <c r="F346" s="5">
        <v>4.4000000000000004</v>
      </c>
      <c r="G346" s="6">
        <v>50</v>
      </c>
      <c r="H346" s="6">
        <v>16</v>
      </c>
    </row>
    <row r="347" spans="1:8" x14ac:dyDescent="0.2">
      <c r="A347" s="1">
        <v>19999</v>
      </c>
      <c r="B347" s="1">
        <v>6.67</v>
      </c>
      <c r="C347" s="6">
        <v>8</v>
      </c>
      <c r="D347" s="6">
        <v>128</v>
      </c>
      <c r="E347" s="6">
        <v>5000</v>
      </c>
      <c r="F347" s="5">
        <v>4.4000000000000004</v>
      </c>
      <c r="G347" s="6">
        <v>50</v>
      </c>
      <c r="H347" s="6">
        <v>16</v>
      </c>
    </row>
    <row r="348" spans="1:8" x14ac:dyDescent="0.2">
      <c r="A348" s="1">
        <v>21999</v>
      </c>
      <c r="B348" s="1">
        <v>6.67</v>
      </c>
      <c r="C348" s="6">
        <v>8</v>
      </c>
      <c r="D348" s="6">
        <v>256</v>
      </c>
      <c r="E348" s="6">
        <v>5000</v>
      </c>
      <c r="F348" s="5">
        <v>4.4000000000000004</v>
      </c>
      <c r="G348" s="6">
        <v>50</v>
      </c>
      <c r="H348" s="6">
        <v>16</v>
      </c>
    </row>
    <row r="349" spans="1:8" x14ac:dyDescent="0.2">
      <c r="A349" s="1">
        <v>19999</v>
      </c>
      <c r="B349" s="1">
        <v>6.67</v>
      </c>
      <c r="C349" s="6">
        <v>8</v>
      </c>
      <c r="D349" s="6">
        <v>128</v>
      </c>
      <c r="E349" s="6">
        <v>5000</v>
      </c>
      <c r="F349" s="5">
        <v>4.4000000000000004</v>
      </c>
      <c r="G349" s="6">
        <v>50</v>
      </c>
      <c r="H349" s="6">
        <v>16</v>
      </c>
    </row>
    <row r="350" spans="1:8" x14ac:dyDescent="0.2">
      <c r="A350" s="1">
        <v>8499</v>
      </c>
      <c r="B350" s="1">
        <v>6.71</v>
      </c>
      <c r="C350" s="6">
        <v>6</v>
      </c>
      <c r="D350" s="6">
        <v>128</v>
      </c>
      <c r="E350" s="6">
        <v>5000</v>
      </c>
      <c r="F350" s="5">
        <v>4.2</v>
      </c>
      <c r="G350" s="6">
        <v>8</v>
      </c>
      <c r="H350" s="6">
        <v>5</v>
      </c>
    </row>
    <row r="351" spans="1:8" x14ac:dyDescent="0.2">
      <c r="A351" s="1">
        <v>20499</v>
      </c>
      <c r="B351" s="1">
        <v>6.7</v>
      </c>
      <c r="C351" s="6">
        <v>8</v>
      </c>
      <c r="D351" s="6">
        <v>256</v>
      </c>
      <c r="E351" s="6">
        <v>5000</v>
      </c>
      <c r="F351" s="5">
        <v>4.4000000000000004</v>
      </c>
      <c r="G351" s="6">
        <v>50</v>
      </c>
      <c r="H351" s="6">
        <v>16</v>
      </c>
    </row>
    <row r="352" spans="1:8" x14ac:dyDescent="0.2">
      <c r="A352" s="1">
        <v>19499</v>
      </c>
      <c r="B352" s="1">
        <v>6.7</v>
      </c>
      <c r="C352" s="6">
        <v>8</v>
      </c>
      <c r="D352" s="6">
        <v>128</v>
      </c>
      <c r="E352" s="6">
        <v>5000</v>
      </c>
      <c r="F352" s="5">
        <v>4.4000000000000004</v>
      </c>
      <c r="G352" s="6">
        <v>50</v>
      </c>
      <c r="H352" s="6">
        <v>16</v>
      </c>
    </row>
    <row r="353" spans="1:8" x14ac:dyDescent="0.2">
      <c r="A353" s="1">
        <v>20499</v>
      </c>
      <c r="B353" s="1">
        <v>6.7</v>
      </c>
      <c r="C353" s="6">
        <v>8</v>
      </c>
      <c r="D353" s="6">
        <v>256</v>
      </c>
      <c r="E353" s="6">
        <v>5000</v>
      </c>
      <c r="F353" s="5">
        <v>4.4000000000000004</v>
      </c>
      <c r="G353" s="6">
        <v>50</v>
      </c>
      <c r="H353" s="6">
        <v>16</v>
      </c>
    </row>
    <row r="354" spans="1:8" x14ac:dyDescent="0.2">
      <c r="A354" s="1">
        <v>19499</v>
      </c>
      <c r="B354" s="1">
        <v>6.7</v>
      </c>
      <c r="C354" s="6">
        <v>8</v>
      </c>
      <c r="D354" s="6">
        <v>128</v>
      </c>
      <c r="E354" s="6">
        <v>5000</v>
      </c>
      <c r="F354" s="5">
        <v>4.4000000000000004</v>
      </c>
      <c r="G354" s="6">
        <v>50</v>
      </c>
      <c r="H354" s="6">
        <v>16</v>
      </c>
    </row>
    <row r="355" spans="1:8" x14ac:dyDescent="0.2">
      <c r="A355" s="1">
        <v>12999</v>
      </c>
      <c r="B355" s="1">
        <v>6.58</v>
      </c>
      <c r="C355" s="6">
        <v>6</v>
      </c>
      <c r="D355" s="6">
        <v>128</v>
      </c>
      <c r="E355" s="6">
        <v>5000</v>
      </c>
      <c r="F355" s="5">
        <v>4.4000000000000004</v>
      </c>
      <c r="G355" s="6">
        <v>50</v>
      </c>
      <c r="H355" s="6">
        <v>8</v>
      </c>
    </row>
    <row r="356" spans="1:8" x14ac:dyDescent="0.2">
      <c r="A356" s="1">
        <v>12999</v>
      </c>
      <c r="B356" s="1">
        <v>6.58</v>
      </c>
      <c r="C356" s="6">
        <v>6</v>
      </c>
      <c r="D356" s="6">
        <v>128</v>
      </c>
      <c r="E356" s="6">
        <v>5000</v>
      </c>
      <c r="F356" s="5">
        <v>4.4000000000000004</v>
      </c>
      <c r="G356" s="6">
        <v>50</v>
      </c>
      <c r="H356" s="6">
        <v>8</v>
      </c>
    </row>
    <row r="357" spans="1:8" x14ac:dyDescent="0.2">
      <c r="A357" s="1">
        <v>12999</v>
      </c>
      <c r="B357" s="1">
        <v>6.58</v>
      </c>
      <c r="C357" s="6">
        <v>6</v>
      </c>
      <c r="D357" s="6">
        <v>128</v>
      </c>
      <c r="E357" s="6">
        <v>5000</v>
      </c>
      <c r="F357" s="5">
        <v>4.4000000000000004</v>
      </c>
      <c r="G357" s="6">
        <v>50</v>
      </c>
      <c r="H357" s="6">
        <v>8</v>
      </c>
    </row>
    <row r="358" spans="1:8" x14ac:dyDescent="0.2">
      <c r="A358" s="1">
        <v>11999</v>
      </c>
      <c r="B358" s="1">
        <v>6.58</v>
      </c>
      <c r="C358" s="6">
        <v>4</v>
      </c>
      <c r="D358" s="6">
        <v>128</v>
      </c>
      <c r="E358" s="6">
        <v>5000</v>
      </c>
      <c r="F358" s="5">
        <v>4.4000000000000004</v>
      </c>
      <c r="G358" s="6">
        <v>50</v>
      </c>
      <c r="H358" s="6">
        <v>8</v>
      </c>
    </row>
    <row r="359" spans="1:8" x14ac:dyDescent="0.2">
      <c r="A359" s="1">
        <v>11999</v>
      </c>
      <c r="B359" s="1">
        <v>6.58</v>
      </c>
      <c r="C359" s="6">
        <v>4</v>
      </c>
      <c r="D359" s="6">
        <v>128</v>
      </c>
      <c r="E359" s="6">
        <v>5000</v>
      </c>
      <c r="F359" s="5">
        <v>4.4000000000000004</v>
      </c>
      <c r="G359" s="6">
        <v>50</v>
      </c>
      <c r="H359" s="6">
        <v>8</v>
      </c>
    </row>
    <row r="360" spans="1:8" x14ac:dyDescent="0.2">
      <c r="A360" s="1">
        <v>14999</v>
      </c>
      <c r="B360" s="1">
        <v>6.58</v>
      </c>
      <c r="C360" s="6">
        <v>8</v>
      </c>
      <c r="D360" s="6">
        <v>128</v>
      </c>
      <c r="E360" s="6">
        <v>5000</v>
      </c>
      <c r="F360" s="5">
        <v>4.3</v>
      </c>
      <c r="G360" s="6">
        <v>50</v>
      </c>
      <c r="H360" s="6">
        <v>8</v>
      </c>
    </row>
    <row r="361" spans="1:8" x14ac:dyDescent="0.2">
      <c r="A361" s="1">
        <v>14999</v>
      </c>
      <c r="B361" s="1">
        <v>6.58</v>
      </c>
      <c r="C361" s="6">
        <v>8</v>
      </c>
      <c r="D361" s="6">
        <v>128</v>
      </c>
      <c r="E361" s="6">
        <v>5000</v>
      </c>
      <c r="F361" s="5">
        <v>4.3</v>
      </c>
      <c r="G361" s="6">
        <v>50</v>
      </c>
      <c r="H361" s="6">
        <v>8</v>
      </c>
    </row>
    <row r="362" spans="1:8" x14ac:dyDescent="0.2">
      <c r="A362" s="1">
        <v>21999</v>
      </c>
      <c r="B362" s="1">
        <v>6.78</v>
      </c>
      <c r="C362" s="6">
        <v>8</v>
      </c>
      <c r="D362" s="6">
        <v>256</v>
      </c>
      <c r="E362" s="6">
        <v>5000</v>
      </c>
      <c r="F362" s="5">
        <v>4</v>
      </c>
      <c r="G362" s="6">
        <v>108</v>
      </c>
      <c r="H362" s="6">
        <v>32</v>
      </c>
    </row>
    <row r="363" spans="1:8" x14ac:dyDescent="0.2">
      <c r="A363" s="1">
        <v>24999</v>
      </c>
      <c r="B363" s="1">
        <v>6.78</v>
      </c>
      <c r="C363" s="6">
        <v>12</v>
      </c>
      <c r="D363" s="6">
        <v>256</v>
      </c>
      <c r="E363" s="6">
        <v>4600</v>
      </c>
      <c r="F363" s="5">
        <v>4.0999999999999996</v>
      </c>
      <c r="G363" s="6">
        <v>108</v>
      </c>
      <c r="H363" s="6">
        <v>32</v>
      </c>
    </row>
    <row r="364" spans="1:8" x14ac:dyDescent="0.2">
      <c r="A364" s="1">
        <v>24999</v>
      </c>
      <c r="B364" s="1">
        <v>6.78</v>
      </c>
      <c r="C364" s="6">
        <v>12</v>
      </c>
      <c r="D364" s="6">
        <v>256</v>
      </c>
      <c r="E364" s="6">
        <v>4600</v>
      </c>
      <c r="F364" s="5">
        <v>4.0999999999999996</v>
      </c>
      <c r="G364" s="6">
        <v>108</v>
      </c>
      <c r="H364" s="6">
        <v>32</v>
      </c>
    </row>
    <row r="365" spans="1:8" x14ac:dyDescent="0.2">
      <c r="A365" s="1">
        <v>21999</v>
      </c>
      <c r="B365" s="1">
        <v>6.78</v>
      </c>
      <c r="C365" s="6">
        <v>8</v>
      </c>
      <c r="D365" s="6">
        <v>256</v>
      </c>
      <c r="E365" s="6">
        <v>5000</v>
      </c>
      <c r="F365" s="5">
        <v>4</v>
      </c>
      <c r="G365" s="6">
        <v>108</v>
      </c>
      <c r="H365" s="6">
        <v>32</v>
      </c>
    </row>
    <row r="366" spans="1:8" x14ac:dyDescent="0.2">
      <c r="A366" s="1">
        <v>21999</v>
      </c>
      <c r="B366" s="1">
        <v>6.78</v>
      </c>
      <c r="C366" s="6">
        <v>8</v>
      </c>
      <c r="D366" s="6">
        <v>256</v>
      </c>
      <c r="E366" s="6">
        <v>5000</v>
      </c>
      <c r="F366" s="5">
        <v>4</v>
      </c>
      <c r="G366" s="6">
        <v>108</v>
      </c>
      <c r="H366" s="6">
        <v>32</v>
      </c>
    </row>
    <row r="367" spans="1:8" x14ac:dyDescent="0.2">
      <c r="A367" s="1">
        <v>37999</v>
      </c>
      <c r="B367" s="1">
        <v>6.1</v>
      </c>
      <c r="C367" s="6">
        <v>8</v>
      </c>
      <c r="D367" s="6">
        <v>128</v>
      </c>
      <c r="E367" s="6">
        <v>4300</v>
      </c>
      <c r="F367" s="5">
        <v>4.0999999999999996</v>
      </c>
      <c r="G367" s="6">
        <v>64</v>
      </c>
      <c r="H367" s="6">
        <v>13</v>
      </c>
    </row>
    <row r="368" spans="1:8" x14ac:dyDescent="0.2">
      <c r="A368" s="1">
        <v>37999</v>
      </c>
      <c r="B368" s="1">
        <v>6.1</v>
      </c>
      <c r="C368" s="6">
        <v>8</v>
      </c>
      <c r="D368" s="6">
        <v>128</v>
      </c>
      <c r="E368" s="6">
        <v>4300</v>
      </c>
      <c r="F368" s="5">
        <v>4.0999999999999996</v>
      </c>
      <c r="G368" s="6">
        <v>64</v>
      </c>
      <c r="H368" s="6">
        <v>13</v>
      </c>
    </row>
    <row r="369" spans="1:8" x14ac:dyDescent="0.2">
      <c r="A369" s="1">
        <v>37999</v>
      </c>
      <c r="B369" s="1">
        <v>6.1</v>
      </c>
      <c r="C369" s="6">
        <v>8</v>
      </c>
      <c r="D369" s="6">
        <v>128</v>
      </c>
      <c r="E369" s="6">
        <v>4300</v>
      </c>
      <c r="F369" s="5">
        <v>4.0999999999999996</v>
      </c>
      <c r="G369" s="6">
        <v>64</v>
      </c>
      <c r="H369" s="6">
        <v>13</v>
      </c>
    </row>
    <row r="370" spans="1:8" x14ac:dyDescent="0.2">
      <c r="A370" s="1">
        <v>18999</v>
      </c>
      <c r="B370" s="1">
        <v>6.67</v>
      </c>
      <c r="C370" s="6">
        <v>8</v>
      </c>
      <c r="D370" s="6">
        <v>256</v>
      </c>
      <c r="E370" s="6">
        <v>5000</v>
      </c>
      <c r="F370" s="5">
        <v>4.2</v>
      </c>
      <c r="G370" s="6">
        <v>108</v>
      </c>
      <c r="H370" s="6">
        <v>16</v>
      </c>
    </row>
    <row r="371" spans="1:8" x14ac:dyDescent="0.2">
      <c r="A371" s="1">
        <v>7134</v>
      </c>
      <c r="B371" s="1">
        <v>6.71</v>
      </c>
      <c r="C371" s="6">
        <v>3</v>
      </c>
      <c r="D371" s="6">
        <v>64</v>
      </c>
      <c r="E371" s="6">
        <v>5000</v>
      </c>
      <c r="F371" s="5">
        <v>4.0999999999999996</v>
      </c>
      <c r="G371" s="6">
        <v>8</v>
      </c>
      <c r="H371" s="6">
        <v>5</v>
      </c>
    </row>
    <row r="372" spans="1:8" x14ac:dyDescent="0.2">
      <c r="A372" s="1">
        <v>8799</v>
      </c>
      <c r="B372" s="1">
        <v>6.71</v>
      </c>
      <c r="C372" s="6">
        <v>6</v>
      </c>
      <c r="D372" s="6">
        <v>128</v>
      </c>
      <c r="E372" s="6">
        <v>5000</v>
      </c>
      <c r="F372" s="5">
        <v>4</v>
      </c>
      <c r="G372" s="6">
        <v>8</v>
      </c>
      <c r="H372" s="6">
        <v>5</v>
      </c>
    </row>
    <row r="373" spans="1:8" x14ac:dyDescent="0.2">
      <c r="A373" s="1">
        <v>8895</v>
      </c>
      <c r="B373" s="1">
        <v>6.79</v>
      </c>
      <c r="C373" s="6">
        <v>6</v>
      </c>
      <c r="D373" s="6">
        <v>128</v>
      </c>
      <c r="E373" s="6">
        <v>5000</v>
      </c>
      <c r="F373" s="5">
        <v>4.2</v>
      </c>
      <c r="G373" s="6">
        <v>50</v>
      </c>
      <c r="H373" s="6">
        <v>8</v>
      </c>
    </row>
    <row r="374" spans="1:8" x14ac:dyDescent="0.2">
      <c r="A374" s="1">
        <v>9230</v>
      </c>
      <c r="B374" s="1">
        <v>6.74</v>
      </c>
      <c r="C374" s="6">
        <v>6</v>
      </c>
      <c r="D374" s="6">
        <v>128</v>
      </c>
      <c r="E374" s="6">
        <v>5000</v>
      </c>
      <c r="F374" s="5">
        <v>4.2</v>
      </c>
      <c r="G374" s="6">
        <v>50</v>
      </c>
      <c r="H374" s="6">
        <v>8</v>
      </c>
    </row>
    <row r="375" spans="1:8" x14ac:dyDescent="0.2">
      <c r="A375" s="1">
        <v>12669</v>
      </c>
      <c r="B375" s="1">
        <v>6.79</v>
      </c>
      <c r="C375" s="6">
        <v>6</v>
      </c>
      <c r="D375" s="6">
        <v>128</v>
      </c>
      <c r="E375" s="6">
        <v>5000</v>
      </c>
      <c r="F375" s="5">
        <v>4.2</v>
      </c>
      <c r="G375" s="6">
        <v>50</v>
      </c>
      <c r="H375" s="6">
        <v>8</v>
      </c>
    </row>
    <row r="376" spans="1:8" x14ac:dyDescent="0.2">
      <c r="A376" s="1">
        <v>7457</v>
      </c>
      <c r="B376" s="1">
        <v>6.52</v>
      </c>
      <c r="C376" s="6">
        <v>2</v>
      </c>
      <c r="D376" s="6">
        <v>64</v>
      </c>
      <c r="E376" s="6">
        <v>5000</v>
      </c>
      <c r="F376" s="5">
        <v>4.0999999999999996</v>
      </c>
      <c r="G376" s="6">
        <v>8</v>
      </c>
      <c r="H376" s="6">
        <v>5</v>
      </c>
    </row>
    <row r="377" spans="1:8" x14ac:dyDescent="0.2">
      <c r="A377" s="1">
        <v>9380</v>
      </c>
      <c r="B377" s="1">
        <v>6.74</v>
      </c>
      <c r="C377" s="6">
        <v>4</v>
      </c>
      <c r="D377" s="6">
        <v>128</v>
      </c>
      <c r="E377" s="6">
        <v>5000</v>
      </c>
      <c r="F377" s="5">
        <v>4.3</v>
      </c>
      <c r="G377" s="6">
        <v>50</v>
      </c>
      <c r="H377" s="6">
        <v>8</v>
      </c>
    </row>
    <row r="378" spans="1:8" x14ac:dyDescent="0.2">
      <c r="A378" s="1">
        <v>15999</v>
      </c>
      <c r="B378" s="1">
        <v>6.79</v>
      </c>
      <c r="C378" s="6">
        <v>6</v>
      </c>
      <c r="D378" s="6">
        <v>128</v>
      </c>
      <c r="E378" s="6">
        <v>5000</v>
      </c>
      <c r="F378" s="5">
        <v>4.2</v>
      </c>
      <c r="G378" s="6">
        <v>50</v>
      </c>
      <c r="H378" s="6">
        <v>8</v>
      </c>
    </row>
    <row r="379" spans="1:8" x14ac:dyDescent="0.2">
      <c r="A379" s="1">
        <v>7150</v>
      </c>
      <c r="B379" s="1">
        <v>6.71</v>
      </c>
      <c r="C379" s="6">
        <v>3</v>
      </c>
      <c r="D379" s="6">
        <v>64</v>
      </c>
      <c r="E379" s="6">
        <v>5000</v>
      </c>
      <c r="F379" s="5">
        <v>4.0999999999999996</v>
      </c>
      <c r="G379" s="6">
        <v>8</v>
      </c>
      <c r="H379" s="6">
        <v>5</v>
      </c>
    </row>
    <row r="380" spans="1:8" x14ac:dyDescent="0.2">
      <c r="A380" s="1">
        <v>7579</v>
      </c>
      <c r="B380" s="1">
        <v>6.71</v>
      </c>
      <c r="C380" s="6">
        <v>4</v>
      </c>
      <c r="D380" s="6">
        <v>128</v>
      </c>
      <c r="E380" s="6">
        <v>5000</v>
      </c>
      <c r="F380" s="5">
        <v>4.0999999999999996</v>
      </c>
      <c r="G380" s="6">
        <v>8</v>
      </c>
      <c r="H380" s="6">
        <v>5</v>
      </c>
    </row>
    <row r="381" spans="1:8" x14ac:dyDescent="0.2">
      <c r="A381" s="1">
        <v>8475</v>
      </c>
      <c r="B381" s="1">
        <v>6.71</v>
      </c>
      <c r="C381" s="6">
        <v>6</v>
      </c>
      <c r="D381" s="6">
        <v>128</v>
      </c>
      <c r="E381" s="6">
        <v>5000</v>
      </c>
      <c r="F381" s="5">
        <v>4</v>
      </c>
      <c r="G381" s="6">
        <v>8</v>
      </c>
      <c r="H381" s="6">
        <v>5</v>
      </c>
    </row>
    <row r="382" spans="1:8" x14ac:dyDescent="0.2">
      <c r="A382" s="1">
        <v>8985</v>
      </c>
      <c r="B382" s="1">
        <v>6.79</v>
      </c>
      <c r="C382" s="6">
        <v>6</v>
      </c>
      <c r="D382" s="6">
        <v>128</v>
      </c>
      <c r="E382" s="6">
        <v>5000</v>
      </c>
      <c r="F382" s="5">
        <v>4.2</v>
      </c>
      <c r="G382" s="6">
        <v>50</v>
      </c>
      <c r="H382" s="6">
        <v>8</v>
      </c>
    </row>
    <row r="383" spans="1:8" x14ac:dyDescent="0.2">
      <c r="A383" s="1">
        <v>8399</v>
      </c>
      <c r="B383" s="1">
        <v>6.71</v>
      </c>
      <c r="C383" s="6">
        <v>6</v>
      </c>
      <c r="D383" s="6">
        <v>128</v>
      </c>
      <c r="E383" s="6">
        <v>5000</v>
      </c>
      <c r="F383" s="5">
        <v>4</v>
      </c>
      <c r="G383" s="6">
        <v>8</v>
      </c>
      <c r="H383" s="6">
        <v>5</v>
      </c>
    </row>
    <row r="384" spans="1:8" x14ac:dyDescent="0.2">
      <c r="A384" s="1">
        <v>13985</v>
      </c>
      <c r="B384" s="1">
        <v>6.79</v>
      </c>
      <c r="C384" s="6">
        <v>8</v>
      </c>
      <c r="D384" s="6">
        <v>256</v>
      </c>
      <c r="E384" s="6">
        <v>5000</v>
      </c>
      <c r="F384" s="5">
        <v>4.2</v>
      </c>
      <c r="G384" s="6">
        <v>50</v>
      </c>
      <c r="H384" s="6">
        <v>8</v>
      </c>
    </row>
    <row r="385" spans="1:8" x14ac:dyDescent="0.2">
      <c r="A385" s="1">
        <v>7189</v>
      </c>
      <c r="B385" s="1">
        <v>6.71</v>
      </c>
      <c r="C385" s="6">
        <v>3</v>
      </c>
      <c r="D385" s="6">
        <v>64</v>
      </c>
      <c r="E385" s="6">
        <v>5000</v>
      </c>
      <c r="F385" s="5">
        <v>4.0999999999999996</v>
      </c>
      <c r="G385" s="6">
        <v>8</v>
      </c>
      <c r="H385" s="6">
        <v>5</v>
      </c>
    </row>
    <row r="386" spans="1:8" x14ac:dyDescent="0.2">
      <c r="A386" s="1">
        <v>7599</v>
      </c>
      <c r="B386" s="1">
        <v>6.71</v>
      </c>
      <c r="C386" s="6">
        <v>4</v>
      </c>
      <c r="D386" s="6">
        <v>128</v>
      </c>
      <c r="E386" s="6">
        <v>5000</v>
      </c>
      <c r="F386" s="5">
        <v>4.0999999999999996</v>
      </c>
      <c r="G386" s="6">
        <v>8</v>
      </c>
      <c r="H386" s="6">
        <v>5</v>
      </c>
    </row>
    <row r="387" spans="1:8" x14ac:dyDescent="0.2">
      <c r="A387" s="1">
        <v>7800</v>
      </c>
      <c r="B387" s="1">
        <v>6.71</v>
      </c>
      <c r="C387" s="6">
        <v>4</v>
      </c>
      <c r="D387" s="6">
        <v>128</v>
      </c>
      <c r="E387" s="6">
        <v>5000</v>
      </c>
      <c r="F387" s="5">
        <v>4.0999999999999996</v>
      </c>
      <c r="G387" s="6">
        <v>8</v>
      </c>
      <c r="H387" s="6">
        <v>5</v>
      </c>
    </row>
    <row r="388" spans="1:8" x14ac:dyDescent="0.2">
      <c r="A388" s="1">
        <v>8910</v>
      </c>
      <c r="B388" s="1">
        <v>6.79</v>
      </c>
      <c r="C388" s="6">
        <v>6</v>
      </c>
      <c r="D388" s="6">
        <v>128</v>
      </c>
      <c r="E388" s="6">
        <v>5000</v>
      </c>
      <c r="F388" s="5">
        <v>4.2</v>
      </c>
      <c r="G388" s="6">
        <v>50</v>
      </c>
      <c r="H388" s="6">
        <v>8</v>
      </c>
    </row>
    <row r="389" spans="1:8" x14ac:dyDescent="0.2">
      <c r="A389" s="1">
        <v>25999</v>
      </c>
      <c r="B389" s="1">
        <v>6.7</v>
      </c>
      <c r="C389" s="6">
        <v>8</v>
      </c>
      <c r="D389" s="6">
        <v>256</v>
      </c>
      <c r="E389" s="6">
        <v>5000</v>
      </c>
      <c r="F389" s="5">
        <v>4.3</v>
      </c>
      <c r="G389" s="6">
        <v>64</v>
      </c>
      <c r="H389" s="6">
        <v>32</v>
      </c>
    </row>
    <row r="390" spans="1:8" x14ac:dyDescent="0.2">
      <c r="A390" s="1">
        <v>23999</v>
      </c>
      <c r="B390" s="1">
        <v>6.7</v>
      </c>
      <c r="C390" s="6">
        <v>8</v>
      </c>
      <c r="D390" s="6">
        <v>128</v>
      </c>
      <c r="E390" s="6">
        <v>5000</v>
      </c>
      <c r="F390" s="5">
        <v>4.3</v>
      </c>
      <c r="G390" s="6">
        <v>64</v>
      </c>
      <c r="H390" s="6">
        <v>32</v>
      </c>
    </row>
    <row r="391" spans="1:8" x14ac:dyDescent="0.2">
      <c r="A391" s="1">
        <v>8499</v>
      </c>
      <c r="B391" s="1">
        <v>6.71</v>
      </c>
      <c r="C391" s="6">
        <v>4</v>
      </c>
      <c r="D391" s="6">
        <v>64</v>
      </c>
      <c r="E391" s="6">
        <v>5000</v>
      </c>
      <c r="F391" s="5">
        <v>4.2</v>
      </c>
      <c r="G391" s="6">
        <v>50</v>
      </c>
      <c r="H391" s="6">
        <v>5</v>
      </c>
    </row>
    <row r="392" spans="1:8" x14ac:dyDescent="0.2">
      <c r="A392" s="1">
        <v>8399</v>
      </c>
      <c r="B392" s="1">
        <v>6.71</v>
      </c>
      <c r="C392" s="6">
        <v>4</v>
      </c>
      <c r="D392" s="6">
        <v>64</v>
      </c>
      <c r="E392" s="6">
        <v>5000</v>
      </c>
      <c r="F392" s="5">
        <v>4.2</v>
      </c>
      <c r="G392" s="6">
        <v>50</v>
      </c>
      <c r="H392" s="6">
        <v>5</v>
      </c>
    </row>
    <row r="393" spans="1:8" x14ac:dyDescent="0.2">
      <c r="A393" s="1">
        <v>8699</v>
      </c>
      <c r="B393" s="1">
        <v>6.58</v>
      </c>
      <c r="C393" s="6">
        <v>4</v>
      </c>
      <c r="D393" s="6">
        <v>64</v>
      </c>
      <c r="E393" s="6">
        <v>5000</v>
      </c>
      <c r="F393" s="5">
        <v>4.2</v>
      </c>
      <c r="G393" s="6">
        <v>50</v>
      </c>
      <c r="H393" s="6">
        <v>8</v>
      </c>
    </row>
    <row r="394" spans="1:8" x14ac:dyDescent="0.2">
      <c r="A394" s="1">
        <v>13499</v>
      </c>
      <c r="B394" s="1">
        <v>6.72</v>
      </c>
      <c r="C394" s="6">
        <v>4</v>
      </c>
      <c r="D394" s="6">
        <v>128</v>
      </c>
      <c r="E394" s="6">
        <v>6000</v>
      </c>
      <c r="F394" s="5">
        <v>4.5</v>
      </c>
      <c r="G394" s="6">
        <v>50</v>
      </c>
      <c r="H394" s="6">
        <v>8</v>
      </c>
    </row>
    <row r="395" spans="1:8" x14ac:dyDescent="0.2">
      <c r="A395" s="1">
        <v>14999</v>
      </c>
      <c r="B395" s="1">
        <v>6.72</v>
      </c>
      <c r="C395" s="6">
        <v>6</v>
      </c>
      <c r="D395" s="6">
        <v>128</v>
      </c>
      <c r="E395" s="6">
        <v>6000</v>
      </c>
      <c r="F395" s="5">
        <v>4.5</v>
      </c>
      <c r="G395" s="6">
        <v>50</v>
      </c>
      <c r="H395" s="6">
        <v>8</v>
      </c>
    </row>
    <row r="396" spans="1:8" x14ac:dyDescent="0.2">
      <c r="A396" s="1">
        <v>13499</v>
      </c>
      <c r="B396" s="1">
        <v>6.72</v>
      </c>
      <c r="C396" s="6">
        <v>4</v>
      </c>
      <c r="D396" s="6">
        <v>128</v>
      </c>
      <c r="E396" s="6">
        <v>6000</v>
      </c>
      <c r="F396" s="5">
        <v>4.5</v>
      </c>
      <c r="G396" s="6">
        <v>50</v>
      </c>
      <c r="H396" s="6">
        <v>8</v>
      </c>
    </row>
    <row r="397" spans="1:8" x14ac:dyDescent="0.2">
      <c r="A397" s="1">
        <v>14999</v>
      </c>
      <c r="B397" s="1">
        <v>6.72</v>
      </c>
      <c r="C397" s="6">
        <v>6</v>
      </c>
      <c r="D397" s="6">
        <v>128</v>
      </c>
      <c r="E397" s="6">
        <v>6000</v>
      </c>
      <c r="F397" s="5">
        <v>4.5</v>
      </c>
      <c r="G397" s="6">
        <v>50</v>
      </c>
      <c r="H397" s="6">
        <v>8</v>
      </c>
    </row>
    <row r="398" spans="1:8" x14ac:dyDescent="0.2">
      <c r="A398" s="1">
        <v>34999</v>
      </c>
      <c r="B398" s="1">
        <v>6.7</v>
      </c>
      <c r="C398" s="6">
        <v>12</v>
      </c>
      <c r="D398" s="6">
        <v>256</v>
      </c>
      <c r="E398" s="6">
        <v>4700</v>
      </c>
      <c r="F398" s="5">
        <v>4.4000000000000004</v>
      </c>
      <c r="G398" s="6">
        <v>50</v>
      </c>
      <c r="H398" s="6">
        <v>32</v>
      </c>
    </row>
    <row r="399" spans="1:8" x14ac:dyDescent="0.2">
      <c r="A399" s="1">
        <v>36999</v>
      </c>
      <c r="B399" s="1">
        <v>6.7</v>
      </c>
      <c r="C399" s="6">
        <v>12</v>
      </c>
      <c r="D399" s="6">
        <v>256</v>
      </c>
      <c r="E399" s="6">
        <v>4700</v>
      </c>
      <c r="F399" s="5">
        <v>4.4000000000000004</v>
      </c>
      <c r="G399" s="6">
        <v>50</v>
      </c>
      <c r="H399" s="6">
        <v>32</v>
      </c>
    </row>
    <row r="400" spans="1:8" x14ac:dyDescent="0.2">
      <c r="A400" s="1">
        <v>16999</v>
      </c>
      <c r="B400" s="1">
        <v>6.67</v>
      </c>
      <c r="C400" s="6">
        <v>8</v>
      </c>
      <c r="D400" s="6">
        <v>128</v>
      </c>
      <c r="E400" s="6">
        <v>5000</v>
      </c>
      <c r="F400" s="5">
        <v>4.3</v>
      </c>
      <c r="G400" s="6">
        <v>50</v>
      </c>
      <c r="H400" s="6">
        <v>16</v>
      </c>
    </row>
    <row r="401" spans="1:8" x14ac:dyDescent="0.2">
      <c r="A401" s="1">
        <v>16999</v>
      </c>
      <c r="B401" s="1">
        <v>6.67</v>
      </c>
      <c r="C401" s="6">
        <v>8</v>
      </c>
      <c r="D401" s="6">
        <v>128</v>
      </c>
      <c r="E401" s="6">
        <v>5000</v>
      </c>
      <c r="F401" s="5">
        <v>4.3</v>
      </c>
      <c r="G401" s="6">
        <v>50</v>
      </c>
      <c r="H401" s="6">
        <v>16</v>
      </c>
    </row>
    <row r="402" spans="1:8" x14ac:dyDescent="0.2">
      <c r="A402" s="1">
        <v>16499</v>
      </c>
      <c r="B402" s="1">
        <v>6.72</v>
      </c>
      <c r="C402" s="6">
        <v>8</v>
      </c>
      <c r="D402" s="6">
        <v>128</v>
      </c>
      <c r="E402" s="6">
        <v>6000</v>
      </c>
      <c r="F402" s="5">
        <v>4.4000000000000004</v>
      </c>
      <c r="G402" s="6">
        <v>50</v>
      </c>
      <c r="H402" s="6">
        <v>8</v>
      </c>
    </row>
    <row r="403" spans="1:8" x14ac:dyDescent="0.2">
      <c r="A403" s="1">
        <v>16499</v>
      </c>
      <c r="B403" s="1">
        <v>6.72</v>
      </c>
      <c r="C403" s="6">
        <v>8</v>
      </c>
      <c r="D403" s="6">
        <v>128</v>
      </c>
      <c r="E403" s="6">
        <v>6000</v>
      </c>
      <c r="F403" s="5">
        <v>4.4000000000000004</v>
      </c>
      <c r="G403" s="6">
        <v>50</v>
      </c>
      <c r="H403" s="6">
        <v>8</v>
      </c>
    </row>
    <row r="404" spans="1:8" x14ac:dyDescent="0.2">
      <c r="A404" s="1">
        <v>15499</v>
      </c>
      <c r="B404" s="1">
        <v>6.56</v>
      </c>
      <c r="C404" s="6">
        <v>6</v>
      </c>
      <c r="D404" s="6">
        <v>128</v>
      </c>
      <c r="E404" s="6">
        <v>5000</v>
      </c>
      <c r="F404" s="5">
        <v>4</v>
      </c>
      <c r="G404" s="6">
        <v>8</v>
      </c>
      <c r="H404" s="6">
        <v>8</v>
      </c>
    </row>
    <row r="405" spans="1:8" x14ac:dyDescent="0.2">
      <c r="A405" s="1">
        <v>11999</v>
      </c>
      <c r="B405" s="1">
        <v>6.56</v>
      </c>
      <c r="C405" s="6">
        <v>4</v>
      </c>
      <c r="D405" s="6">
        <v>128</v>
      </c>
      <c r="E405" s="6">
        <v>5000</v>
      </c>
      <c r="F405" s="5">
        <v>4.5</v>
      </c>
      <c r="G405" s="6">
        <v>8</v>
      </c>
      <c r="H405" s="6">
        <v>5</v>
      </c>
    </row>
    <row r="406" spans="1:8" x14ac:dyDescent="0.2">
      <c r="A406" s="1">
        <v>32999</v>
      </c>
      <c r="B406" s="1">
        <v>6.7</v>
      </c>
      <c r="C406" s="6">
        <v>8</v>
      </c>
      <c r="D406" s="6">
        <v>256</v>
      </c>
      <c r="E406" s="6">
        <v>5000</v>
      </c>
      <c r="F406" s="5">
        <v>4.5</v>
      </c>
      <c r="G406" s="6">
        <v>50</v>
      </c>
      <c r="H406" s="6">
        <v>32</v>
      </c>
    </row>
    <row r="407" spans="1:8" x14ac:dyDescent="0.2">
      <c r="A407" s="1">
        <v>40999</v>
      </c>
      <c r="B407" s="1">
        <v>6.7</v>
      </c>
      <c r="C407" s="6">
        <v>12</v>
      </c>
      <c r="D407" s="6">
        <v>512</v>
      </c>
      <c r="E407" s="6">
        <v>5000</v>
      </c>
      <c r="F407" s="5">
        <v>4.4000000000000004</v>
      </c>
      <c r="G407" s="6">
        <v>50</v>
      </c>
      <c r="H407" s="6">
        <v>50</v>
      </c>
    </row>
    <row r="408" spans="1:8" x14ac:dyDescent="0.2">
      <c r="A408" s="1">
        <v>32999</v>
      </c>
      <c r="B408" s="1">
        <v>6.7</v>
      </c>
      <c r="C408" s="6">
        <v>8</v>
      </c>
      <c r="D408" s="6">
        <v>256</v>
      </c>
      <c r="E408" s="6">
        <v>5000</v>
      </c>
      <c r="F408" s="5">
        <v>4.5</v>
      </c>
      <c r="G408" s="6">
        <v>50</v>
      </c>
      <c r="H408" s="6">
        <v>32</v>
      </c>
    </row>
    <row r="409" spans="1:8" x14ac:dyDescent="0.2">
      <c r="A409" s="1">
        <v>36999</v>
      </c>
      <c r="B409" s="1">
        <v>6.7</v>
      </c>
      <c r="C409" s="6">
        <v>12</v>
      </c>
      <c r="D409" s="6">
        <v>256</v>
      </c>
      <c r="E409" s="6">
        <v>5000</v>
      </c>
      <c r="F409" s="5">
        <v>4.4000000000000004</v>
      </c>
      <c r="G409" s="6">
        <v>50</v>
      </c>
      <c r="H409" s="6">
        <v>50</v>
      </c>
    </row>
    <row r="410" spans="1:8" x14ac:dyDescent="0.2">
      <c r="A410" s="1">
        <v>32999</v>
      </c>
      <c r="B410" s="1">
        <v>6.7</v>
      </c>
      <c r="C410" s="6">
        <v>8</v>
      </c>
      <c r="D410" s="6">
        <v>256</v>
      </c>
      <c r="E410" s="6">
        <v>5000</v>
      </c>
      <c r="F410" s="5">
        <v>4.5</v>
      </c>
      <c r="G410" s="6">
        <v>50</v>
      </c>
      <c r="H410" s="6">
        <v>32</v>
      </c>
    </row>
    <row r="411" spans="1:8" x14ac:dyDescent="0.2">
      <c r="A411" s="1">
        <v>36999</v>
      </c>
      <c r="B411" s="1">
        <v>6.7</v>
      </c>
      <c r="C411" s="6">
        <v>12</v>
      </c>
      <c r="D411" s="6">
        <v>256</v>
      </c>
      <c r="E411" s="6">
        <v>5000</v>
      </c>
      <c r="F411" s="5">
        <v>4.4000000000000004</v>
      </c>
      <c r="G411" s="6">
        <v>50</v>
      </c>
      <c r="H411" s="6">
        <v>50</v>
      </c>
    </row>
    <row r="412" spans="1:8" x14ac:dyDescent="0.2">
      <c r="A412" s="1">
        <v>109999</v>
      </c>
      <c r="B412" s="1">
        <v>6.7</v>
      </c>
      <c r="C412" s="6">
        <v>12</v>
      </c>
      <c r="D412" s="6">
        <v>256</v>
      </c>
      <c r="E412" s="6">
        <v>4000</v>
      </c>
      <c r="F412" s="5">
        <v>4.5</v>
      </c>
      <c r="G412" s="6">
        <v>50</v>
      </c>
      <c r="H412" s="6">
        <v>10</v>
      </c>
    </row>
    <row r="413" spans="1:8" x14ac:dyDescent="0.2">
      <c r="A413" s="1">
        <v>13499</v>
      </c>
      <c r="B413" s="1">
        <v>6.79</v>
      </c>
      <c r="C413" s="6">
        <v>8</v>
      </c>
      <c r="D413" s="6">
        <v>128</v>
      </c>
      <c r="E413" s="6">
        <v>5030</v>
      </c>
      <c r="F413" s="5">
        <v>4.0999999999999996</v>
      </c>
      <c r="G413" s="6">
        <v>108</v>
      </c>
      <c r="H413" s="6">
        <v>13</v>
      </c>
    </row>
    <row r="414" spans="1:8" x14ac:dyDescent="0.2">
      <c r="A414" s="1">
        <v>13499</v>
      </c>
      <c r="B414" s="1">
        <v>6.79</v>
      </c>
      <c r="C414" s="6">
        <v>8</v>
      </c>
      <c r="D414" s="6">
        <v>128</v>
      </c>
      <c r="E414" s="6">
        <v>5030</v>
      </c>
      <c r="F414" s="5">
        <v>4.0999999999999996</v>
      </c>
      <c r="G414" s="6">
        <v>108</v>
      </c>
      <c r="H414" s="6">
        <v>13</v>
      </c>
    </row>
    <row r="415" spans="1:8" x14ac:dyDescent="0.2">
      <c r="A415" s="1">
        <v>8499</v>
      </c>
      <c r="B415" s="1">
        <v>6.74</v>
      </c>
      <c r="C415" s="6">
        <v>4</v>
      </c>
      <c r="D415" s="6">
        <v>64</v>
      </c>
      <c r="E415" s="6">
        <v>5000</v>
      </c>
      <c r="F415" s="5">
        <v>4.0999999999999996</v>
      </c>
      <c r="G415" s="6">
        <v>50</v>
      </c>
      <c r="H415" s="6">
        <v>5</v>
      </c>
    </row>
    <row r="416" spans="1:8" x14ac:dyDescent="0.2">
      <c r="A416" s="1">
        <v>8499</v>
      </c>
      <c r="B416" s="1">
        <v>6.74</v>
      </c>
      <c r="C416" s="6">
        <v>4</v>
      </c>
      <c r="D416" s="6">
        <v>64</v>
      </c>
      <c r="E416" s="6">
        <v>5000</v>
      </c>
      <c r="F416" s="5">
        <v>4.0999999999999996</v>
      </c>
      <c r="G416" s="6">
        <v>50</v>
      </c>
      <c r="H416" s="6">
        <v>5</v>
      </c>
    </row>
    <row r="417" spans="1:8" x14ac:dyDescent="0.2">
      <c r="A417" s="1">
        <v>8499</v>
      </c>
      <c r="B417" s="1">
        <v>6.74</v>
      </c>
      <c r="C417" s="6">
        <v>4</v>
      </c>
      <c r="D417" s="6">
        <v>64</v>
      </c>
      <c r="E417" s="6">
        <v>5000</v>
      </c>
      <c r="F417" s="5">
        <v>4.0999999999999996</v>
      </c>
      <c r="G417" s="6">
        <v>50</v>
      </c>
      <c r="H417" s="6">
        <v>5</v>
      </c>
    </row>
    <row r="418" spans="1:8" x14ac:dyDescent="0.2">
      <c r="A418" s="1">
        <v>5999</v>
      </c>
      <c r="B418" s="1">
        <v>6.71</v>
      </c>
      <c r="C418" s="6">
        <v>4</v>
      </c>
      <c r="D418" s="6">
        <v>64</v>
      </c>
      <c r="E418" s="6">
        <v>5000</v>
      </c>
      <c r="F418" s="5">
        <v>4.2</v>
      </c>
      <c r="G418" s="6">
        <v>8</v>
      </c>
      <c r="H418" s="6">
        <v>5</v>
      </c>
    </row>
    <row r="419" spans="1:8" x14ac:dyDescent="0.2">
      <c r="A419" s="1">
        <v>15999</v>
      </c>
      <c r="B419" s="1">
        <v>6.67</v>
      </c>
      <c r="C419" s="6">
        <v>8</v>
      </c>
      <c r="D419" s="6">
        <v>256</v>
      </c>
      <c r="E419" s="6">
        <v>5100</v>
      </c>
      <c r="F419" s="5">
        <v>4.5</v>
      </c>
      <c r="G419" s="6">
        <v>32</v>
      </c>
      <c r="H419" s="6">
        <v>8</v>
      </c>
    </row>
    <row r="420" spans="1:8" x14ac:dyDescent="0.2">
      <c r="A420" s="1">
        <v>15999</v>
      </c>
      <c r="B420" s="1">
        <v>6.67</v>
      </c>
      <c r="C420" s="6">
        <v>8</v>
      </c>
      <c r="D420" s="6">
        <v>256</v>
      </c>
      <c r="E420" s="6">
        <v>5100</v>
      </c>
      <c r="F420" s="5">
        <v>4.5</v>
      </c>
      <c r="G420" s="6">
        <v>32</v>
      </c>
      <c r="H420" s="6">
        <v>8</v>
      </c>
    </row>
    <row r="421" spans="1:8" x14ac:dyDescent="0.2">
      <c r="A421" s="1">
        <v>12999</v>
      </c>
      <c r="B421" s="1">
        <v>6.67</v>
      </c>
      <c r="C421" s="6">
        <v>6</v>
      </c>
      <c r="D421" s="6">
        <v>128</v>
      </c>
      <c r="E421" s="6">
        <v>5100</v>
      </c>
      <c r="F421" s="5">
        <v>4.5</v>
      </c>
      <c r="G421" s="6">
        <v>32</v>
      </c>
      <c r="H421" s="6">
        <v>8</v>
      </c>
    </row>
    <row r="422" spans="1:8" x14ac:dyDescent="0.2">
      <c r="A422" s="1">
        <v>12999</v>
      </c>
      <c r="B422" s="1">
        <v>6.67</v>
      </c>
      <c r="C422" s="6">
        <v>6</v>
      </c>
      <c r="D422" s="6">
        <v>128</v>
      </c>
      <c r="E422" s="6">
        <v>5100</v>
      </c>
      <c r="F422" s="5">
        <v>4.5</v>
      </c>
      <c r="G422" s="6">
        <v>32</v>
      </c>
      <c r="H422" s="6">
        <v>8</v>
      </c>
    </row>
    <row r="423" spans="1:8" x14ac:dyDescent="0.2">
      <c r="A423" s="1">
        <v>31999</v>
      </c>
      <c r="B423" s="1">
        <v>6.7</v>
      </c>
      <c r="C423" s="6">
        <v>12</v>
      </c>
      <c r="D423" s="6">
        <v>512</v>
      </c>
      <c r="E423" s="6">
        <v>5200</v>
      </c>
      <c r="F423" s="5">
        <v>4.2</v>
      </c>
      <c r="G423" s="6">
        <v>50</v>
      </c>
      <c r="H423" s="6">
        <v>32</v>
      </c>
    </row>
    <row r="424" spans="1:8" x14ac:dyDescent="0.2">
      <c r="A424" s="1">
        <v>34999</v>
      </c>
      <c r="B424" s="1">
        <v>6.7</v>
      </c>
      <c r="C424" s="6">
        <v>12</v>
      </c>
      <c r="D424" s="6">
        <v>256</v>
      </c>
      <c r="E424" s="6">
        <v>5200</v>
      </c>
      <c r="F424" s="5">
        <v>4.5</v>
      </c>
      <c r="G424" s="6">
        <v>50</v>
      </c>
      <c r="H424" s="6">
        <v>32</v>
      </c>
    </row>
    <row r="425" spans="1:8" x14ac:dyDescent="0.2">
      <c r="A425" s="1">
        <v>32999</v>
      </c>
      <c r="B425" s="1">
        <v>6.7</v>
      </c>
      <c r="C425" s="6">
        <v>8</v>
      </c>
      <c r="D425" s="6">
        <v>256</v>
      </c>
      <c r="E425" s="6">
        <v>5200</v>
      </c>
      <c r="F425" s="5">
        <v>4.5</v>
      </c>
      <c r="G425" s="6">
        <v>50</v>
      </c>
      <c r="H425" s="6">
        <v>32</v>
      </c>
    </row>
    <row r="426" spans="1:8" x14ac:dyDescent="0.2">
      <c r="A426" s="1">
        <v>26999</v>
      </c>
      <c r="B426" s="1">
        <v>6.7</v>
      </c>
      <c r="C426" s="6">
        <v>8</v>
      </c>
      <c r="D426" s="6">
        <v>128</v>
      </c>
      <c r="E426" s="6">
        <v>5200</v>
      </c>
      <c r="F426" s="5">
        <v>4.3</v>
      </c>
      <c r="G426" s="6">
        <v>50</v>
      </c>
      <c r="H426" s="6">
        <v>32</v>
      </c>
    </row>
    <row r="427" spans="1:8" x14ac:dyDescent="0.2">
      <c r="A427" s="1">
        <v>36999</v>
      </c>
      <c r="B427" s="1">
        <v>6.7</v>
      </c>
      <c r="C427" s="6">
        <v>12</v>
      </c>
      <c r="D427" s="6">
        <v>512</v>
      </c>
      <c r="E427" s="6">
        <v>5200</v>
      </c>
      <c r="F427" s="5">
        <v>4.5</v>
      </c>
      <c r="G427" s="6">
        <v>50</v>
      </c>
      <c r="H427" s="6">
        <v>32</v>
      </c>
    </row>
    <row r="428" spans="1:8" x14ac:dyDescent="0.2">
      <c r="A428" s="1">
        <v>28999</v>
      </c>
      <c r="B428" s="1">
        <v>6.7</v>
      </c>
      <c r="C428" s="6">
        <v>8</v>
      </c>
      <c r="D428" s="6">
        <v>256</v>
      </c>
      <c r="E428" s="6">
        <v>5200</v>
      </c>
      <c r="F428" s="5">
        <v>4.3</v>
      </c>
      <c r="G428" s="6">
        <v>50</v>
      </c>
      <c r="H428" s="6">
        <v>32</v>
      </c>
    </row>
    <row r="429" spans="1:8" x14ac:dyDescent="0.2">
      <c r="A429" s="1">
        <v>32999</v>
      </c>
      <c r="B429" s="1">
        <v>6.7</v>
      </c>
      <c r="C429" s="6">
        <v>8</v>
      </c>
      <c r="D429" s="6">
        <v>256</v>
      </c>
      <c r="E429" s="6">
        <v>5200</v>
      </c>
      <c r="F429" s="5">
        <v>4.5</v>
      </c>
      <c r="G429" s="6">
        <v>50</v>
      </c>
      <c r="H429" s="6">
        <v>32</v>
      </c>
    </row>
    <row r="430" spans="1:8" x14ac:dyDescent="0.2">
      <c r="A430" s="1">
        <v>28999</v>
      </c>
      <c r="B430" s="1">
        <v>6.7</v>
      </c>
      <c r="C430" s="6">
        <v>8</v>
      </c>
      <c r="D430" s="6">
        <v>256</v>
      </c>
      <c r="E430" s="6">
        <v>5200</v>
      </c>
      <c r="F430" s="5">
        <v>4.3</v>
      </c>
      <c r="G430" s="6">
        <v>50</v>
      </c>
      <c r="H430" s="6">
        <v>32</v>
      </c>
    </row>
    <row r="431" spans="1:8" x14ac:dyDescent="0.2">
      <c r="A431" s="1">
        <v>34999</v>
      </c>
      <c r="B431" s="1">
        <v>6.7</v>
      </c>
      <c r="C431" s="6">
        <v>12</v>
      </c>
      <c r="D431" s="6">
        <v>256</v>
      </c>
      <c r="E431" s="6">
        <v>5200</v>
      </c>
      <c r="F431" s="5">
        <v>4.5</v>
      </c>
      <c r="G431" s="6">
        <v>50</v>
      </c>
      <c r="H431" s="6">
        <v>32</v>
      </c>
    </row>
    <row r="432" spans="1:8" x14ac:dyDescent="0.2">
      <c r="A432" s="1">
        <v>31999</v>
      </c>
      <c r="B432" s="1">
        <v>6.7</v>
      </c>
      <c r="C432" s="6">
        <v>12</v>
      </c>
      <c r="D432" s="6">
        <v>512</v>
      </c>
      <c r="E432" s="6">
        <v>5200</v>
      </c>
      <c r="F432" s="5">
        <v>4.2</v>
      </c>
      <c r="G432" s="6">
        <v>50</v>
      </c>
      <c r="H432" s="6">
        <v>32</v>
      </c>
    </row>
    <row r="433" spans="1:8" x14ac:dyDescent="0.2">
      <c r="A433" s="1">
        <v>32999</v>
      </c>
      <c r="B433" s="1">
        <v>6.7</v>
      </c>
      <c r="C433" s="6">
        <v>12</v>
      </c>
      <c r="D433" s="6">
        <v>256</v>
      </c>
      <c r="E433" s="6">
        <v>5200</v>
      </c>
      <c r="F433" s="5">
        <v>4.2</v>
      </c>
      <c r="G433" s="6">
        <v>50</v>
      </c>
      <c r="H433" s="6">
        <v>32</v>
      </c>
    </row>
    <row r="434" spans="1:8" x14ac:dyDescent="0.2">
      <c r="A434" s="1">
        <v>32999</v>
      </c>
      <c r="B434" s="1">
        <v>6.7</v>
      </c>
      <c r="C434" s="6">
        <v>12</v>
      </c>
      <c r="D434" s="6">
        <v>256</v>
      </c>
      <c r="E434" s="6">
        <v>5200</v>
      </c>
      <c r="F434" s="5">
        <v>4.2</v>
      </c>
      <c r="G434" s="6">
        <v>50</v>
      </c>
      <c r="H434" s="6">
        <v>32</v>
      </c>
    </row>
    <row r="435" spans="1:8" x14ac:dyDescent="0.2">
      <c r="A435" s="1">
        <v>36999</v>
      </c>
      <c r="B435" s="1">
        <v>6.7</v>
      </c>
      <c r="C435" s="6">
        <v>12</v>
      </c>
      <c r="D435" s="6">
        <v>512</v>
      </c>
      <c r="E435" s="6">
        <v>5200</v>
      </c>
      <c r="F435" s="5">
        <v>4.5</v>
      </c>
      <c r="G435" s="6">
        <v>50</v>
      </c>
      <c r="H435" s="6">
        <v>32</v>
      </c>
    </row>
    <row r="436" spans="1:8" x14ac:dyDescent="0.2">
      <c r="A436" s="1">
        <v>26999</v>
      </c>
      <c r="B436" s="1">
        <v>6.7</v>
      </c>
      <c r="C436" s="6">
        <v>8</v>
      </c>
      <c r="D436" s="6">
        <v>128</v>
      </c>
      <c r="E436" s="6">
        <v>5200</v>
      </c>
      <c r="F436" s="5">
        <v>4.3</v>
      </c>
      <c r="G436" s="6">
        <v>50</v>
      </c>
      <c r="H436" s="6">
        <v>32</v>
      </c>
    </row>
    <row r="437" spans="1:8" x14ac:dyDescent="0.2">
      <c r="A437" s="1">
        <v>27999</v>
      </c>
      <c r="B437" s="1">
        <v>6.7</v>
      </c>
      <c r="C437" s="6">
        <v>8</v>
      </c>
      <c r="D437" s="6">
        <v>256</v>
      </c>
      <c r="E437" s="6">
        <v>5000</v>
      </c>
      <c r="F437" s="5">
        <v>4.4000000000000004</v>
      </c>
      <c r="G437" s="6">
        <v>50</v>
      </c>
      <c r="H437" s="6">
        <v>50</v>
      </c>
    </row>
    <row r="438" spans="1:8" x14ac:dyDescent="0.2">
      <c r="A438" s="1">
        <v>28999</v>
      </c>
      <c r="B438" s="1">
        <v>6.7</v>
      </c>
      <c r="C438" s="6">
        <v>8</v>
      </c>
      <c r="D438" s="6">
        <v>256</v>
      </c>
      <c r="E438" s="6">
        <v>5200</v>
      </c>
      <c r="F438" s="5">
        <v>4.3</v>
      </c>
      <c r="G438" s="6">
        <v>50</v>
      </c>
      <c r="H438" s="6">
        <v>32</v>
      </c>
    </row>
    <row r="439" spans="1:8" x14ac:dyDescent="0.2">
      <c r="A439" s="1">
        <v>31999</v>
      </c>
      <c r="B439" s="1">
        <v>6.7</v>
      </c>
      <c r="C439" s="6">
        <v>12</v>
      </c>
      <c r="D439" s="6">
        <v>512</v>
      </c>
      <c r="E439" s="6">
        <v>5200</v>
      </c>
      <c r="F439" s="5">
        <v>4.2</v>
      </c>
      <c r="G439" s="6">
        <v>50</v>
      </c>
      <c r="H439" s="6">
        <v>32</v>
      </c>
    </row>
    <row r="440" spans="1:8" x14ac:dyDescent="0.2">
      <c r="A440" s="1">
        <v>26999</v>
      </c>
      <c r="B440" s="1">
        <v>6.7</v>
      </c>
      <c r="C440" s="6">
        <v>8</v>
      </c>
      <c r="D440" s="6">
        <v>128</v>
      </c>
      <c r="E440" s="6">
        <v>5200</v>
      </c>
      <c r="F440" s="5">
        <v>4.3</v>
      </c>
      <c r="G440" s="6">
        <v>50</v>
      </c>
      <c r="H440" s="6">
        <v>32</v>
      </c>
    </row>
    <row r="441" spans="1:8" x14ac:dyDescent="0.2">
      <c r="A441" s="1">
        <v>41999</v>
      </c>
      <c r="B441" s="1">
        <v>6.78</v>
      </c>
      <c r="C441" s="6">
        <v>12</v>
      </c>
      <c r="D441" s="6">
        <v>512</v>
      </c>
      <c r="E441" s="6">
        <v>5500</v>
      </c>
      <c r="F441" s="5">
        <v>3.9</v>
      </c>
      <c r="G441" s="6">
        <v>50</v>
      </c>
      <c r="H441" s="6">
        <v>50</v>
      </c>
    </row>
    <row r="442" spans="1:8" x14ac:dyDescent="0.2">
      <c r="A442" s="1">
        <v>55999</v>
      </c>
      <c r="B442" s="1">
        <v>6.78</v>
      </c>
      <c r="C442" s="6">
        <v>12</v>
      </c>
      <c r="D442" s="6">
        <v>512</v>
      </c>
      <c r="E442" s="6">
        <v>5500</v>
      </c>
      <c r="F442" s="5">
        <v>4.5999999999999996</v>
      </c>
      <c r="G442" s="6">
        <v>50</v>
      </c>
      <c r="H442" s="6">
        <v>50</v>
      </c>
    </row>
    <row r="443" spans="1:8" x14ac:dyDescent="0.2">
      <c r="A443" s="1">
        <v>34999</v>
      </c>
      <c r="B443" s="1">
        <v>6.78</v>
      </c>
      <c r="C443" s="6">
        <v>8</v>
      </c>
      <c r="D443" s="6">
        <v>128</v>
      </c>
      <c r="E443" s="6">
        <v>5500</v>
      </c>
      <c r="F443" s="5">
        <v>4.4000000000000004</v>
      </c>
      <c r="G443" s="6">
        <v>50</v>
      </c>
      <c r="H443" s="6">
        <v>50</v>
      </c>
    </row>
    <row r="444" spans="1:8" x14ac:dyDescent="0.2">
      <c r="A444" s="1">
        <v>34999</v>
      </c>
      <c r="B444" s="1">
        <v>6.78</v>
      </c>
      <c r="C444" s="6">
        <v>8</v>
      </c>
      <c r="D444" s="6">
        <v>128</v>
      </c>
      <c r="E444" s="6">
        <v>5500</v>
      </c>
      <c r="F444" s="5">
        <v>4.4000000000000004</v>
      </c>
      <c r="G444" s="6">
        <v>50</v>
      </c>
      <c r="H444" s="6">
        <v>50</v>
      </c>
    </row>
    <row r="445" spans="1:8" x14ac:dyDescent="0.2">
      <c r="A445" s="1">
        <v>49999</v>
      </c>
      <c r="B445" s="1">
        <v>6.78</v>
      </c>
      <c r="C445" s="6">
        <v>8</v>
      </c>
      <c r="D445" s="6">
        <v>256</v>
      </c>
      <c r="E445" s="6">
        <v>5500</v>
      </c>
      <c r="F445" s="5">
        <v>4.5999999999999996</v>
      </c>
      <c r="G445" s="6">
        <v>50</v>
      </c>
      <c r="H445" s="6">
        <v>50</v>
      </c>
    </row>
    <row r="446" spans="1:8" x14ac:dyDescent="0.2">
      <c r="A446" s="1">
        <v>49999</v>
      </c>
      <c r="B446" s="1">
        <v>6.78</v>
      </c>
      <c r="C446" s="6">
        <v>8</v>
      </c>
      <c r="D446" s="6">
        <v>256</v>
      </c>
      <c r="E446" s="6">
        <v>5500</v>
      </c>
      <c r="F446" s="5">
        <v>4.5999999999999996</v>
      </c>
      <c r="G446" s="6">
        <v>50</v>
      </c>
      <c r="H446" s="6">
        <v>50</v>
      </c>
    </row>
    <row r="447" spans="1:8" x14ac:dyDescent="0.2">
      <c r="A447" s="1">
        <v>34999</v>
      </c>
      <c r="B447" s="1">
        <v>6.78</v>
      </c>
      <c r="C447" s="6">
        <v>8</v>
      </c>
      <c r="D447" s="6">
        <v>128</v>
      </c>
      <c r="E447" s="6">
        <v>5500</v>
      </c>
      <c r="F447" s="5">
        <v>4.4000000000000004</v>
      </c>
      <c r="G447" s="6">
        <v>50</v>
      </c>
      <c r="H447" s="6">
        <v>50</v>
      </c>
    </row>
    <row r="448" spans="1:8" x14ac:dyDescent="0.2">
      <c r="A448" s="1">
        <v>15999</v>
      </c>
      <c r="B448" s="1">
        <v>6.78</v>
      </c>
      <c r="C448" s="6">
        <v>12</v>
      </c>
      <c r="D448" s="6">
        <v>256</v>
      </c>
      <c r="E448" s="6">
        <v>5000</v>
      </c>
      <c r="F448" s="5">
        <v>4.0999999999999996</v>
      </c>
      <c r="G448" s="6">
        <v>108</v>
      </c>
      <c r="H448" s="6">
        <v>8</v>
      </c>
    </row>
    <row r="449" spans="1:8" x14ac:dyDescent="0.2">
      <c r="A449" s="1">
        <v>15999</v>
      </c>
      <c r="B449" s="1">
        <v>6.78</v>
      </c>
      <c r="C449" s="6">
        <v>12</v>
      </c>
      <c r="D449" s="6">
        <v>256</v>
      </c>
      <c r="E449" s="6">
        <v>5000</v>
      </c>
      <c r="F449" s="5">
        <v>4.0999999999999996</v>
      </c>
      <c r="G449" s="6">
        <v>108</v>
      </c>
      <c r="H449" s="6">
        <v>8</v>
      </c>
    </row>
    <row r="450" spans="1:8" x14ac:dyDescent="0.2">
      <c r="A450" s="1">
        <v>14999</v>
      </c>
      <c r="B450" s="1">
        <v>6.78</v>
      </c>
      <c r="C450" s="6">
        <v>8</v>
      </c>
      <c r="D450" s="6">
        <v>256</v>
      </c>
      <c r="E450" s="6">
        <v>5000</v>
      </c>
      <c r="F450" s="5">
        <v>4.2</v>
      </c>
      <c r="G450" s="6">
        <v>108</v>
      </c>
      <c r="H450" s="6">
        <v>8</v>
      </c>
    </row>
    <row r="451" spans="1:8" x14ac:dyDescent="0.2">
      <c r="A451" s="1">
        <v>15999</v>
      </c>
      <c r="B451" s="1">
        <v>6.78</v>
      </c>
      <c r="C451" s="6">
        <v>12</v>
      </c>
      <c r="D451" s="6">
        <v>256</v>
      </c>
      <c r="E451" s="6">
        <v>5000</v>
      </c>
      <c r="F451" s="5">
        <v>4.0999999999999996</v>
      </c>
      <c r="G451" s="6">
        <v>108</v>
      </c>
      <c r="H451" s="6">
        <v>8</v>
      </c>
    </row>
    <row r="452" spans="1:8" x14ac:dyDescent="0.2">
      <c r="A452" s="1">
        <v>14999</v>
      </c>
      <c r="B452" s="1">
        <v>6.78</v>
      </c>
      <c r="C452" s="6">
        <v>8</v>
      </c>
      <c r="D452" s="6">
        <v>256</v>
      </c>
      <c r="E452" s="6">
        <v>5000</v>
      </c>
      <c r="F452" s="5">
        <v>4.2</v>
      </c>
      <c r="G452" s="6">
        <v>108</v>
      </c>
      <c r="H452" s="6">
        <v>8</v>
      </c>
    </row>
    <row r="453" spans="1:8" x14ac:dyDescent="0.2">
      <c r="A453" s="1">
        <v>14999</v>
      </c>
      <c r="B453" s="1">
        <v>6.78</v>
      </c>
      <c r="C453" s="6">
        <v>8</v>
      </c>
      <c r="D453" s="6">
        <v>256</v>
      </c>
      <c r="E453" s="6">
        <v>5000</v>
      </c>
      <c r="F453" s="5">
        <v>4.2</v>
      </c>
      <c r="G453" s="6">
        <v>108</v>
      </c>
      <c r="H453" s="6">
        <v>8</v>
      </c>
    </row>
    <row r="454" spans="1:8" x14ac:dyDescent="0.2">
      <c r="A454" s="1">
        <v>13499</v>
      </c>
      <c r="B454" s="1">
        <v>6.67</v>
      </c>
      <c r="C454" s="6">
        <v>4</v>
      </c>
      <c r="D454" s="6">
        <v>128</v>
      </c>
      <c r="E454" s="6">
        <v>5100</v>
      </c>
      <c r="F454" s="5">
        <v>4.0999999999999996</v>
      </c>
      <c r="G454" s="6">
        <v>8</v>
      </c>
      <c r="H454" s="6">
        <v>5</v>
      </c>
    </row>
    <row r="455" spans="1:8" x14ac:dyDescent="0.2">
      <c r="A455" s="1">
        <v>27999</v>
      </c>
      <c r="B455" s="1">
        <v>6.7</v>
      </c>
      <c r="C455" s="6">
        <v>8</v>
      </c>
      <c r="D455" s="6">
        <v>128</v>
      </c>
      <c r="E455" s="6">
        <v>5000</v>
      </c>
      <c r="F455" s="5">
        <v>4.2</v>
      </c>
      <c r="G455" s="6">
        <v>64</v>
      </c>
      <c r="H455" s="6">
        <v>8</v>
      </c>
    </row>
    <row r="456" spans="1:8" x14ac:dyDescent="0.2">
      <c r="A456" s="1">
        <v>29999</v>
      </c>
      <c r="B456" s="1">
        <v>6.7</v>
      </c>
      <c r="C456" s="6">
        <v>8</v>
      </c>
      <c r="D456" s="6">
        <v>256</v>
      </c>
      <c r="E456" s="6">
        <v>5000</v>
      </c>
      <c r="F456" s="5">
        <v>4.2</v>
      </c>
      <c r="G456" s="6">
        <v>64</v>
      </c>
      <c r="H456" s="6">
        <v>8</v>
      </c>
    </row>
    <row r="457" spans="1:8" x14ac:dyDescent="0.2">
      <c r="A457" s="1">
        <v>29999</v>
      </c>
      <c r="B457" s="1">
        <v>6.7</v>
      </c>
      <c r="C457" s="6">
        <v>8</v>
      </c>
      <c r="D457" s="6">
        <v>256</v>
      </c>
      <c r="E457" s="6">
        <v>5000</v>
      </c>
      <c r="F457" s="5">
        <v>4.2</v>
      </c>
      <c r="G457" s="6">
        <v>64</v>
      </c>
      <c r="H457" s="6">
        <v>8</v>
      </c>
    </row>
    <row r="458" spans="1:8" x14ac:dyDescent="0.2">
      <c r="A458" s="1">
        <v>27999</v>
      </c>
      <c r="B458" s="1">
        <v>6.7</v>
      </c>
      <c r="C458" s="6">
        <v>8</v>
      </c>
      <c r="D458" s="6">
        <v>128</v>
      </c>
      <c r="E458" s="6">
        <v>5000</v>
      </c>
      <c r="F458" s="5">
        <v>4.2</v>
      </c>
      <c r="G458" s="6">
        <v>64</v>
      </c>
      <c r="H458" s="6">
        <v>8</v>
      </c>
    </row>
    <row r="459" spans="1:8" x14ac:dyDescent="0.2">
      <c r="A459" s="1">
        <v>14530</v>
      </c>
      <c r="B459" s="1">
        <v>6.72</v>
      </c>
      <c r="C459" s="6">
        <v>6</v>
      </c>
      <c r="D459" s="6">
        <v>128</v>
      </c>
      <c r="E459" s="6">
        <v>6000</v>
      </c>
      <c r="F459" s="5">
        <v>4.3</v>
      </c>
      <c r="G459" s="6">
        <v>50</v>
      </c>
      <c r="H459" s="6">
        <v>8</v>
      </c>
    </row>
    <row r="460" spans="1:8" x14ac:dyDescent="0.2">
      <c r="A460" s="1">
        <v>14519</v>
      </c>
      <c r="B460" s="1">
        <v>6.72</v>
      </c>
      <c r="C460" s="6">
        <v>6</v>
      </c>
      <c r="D460" s="6">
        <v>128</v>
      </c>
      <c r="E460" s="6">
        <v>6000</v>
      </c>
      <c r="F460" s="5">
        <v>4.3</v>
      </c>
      <c r="G460" s="6">
        <v>50</v>
      </c>
      <c r="H460" s="6">
        <v>8</v>
      </c>
    </row>
    <row r="461" spans="1:8" x14ac:dyDescent="0.2">
      <c r="A461" s="1">
        <v>44999</v>
      </c>
      <c r="B461" s="1">
        <v>6.78</v>
      </c>
      <c r="C461" s="6">
        <v>16</v>
      </c>
      <c r="D461" s="6">
        <v>512</v>
      </c>
      <c r="E461" s="6">
        <v>5500</v>
      </c>
      <c r="F461" s="5">
        <v>4.5</v>
      </c>
      <c r="G461" s="6">
        <v>50</v>
      </c>
      <c r="H461" s="6">
        <v>32</v>
      </c>
    </row>
    <row r="462" spans="1:8" x14ac:dyDescent="0.2">
      <c r="A462" s="1">
        <v>44999</v>
      </c>
      <c r="B462" s="1">
        <v>6.78</v>
      </c>
      <c r="C462" s="6">
        <v>16</v>
      </c>
      <c r="D462" s="6">
        <v>512</v>
      </c>
      <c r="E462" s="6">
        <v>5500</v>
      </c>
      <c r="F462" s="5">
        <v>4.5</v>
      </c>
      <c r="G462" s="6">
        <v>50</v>
      </c>
      <c r="H462" s="6">
        <v>32</v>
      </c>
    </row>
    <row r="463" spans="1:8" x14ac:dyDescent="0.2">
      <c r="A463" s="1">
        <v>40999</v>
      </c>
      <c r="B463" s="1">
        <v>6.78</v>
      </c>
      <c r="C463" s="6">
        <v>8</v>
      </c>
      <c r="D463" s="6">
        <v>256</v>
      </c>
      <c r="E463" s="6">
        <v>5500</v>
      </c>
      <c r="F463" s="5">
        <v>4.5</v>
      </c>
      <c r="G463" s="6">
        <v>50</v>
      </c>
      <c r="H463" s="6">
        <v>32</v>
      </c>
    </row>
    <row r="464" spans="1:8" x14ac:dyDescent="0.2">
      <c r="A464" s="1">
        <v>42999</v>
      </c>
      <c r="B464" s="1">
        <v>6.78</v>
      </c>
      <c r="C464" s="6">
        <v>12</v>
      </c>
      <c r="D464" s="6">
        <v>256</v>
      </c>
      <c r="E464" s="6">
        <v>5500</v>
      </c>
      <c r="F464" s="5">
        <v>4.4000000000000004</v>
      </c>
      <c r="G464" s="6">
        <v>50</v>
      </c>
      <c r="H464" s="6">
        <v>32</v>
      </c>
    </row>
    <row r="465" spans="1:8" x14ac:dyDescent="0.2">
      <c r="A465" s="1">
        <v>42999</v>
      </c>
      <c r="B465" s="1">
        <v>6.78</v>
      </c>
      <c r="C465" s="6">
        <v>12</v>
      </c>
      <c r="D465" s="6">
        <v>256</v>
      </c>
      <c r="E465" s="6">
        <v>5500</v>
      </c>
      <c r="F465" s="5">
        <v>4.4000000000000004</v>
      </c>
      <c r="G465" s="6">
        <v>50</v>
      </c>
      <c r="H465" s="6">
        <v>32</v>
      </c>
    </row>
    <row r="466" spans="1:8" x14ac:dyDescent="0.2">
      <c r="A466" s="1">
        <v>40999</v>
      </c>
      <c r="B466" s="1">
        <v>6.78</v>
      </c>
      <c r="C466" s="6">
        <v>8</v>
      </c>
      <c r="D466" s="6">
        <v>256</v>
      </c>
      <c r="E466" s="6">
        <v>5500</v>
      </c>
      <c r="F466" s="5">
        <v>4.5</v>
      </c>
      <c r="G466" s="6">
        <v>50</v>
      </c>
      <c r="H466" s="6">
        <v>32</v>
      </c>
    </row>
    <row r="467" spans="1:8" x14ac:dyDescent="0.2">
      <c r="A467" s="1">
        <v>18999</v>
      </c>
      <c r="B467" s="1">
        <v>6.67</v>
      </c>
      <c r="C467" s="6">
        <v>8</v>
      </c>
      <c r="D467" s="6">
        <v>256</v>
      </c>
      <c r="E467" s="6">
        <v>5000</v>
      </c>
      <c r="F467" s="5">
        <v>4.2</v>
      </c>
      <c r="G467" s="6">
        <v>108</v>
      </c>
      <c r="H467" s="6">
        <v>16</v>
      </c>
    </row>
    <row r="468" spans="1:8" x14ac:dyDescent="0.2">
      <c r="A468" s="1">
        <v>15286</v>
      </c>
      <c r="B468" s="1">
        <v>6.67</v>
      </c>
      <c r="C468" s="6">
        <v>6</v>
      </c>
      <c r="D468" s="6">
        <v>128</v>
      </c>
      <c r="E468" s="6">
        <v>5000</v>
      </c>
      <c r="F468" s="5">
        <v>4.2</v>
      </c>
      <c r="G468" s="6">
        <v>108</v>
      </c>
      <c r="H468" s="6">
        <v>16</v>
      </c>
    </row>
    <row r="469" spans="1:8" x14ac:dyDescent="0.2">
      <c r="A469" s="1">
        <v>8999</v>
      </c>
      <c r="B469" s="1">
        <v>6.7450000000000001</v>
      </c>
      <c r="C469" s="6">
        <v>4</v>
      </c>
      <c r="D469" s="6">
        <v>128</v>
      </c>
      <c r="E469" s="6">
        <v>5000</v>
      </c>
      <c r="F469" s="5">
        <v>4.3</v>
      </c>
      <c r="G469" s="6">
        <v>50</v>
      </c>
      <c r="H469" s="6">
        <v>8</v>
      </c>
    </row>
    <row r="470" spans="1:8" x14ac:dyDescent="0.2">
      <c r="A470" s="1">
        <v>8999</v>
      </c>
      <c r="B470" s="1">
        <v>6.7450000000000001</v>
      </c>
      <c r="C470" s="6">
        <v>6</v>
      </c>
      <c r="D470" s="6">
        <v>128</v>
      </c>
      <c r="E470" s="6">
        <v>5000</v>
      </c>
      <c r="F470" s="5">
        <v>4.4000000000000004</v>
      </c>
      <c r="G470" s="6">
        <v>32</v>
      </c>
      <c r="H470" s="6">
        <v>5</v>
      </c>
    </row>
    <row r="471" spans="1:8" x14ac:dyDescent="0.2">
      <c r="A471" s="1">
        <v>7699</v>
      </c>
      <c r="B471" s="1">
        <v>6.7450000000000001</v>
      </c>
      <c r="C471" s="6">
        <v>4</v>
      </c>
      <c r="D471" s="6">
        <v>64</v>
      </c>
      <c r="E471" s="6">
        <v>5000</v>
      </c>
      <c r="F471" s="5">
        <v>4.4000000000000004</v>
      </c>
      <c r="G471" s="6">
        <v>32</v>
      </c>
      <c r="H471" s="6">
        <v>5</v>
      </c>
    </row>
    <row r="472" spans="1:8" x14ac:dyDescent="0.2">
      <c r="A472" s="1">
        <v>8999</v>
      </c>
      <c r="B472" s="1">
        <v>6.7450000000000001</v>
      </c>
      <c r="C472" s="6">
        <v>4</v>
      </c>
      <c r="D472" s="6">
        <v>128</v>
      </c>
      <c r="E472" s="6">
        <v>5000</v>
      </c>
      <c r="F472" s="5">
        <v>4.3</v>
      </c>
      <c r="G472" s="6">
        <v>50</v>
      </c>
      <c r="H472" s="6">
        <v>8</v>
      </c>
    </row>
    <row r="473" spans="1:8" x14ac:dyDescent="0.2">
      <c r="A473" s="1">
        <v>8999</v>
      </c>
      <c r="B473" s="1">
        <v>6.7450000000000001</v>
      </c>
      <c r="C473" s="6">
        <v>6</v>
      </c>
      <c r="D473" s="6">
        <v>128</v>
      </c>
      <c r="E473" s="6">
        <v>5000</v>
      </c>
      <c r="F473" s="5">
        <v>4.4000000000000004</v>
      </c>
      <c r="G473" s="6">
        <v>32</v>
      </c>
      <c r="H473" s="6">
        <v>5</v>
      </c>
    </row>
    <row r="474" spans="1:8" x14ac:dyDescent="0.2">
      <c r="A474" s="1">
        <v>17999</v>
      </c>
      <c r="B474" s="1">
        <v>6.78</v>
      </c>
      <c r="C474" s="6">
        <v>8</v>
      </c>
      <c r="D474" s="6">
        <v>256</v>
      </c>
      <c r="E474" s="6">
        <v>5000</v>
      </c>
      <c r="F474" s="5">
        <v>4.0999999999999996</v>
      </c>
      <c r="G474" s="6">
        <v>108</v>
      </c>
      <c r="H474" s="6">
        <v>32</v>
      </c>
    </row>
    <row r="475" spans="1:8" x14ac:dyDescent="0.2">
      <c r="A475" s="1">
        <v>20999</v>
      </c>
      <c r="B475" s="1">
        <v>6.7</v>
      </c>
      <c r="C475" s="6">
        <v>12</v>
      </c>
      <c r="D475" s="6">
        <v>256</v>
      </c>
      <c r="E475" s="6">
        <v>5000</v>
      </c>
      <c r="F475" s="5">
        <v>4.4000000000000004</v>
      </c>
      <c r="G475" s="6">
        <v>50</v>
      </c>
      <c r="H475" s="6">
        <v>16</v>
      </c>
    </row>
    <row r="476" spans="1:8" x14ac:dyDescent="0.2">
      <c r="A476" s="1">
        <v>20999</v>
      </c>
      <c r="B476" s="1">
        <v>6.7</v>
      </c>
      <c r="C476" s="6">
        <v>12</v>
      </c>
      <c r="D476" s="6">
        <v>256</v>
      </c>
      <c r="E476" s="6">
        <v>5000</v>
      </c>
      <c r="F476" s="5">
        <v>4.4000000000000004</v>
      </c>
      <c r="G476" s="6">
        <v>50</v>
      </c>
      <c r="H476" s="6">
        <v>16</v>
      </c>
    </row>
    <row r="477" spans="1:8" x14ac:dyDescent="0.2">
      <c r="A477" s="1">
        <v>11999</v>
      </c>
      <c r="B477" s="1">
        <v>6.74</v>
      </c>
      <c r="C477" s="6">
        <v>6</v>
      </c>
      <c r="D477" s="6">
        <v>128</v>
      </c>
      <c r="E477" s="6">
        <v>5000</v>
      </c>
      <c r="F477" s="5">
        <v>4.2</v>
      </c>
      <c r="G477" s="6">
        <v>50</v>
      </c>
      <c r="H477" s="6">
        <v>5</v>
      </c>
    </row>
    <row r="478" spans="1:8" x14ac:dyDescent="0.2">
      <c r="A478" s="1">
        <v>10499</v>
      </c>
      <c r="B478" s="1">
        <v>6.74</v>
      </c>
      <c r="C478" s="6">
        <v>4</v>
      </c>
      <c r="D478" s="6">
        <v>128</v>
      </c>
      <c r="E478" s="6">
        <v>5000</v>
      </c>
      <c r="F478" s="5">
        <v>4.3</v>
      </c>
      <c r="G478" s="6">
        <v>50</v>
      </c>
      <c r="H478" s="6">
        <v>5</v>
      </c>
    </row>
    <row r="479" spans="1:8" x14ac:dyDescent="0.2">
      <c r="A479" s="1">
        <v>10499</v>
      </c>
      <c r="B479" s="1">
        <v>6.74</v>
      </c>
      <c r="C479" s="6">
        <v>4</v>
      </c>
      <c r="D479" s="6">
        <v>128</v>
      </c>
      <c r="E479" s="6">
        <v>5000</v>
      </c>
      <c r="F479" s="5">
        <v>4.3</v>
      </c>
      <c r="G479" s="6">
        <v>50</v>
      </c>
      <c r="H479" s="6">
        <v>5</v>
      </c>
    </row>
    <row r="480" spans="1:8" x14ac:dyDescent="0.2">
      <c r="A480" s="1">
        <v>13999</v>
      </c>
      <c r="B480" s="1">
        <v>6.74</v>
      </c>
      <c r="C480" s="6">
        <v>8</v>
      </c>
      <c r="D480" s="6">
        <v>256</v>
      </c>
      <c r="E480" s="6">
        <v>5000</v>
      </c>
      <c r="F480" s="5">
        <v>4.2</v>
      </c>
      <c r="G480" s="6">
        <v>50</v>
      </c>
      <c r="H480" s="6">
        <v>5</v>
      </c>
    </row>
    <row r="481" spans="1:8" x14ac:dyDescent="0.2">
      <c r="A481" s="1">
        <v>10499</v>
      </c>
      <c r="B481" s="1">
        <v>6.74</v>
      </c>
      <c r="C481" s="6">
        <v>4</v>
      </c>
      <c r="D481" s="6">
        <v>128</v>
      </c>
      <c r="E481" s="6">
        <v>5000</v>
      </c>
      <c r="F481" s="5">
        <v>4.3</v>
      </c>
      <c r="G481" s="6">
        <v>50</v>
      </c>
      <c r="H481" s="6">
        <v>5</v>
      </c>
    </row>
    <row r="482" spans="1:8" x14ac:dyDescent="0.2">
      <c r="A482" s="1">
        <v>13999</v>
      </c>
      <c r="B482" s="1">
        <v>6.74</v>
      </c>
      <c r="C482" s="6">
        <v>8</v>
      </c>
      <c r="D482" s="6">
        <v>256</v>
      </c>
      <c r="E482" s="6">
        <v>5000</v>
      </c>
      <c r="F482" s="5">
        <v>4.2</v>
      </c>
      <c r="G482" s="6">
        <v>50</v>
      </c>
      <c r="H482" s="6">
        <v>5</v>
      </c>
    </row>
    <row r="483" spans="1:8" x14ac:dyDescent="0.2">
      <c r="A483" s="1">
        <v>11999</v>
      </c>
      <c r="B483" s="1">
        <v>6.74</v>
      </c>
      <c r="C483" s="6">
        <v>6</v>
      </c>
      <c r="D483" s="6">
        <v>128</v>
      </c>
      <c r="E483" s="6">
        <v>5000</v>
      </c>
      <c r="F483" s="5">
        <v>4.2</v>
      </c>
      <c r="G483" s="6">
        <v>50</v>
      </c>
      <c r="H483" s="6">
        <v>5</v>
      </c>
    </row>
    <row r="484" spans="1:8" x14ac:dyDescent="0.2">
      <c r="A484" s="1">
        <v>11999</v>
      </c>
      <c r="B484" s="1">
        <v>6.74</v>
      </c>
      <c r="C484" s="6">
        <v>6</v>
      </c>
      <c r="D484" s="6">
        <v>128</v>
      </c>
      <c r="E484" s="6">
        <v>5000</v>
      </c>
      <c r="F484" s="5">
        <v>4.2</v>
      </c>
      <c r="G484" s="6">
        <v>50</v>
      </c>
      <c r="H484" s="6">
        <v>5</v>
      </c>
    </row>
    <row r="485" spans="1:8" x14ac:dyDescent="0.2">
      <c r="A485" s="1">
        <v>19999</v>
      </c>
      <c r="B485" s="1">
        <v>6.78</v>
      </c>
      <c r="C485" s="6">
        <v>8</v>
      </c>
      <c r="D485" s="6">
        <v>256</v>
      </c>
      <c r="E485" s="6">
        <v>6000</v>
      </c>
      <c r="F485" s="5">
        <v>4.2</v>
      </c>
      <c r="G485" s="6">
        <v>108</v>
      </c>
      <c r="H485" s="6">
        <v>32</v>
      </c>
    </row>
    <row r="486" spans="1:8" x14ac:dyDescent="0.2">
      <c r="A486" s="1">
        <v>7999</v>
      </c>
      <c r="B486" s="1">
        <v>6.6</v>
      </c>
      <c r="C486" s="6">
        <v>8</v>
      </c>
      <c r="D486" s="6">
        <v>128</v>
      </c>
      <c r="E486" s="6">
        <v>5000</v>
      </c>
      <c r="F486" s="5">
        <v>4.2</v>
      </c>
      <c r="G486" s="6">
        <v>50</v>
      </c>
      <c r="H486" s="6">
        <v>8</v>
      </c>
    </row>
    <row r="487" spans="1:8" x14ac:dyDescent="0.2">
      <c r="A487" s="1">
        <v>7999</v>
      </c>
      <c r="B487" s="1">
        <v>6.6</v>
      </c>
      <c r="C487" s="6">
        <v>8</v>
      </c>
      <c r="D487" s="6">
        <v>128</v>
      </c>
      <c r="E487" s="6">
        <v>5000</v>
      </c>
      <c r="F487" s="5">
        <v>4.2</v>
      </c>
      <c r="G487" s="6">
        <v>50</v>
      </c>
      <c r="H487" s="6">
        <v>8</v>
      </c>
    </row>
    <row r="488" spans="1:8" x14ac:dyDescent="0.2">
      <c r="A488" s="1">
        <v>8299</v>
      </c>
      <c r="B488" s="1">
        <v>6.6</v>
      </c>
      <c r="C488" s="6">
        <v>8</v>
      </c>
      <c r="D488" s="6">
        <v>128</v>
      </c>
      <c r="E488" s="6">
        <v>5000</v>
      </c>
      <c r="F488" s="5">
        <v>4.2</v>
      </c>
      <c r="G488" s="6">
        <v>50</v>
      </c>
      <c r="H488" s="6">
        <v>8</v>
      </c>
    </row>
    <row r="489" spans="1:8" x14ac:dyDescent="0.2">
      <c r="A489" s="1">
        <v>27999</v>
      </c>
      <c r="B489" s="1">
        <v>6.78</v>
      </c>
      <c r="C489" s="6">
        <v>8</v>
      </c>
      <c r="D489" s="6">
        <v>128</v>
      </c>
      <c r="E489" s="6">
        <v>5500</v>
      </c>
      <c r="F489" s="5">
        <v>4.4000000000000004</v>
      </c>
      <c r="G489" s="6">
        <v>50</v>
      </c>
      <c r="H489" s="6">
        <v>50</v>
      </c>
    </row>
    <row r="490" spans="1:8" x14ac:dyDescent="0.2">
      <c r="A490" s="1">
        <v>29999</v>
      </c>
      <c r="B490" s="1">
        <v>6.78</v>
      </c>
      <c r="C490" s="6">
        <v>8</v>
      </c>
      <c r="D490" s="6">
        <v>256</v>
      </c>
      <c r="E490" s="6">
        <v>5500</v>
      </c>
      <c r="F490" s="5">
        <v>4.4000000000000004</v>
      </c>
      <c r="G490" s="6">
        <v>50</v>
      </c>
      <c r="H490" s="6">
        <v>50</v>
      </c>
    </row>
    <row r="491" spans="1:8" x14ac:dyDescent="0.2">
      <c r="A491" s="1">
        <v>23999</v>
      </c>
      <c r="B491" s="1">
        <v>6.7</v>
      </c>
      <c r="C491" s="6">
        <v>8</v>
      </c>
      <c r="D491" s="6">
        <v>128</v>
      </c>
      <c r="E491" s="6">
        <v>5000</v>
      </c>
      <c r="F491" s="5">
        <v>4.4000000000000004</v>
      </c>
      <c r="G491" s="6">
        <v>50</v>
      </c>
      <c r="H491" s="6">
        <v>32</v>
      </c>
    </row>
    <row r="492" spans="1:8" x14ac:dyDescent="0.2">
      <c r="A492" s="1">
        <v>25999</v>
      </c>
      <c r="B492" s="1">
        <v>6.7</v>
      </c>
      <c r="C492" s="6">
        <v>8</v>
      </c>
      <c r="D492" s="6">
        <v>256</v>
      </c>
      <c r="E492" s="6">
        <v>5000</v>
      </c>
      <c r="F492" s="5">
        <v>4.4000000000000004</v>
      </c>
      <c r="G492" s="6">
        <v>50</v>
      </c>
      <c r="H492" s="6">
        <v>32</v>
      </c>
    </row>
    <row r="493" spans="1:8" x14ac:dyDescent="0.2">
      <c r="A493" s="1">
        <v>27999</v>
      </c>
      <c r="B493" s="1">
        <v>6.7</v>
      </c>
      <c r="C493" s="6">
        <v>12</v>
      </c>
      <c r="D493" s="6">
        <v>256</v>
      </c>
      <c r="E493" s="6">
        <v>5000</v>
      </c>
      <c r="F493" s="5">
        <v>4.4000000000000004</v>
      </c>
      <c r="G493" s="6">
        <v>50</v>
      </c>
      <c r="H493" s="6">
        <v>32</v>
      </c>
    </row>
    <row r="494" spans="1:8" x14ac:dyDescent="0.2">
      <c r="A494" s="1">
        <v>17999</v>
      </c>
      <c r="B494" s="1">
        <v>6.67</v>
      </c>
      <c r="C494" s="6">
        <v>8</v>
      </c>
      <c r="D494" s="6">
        <v>128</v>
      </c>
      <c r="E494" s="6">
        <v>5000</v>
      </c>
      <c r="F494" s="5">
        <v>4.4000000000000004</v>
      </c>
      <c r="G494" s="6">
        <v>50</v>
      </c>
      <c r="H494" s="6">
        <v>32</v>
      </c>
    </row>
    <row r="495" spans="1:8" x14ac:dyDescent="0.2">
      <c r="A495" s="1">
        <v>6999</v>
      </c>
      <c r="B495" s="1">
        <v>6.6</v>
      </c>
      <c r="C495" s="6">
        <v>4</v>
      </c>
      <c r="D495" s="6">
        <v>64</v>
      </c>
      <c r="E495" s="6">
        <v>5000</v>
      </c>
      <c r="F495" s="5">
        <v>4.2</v>
      </c>
      <c r="G495" s="6">
        <v>50</v>
      </c>
      <c r="H495" s="6">
        <v>5</v>
      </c>
    </row>
    <row r="496" spans="1:8" x14ac:dyDescent="0.2">
      <c r="A496" s="1">
        <v>17999</v>
      </c>
      <c r="B496" s="1">
        <v>6.67</v>
      </c>
      <c r="C496" s="6">
        <v>8</v>
      </c>
      <c r="D496" s="6">
        <v>128</v>
      </c>
      <c r="E496" s="6">
        <v>5000</v>
      </c>
      <c r="F496" s="5">
        <v>4.4000000000000004</v>
      </c>
      <c r="G496" s="6">
        <v>50</v>
      </c>
      <c r="H496" s="6">
        <v>32</v>
      </c>
    </row>
    <row r="497" spans="1:8" x14ac:dyDescent="0.2">
      <c r="A497" s="1">
        <v>6999</v>
      </c>
      <c r="B497" s="1">
        <v>6.6</v>
      </c>
      <c r="C497" s="6">
        <v>4</v>
      </c>
      <c r="D497" s="6">
        <v>64</v>
      </c>
      <c r="E497" s="6">
        <v>5000</v>
      </c>
      <c r="F497" s="5">
        <v>4.2</v>
      </c>
      <c r="G497" s="6">
        <v>50</v>
      </c>
      <c r="H497" s="6">
        <v>5</v>
      </c>
    </row>
    <row r="498" spans="1:8" x14ac:dyDescent="0.2">
      <c r="A498" s="1">
        <v>17999</v>
      </c>
      <c r="B498" s="1">
        <v>6.67</v>
      </c>
      <c r="C498" s="6">
        <v>8</v>
      </c>
      <c r="D498" s="6">
        <v>128</v>
      </c>
      <c r="E498" s="6">
        <v>5000</v>
      </c>
      <c r="F498" s="5">
        <v>4.4000000000000004</v>
      </c>
      <c r="G498" s="6">
        <v>50</v>
      </c>
      <c r="H498" s="6">
        <v>32</v>
      </c>
    </row>
    <row r="499" spans="1:8" x14ac:dyDescent="0.2">
      <c r="A499" s="1">
        <v>19999</v>
      </c>
      <c r="B499" s="1">
        <v>6.67</v>
      </c>
      <c r="C499" s="6">
        <v>12</v>
      </c>
      <c r="D499" s="6">
        <v>256</v>
      </c>
      <c r="E499" s="6">
        <v>5000</v>
      </c>
      <c r="F499" s="5">
        <v>4.4000000000000004</v>
      </c>
      <c r="G499" s="6">
        <v>50</v>
      </c>
      <c r="H499" s="6">
        <v>32</v>
      </c>
    </row>
    <row r="500" spans="1:8" x14ac:dyDescent="0.2">
      <c r="A500" s="1">
        <v>6999</v>
      </c>
      <c r="B500" s="1">
        <v>6.6</v>
      </c>
      <c r="C500" s="6">
        <v>4</v>
      </c>
      <c r="D500" s="6">
        <v>64</v>
      </c>
      <c r="E500" s="6">
        <v>5000</v>
      </c>
      <c r="F500" s="5">
        <v>4.2</v>
      </c>
      <c r="G500" s="6">
        <v>50</v>
      </c>
      <c r="H500" s="6">
        <v>5</v>
      </c>
    </row>
    <row r="501" spans="1:8" x14ac:dyDescent="0.2">
      <c r="A501" s="1">
        <v>6999</v>
      </c>
      <c r="B501" s="1">
        <v>6.6</v>
      </c>
      <c r="C501" s="6">
        <v>4</v>
      </c>
      <c r="D501" s="6">
        <v>64</v>
      </c>
      <c r="E501" s="6">
        <v>5000</v>
      </c>
      <c r="F501" s="5">
        <v>4.2</v>
      </c>
      <c r="G501" s="6">
        <v>50</v>
      </c>
      <c r="H501" s="6">
        <v>5</v>
      </c>
    </row>
    <row r="502" spans="1:8" x14ac:dyDescent="0.2">
      <c r="A502" s="1">
        <v>19999</v>
      </c>
      <c r="B502" s="1">
        <v>6.67</v>
      </c>
      <c r="C502" s="6">
        <v>12</v>
      </c>
      <c r="D502" s="6">
        <v>256</v>
      </c>
      <c r="E502" s="6">
        <v>5000</v>
      </c>
      <c r="F502" s="5">
        <v>4.4000000000000004</v>
      </c>
      <c r="G502" s="6">
        <v>50</v>
      </c>
      <c r="H502" s="6">
        <v>32</v>
      </c>
    </row>
    <row r="503" spans="1:8" x14ac:dyDescent="0.2">
      <c r="A503" s="1">
        <v>6999</v>
      </c>
      <c r="B503" s="1">
        <v>6.6</v>
      </c>
      <c r="C503" s="6">
        <v>4</v>
      </c>
      <c r="D503" s="6">
        <v>64</v>
      </c>
      <c r="E503" s="6">
        <v>5000</v>
      </c>
      <c r="F503" s="5">
        <v>4.3</v>
      </c>
      <c r="G503" s="6">
        <v>13</v>
      </c>
      <c r="H503" s="6">
        <v>8</v>
      </c>
    </row>
    <row r="504" spans="1:8" x14ac:dyDescent="0.2">
      <c r="A504" s="1">
        <v>6999</v>
      </c>
      <c r="B504" s="1">
        <v>6.6</v>
      </c>
      <c r="C504" s="6">
        <v>4</v>
      </c>
      <c r="D504" s="6">
        <v>64</v>
      </c>
      <c r="E504" s="6">
        <v>5000</v>
      </c>
      <c r="F504" s="5">
        <v>4.3</v>
      </c>
      <c r="G504" s="6">
        <v>13</v>
      </c>
      <c r="H504" s="6">
        <v>8</v>
      </c>
    </row>
    <row r="505" spans="1:8" x14ac:dyDescent="0.2">
      <c r="A505" s="1">
        <v>6999</v>
      </c>
      <c r="B505" s="1">
        <v>6.6</v>
      </c>
      <c r="C505" s="6">
        <v>4</v>
      </c>
      <c r="D505" s="6">
        <v>64</v>
      </c>
      <c r="E505" s="6">
        <v>5000</v>
      </c>
      <c r="F505" s="5">
        <v>4.3</v>
      </c>
      <c r="G505" s="6">
        <v>13</v>
      </c>
      <c r="H505" s="6">
        <v>8</v>
      </c>
    </row>
    <row r="506" spans="1:8" x14ac:dyDescent="0.2">
      <c r="A506" s="1">
        <v>6999</v>
      </c>
      <c r="B506" s="1">
        <v>6.6</v>
      </c>
      <c r="C506" s="6">
        <v>4</v>
      </c>
      <c r="D506" s="6">
        <v>64</v>
      </c>
      <c r="E506" s="6">
        <v>5000</v>
      </c>
      <c r="F506" s="5">
        <v>4.3</v>
      </c>
      <c r="G506" s="6">
        <v>13</v>
      </c>
      <c r="H506" s="6">
        <v>8</v>
      </c>
    </row>
    <row r="507" spans="1:8" x14ac:dyDescent="0.2">
      <c r="A507" s="1">
        <v>17999</v>
      </c>
      <c r="B507" s="1">
        <v>6.67</v>
      </c>
      <c r="C507" s="6">
        <v>8</v>
      </c>
      <c r="D507" s="6">
        <v>128</v>
      </c>
      <c r="E507" s="6">
        <v>5000</v>
      </c>
      <c r="F507" s="5">
        <v>4.3</v>
      </c>
      <c r="G507" s="6">
        <v>50</v>
      </c>
      <c r="H507" s="6">
        <v>16</v>
      </c>
    </row>
    <row r="508" spans="1:8" x14ac:dyDescent="0.2">
      <c r="A508" s="1">
        <v>15999</v>
      </c>
      <c r="B508" s="1">
        <v>6.67</v>
      </c>
      <c r="C508" s="6">
        <v>6</v>
      </c>
      <c r="D508" s="6">
        <v>128</v>
      </c>
      <c r="E508" s="6">
        <v>5000</v>
      </c>
      <c r="F508" s="5">
        <v>4.4000000000000004</v>
      </c>
      <c r="G508" s="6">
        <v>50</v>
      </c>
      <c r="H508" s="6">
        <v>16</v>
      </c>
    </row>
    <row r="509" spans="1:8" x14ac:dyDescent="0.2">
      <c r="A509" s="1">
        <v>17999</v>
      </c>
      <c r="B509" s="1">
        <v>6.67</v>
      </c>
      <c r="C509" s="6">
        <v>8</v>
      </c>
      <c r="D509" s="6">
        <v>128</v>
      </c>
      <c r="E509" s="6">
        <v>5000</v>
      </c>
      <c r="F509" s="5">
        <v>4.3</v>
      </c>
      <c r="G509" s="6">
        <v>50</v>
      </c>
      <c r="H509" s="6">
        <v>16</v>
      </c>
    </row>
    <row r="510" spans="1:8" x14ac:dyDescent="0.2">
      <c r="A510" s="1">
        <v>15999</v>
      </c>
      <c r="B510" s="1">
        <v>6.67</v>
      </c>
      <c r="C510" s="6">
        <v>6</v>
      </c>
      <c r="D510" s="6">
        <v>128</v>
      </c>
      <c r="E510" s="6">
        <v>5000</v>
      </c>
      <c r="F510" s="5">
        <v>4.4000000000000004</v>
      </c>
      <c r="G510" s="6">
        <v>50</v>
      </c>
      <c r="H510" s="6">
        <v>16</v>
      </c>
    </row>
    <row r="511" spans="1:8" x14ac:dyDescent="0.2">
      <c r="A511" s="1">
        <v>15999</v>
      </c>
      <c r="B511" s="1">
        <v>6.67</v>
      </c>
      <c r="C511" s="6">
        <v>6</v>
      </c>
      <c r="D511" s="6">
        <v>128</v>
      </c>
      <c r="E511" s="6">
        <v>5000</v>
      </c>
      <c r="F511" s="5">
        <v>4.4000000000000004</v>
      </c>
      <c r="G511" s="6">
        <v>50</v>
      </c>
      <c r="H511" s="6">
        <v>16</v>
      </c>
    </row>
    <row r="512" spans="1:8" x14ac:dyDescent="0.2">
      <c r="A512" s="1">
        <v>17999</v>
      </c>
      <c r="B512" s="1">
        <v>6.67</v>
      </c>
      <c r="C512" s="6">
        <v>8</v>
      </c>
      <c r="D512" s="6">
        <v>128</v>
      </c>
      <c r="E512" s="6">
        <v>5000</v>
      </c>
      <c r="F512" s="5">
        <v>4.3</v>
      </c>
      <c r="G512" s="6">
        <v>50</v>
      </c>
      <c r="H512" s="6">
        <v>16</v>
      </c>
    </row>
    <row r="513" spans="1:8" x14ac:dyDescent="0.2">
      <c r="A513" s="1">
        <v>15999</v>
      </c>
      <c r="B513" s="1">
        <v>6.67</v>
      </c>
      <c r="C513" s="6">
        <v>6</v>
      </c>
      <c r="D513" s="6">
        <v>128</v>
      </c>
      <c r="E513" s="6">
        <v>5000</v>
      </c>
      <c r="F513" s="5">
        <v>4.4000000000000004</v>
      </c>
      <c r="G513" s="6">
        <v>50</v>
      </c>
      <c r="H513" s="6">
        <v>16</v>
      </c>
    </row>
    <row r="514" spans="1:8" x14ac:dyDescent="0.2">
      <c r="A514" s="1">
        <v>17999</v>
      </c>
      <c r="B514" s="1">
        <v>6.67</v>
      </c>
      <c r="C514" s="6">
        <v>8</v>
      </c>
      <c r="D514" s="6">
        <v>128</v>
      </c>
      <c r="E514" s="6">
        <v>5000</v>
      </c>
      <c r="F514" s="5">
        <v>4.3</v>
      </c>
      <c r="G514" s="6">
        <v>50</v>
      </c>
      <c r="H514" s="6">
        <v>16</v>
      </c>
    </row>
    <row r="515" spans="1:8" x14ac:dyDescent="0.2">
      <c r="A515" s="1">
        <v>15999</v>
      </c>
      <c r="B515" s="1">
        <v>6.5</v>
      </c>
      <c r="C515" s="6">
        <v>8</v>
      </c>
      <c r="D515" s="6">
        <v>128</v>
      </c>
      <c r="E515" s="6">
        <v>6000</v>
      </c>
      <c r="F515" s="5">
        <v>4.2</v>
      </c>
      <c r="G515" s="6">
        <v>50</v>
      </c>
      <c r="H515" s="6">
        <v>13</v>
      </c>
    </row>
    <row r="516" spans="1:8" x14ac:dyDescent="0.2">
      <c r="A516" s="1">
        <v>21999</v>
      </c>
      <c r="B516" s="1">
        <v>6.78</v>
      </c>
      <c r="C516" s="6">
        <v>12</v>
      </c>
      <c r="D516" s="6">
        <v>256</v>
      </c>
      <c r="E516" s="6">
        <v>6000</v>
      </c>
      <c r="F516" s="5">
        <v>4.2</v>
      </c>
      <c r="G516" s="6">
        <v>108</v>
      </c>
      <c r="H516" s="6">
        <v>32</v>
      </c>
    </row>
    <row r="517" spans="1:8" x14ac:dyDescent="0.2">
      <c r="A517" s="1">
        <v>21999</v>
      </c>
      <c r="B517" s="1">
        <v>6.78</v>
      </c>
      <c r="C517" s="6">
        <v>12</v>
      </c>
      <c r="D517" s="6">
        <v>256</v>
      </c>
      <c r="E517" s="6">
        <v>6000</v>
      </c>
      <c r="F517" s="5">
        <v>4.2</v>
      </c>
      <c r="G517" s="6">
        <v>108</v>
      </c>
      <c r="H517" s="6">
        <v>32</v>
      </c>
    </row>
    <row r="518" spans="1:8" x14ac:dyDescent="0.2">
      <c r="A518" s="1">
        <v>62999</v>
      </c>
      <c r="B518" s="1">
        <v>6.2</v>
      </c>
      <c r="C518" s="6">
        <v>8</v>
      </c>
      <c r="D518" s="6">
        <v>128</v>
      </c>
      <c r="E518" s="6">
        <v>4000</v>
      </c>
      <c r="F518" s="5">
        <v>4.4000000000000004</v>
      </c>
      <c r="G518" s="6">
        <v>50</v>
      </c>
      <c r="H518" s="6">
        <v>12</v>
      </c>
    </row>
    <row r="519" spans="1:8" x14ac:dyDescent="0.2">
      <c r="A519" s="1">
        <v>56999</v>
      </c>
      <c r="B519" s="1">
        <v>6.2</v>
      </c>
      <c r="C519" s="6">
        <v>8</v>
      </c>
      <c r="D519" s="6">
        <v>128</v>
      </c>
      <c r="E519" s="6">
        <v>4000</v>
      </c>
      <c r="F519" s="5">
        <v>4.4000000000000004</v>
      </c>
      <c r="G519" s="6">
        <v>50</v>
      </c>
      <c r="H519" s="6">
        <v>12</v>
      </c>
    </row>
    <row r="520" spans="1:8" x14ac:dyDescent="0.2">
      <c r="A520" s="1">
        <v>27999</v>
      </c>
      <c r="B520" s="1">
        <v>6.7</v>
      </c>
      <c r="C520" s="6">
        <v>12</v>
      </c>
      <c r="D520" s="6">
        <v>256</v>
      </c>
      <c r="E520" s="6">
        <v>5000</v>
      </c>
      <c r="F520" s="5">
        <v>4.4000000000000004</v>
      </c>
      <c r="G520" s="6">
        <v>50</v>
      </c>
      <c r="H520" s="6">
        <v>32</v>
      </c>
    </row>
    <row r="521" spans="1:8" x14ac:dyDescent="0.2">
      <c r="A521" s="1">
        <v>23999</v>
      </c>
      <c r="B521" s="1">
        <v>6.78</v>
      </c>
      <c r="C521" s="6">
        <v>8</v>
      </c>
      <c r="D521" s="6">
        <v>256</v>
      </c>
      <c r="E521" s="6">
        <v>5000</v>
      </c>
      <c r="F521" s="5">
        <v>4.3</v>
      </c>
      <c r="G521" s="6">
        <v>108</v>
      </c>
      <c r="H521" s="6">
        <v>32</v>
      </c>
    </row>
    <row r="522" spans="1:8" x14ac:dyDescent="0.2">
      <c r="A522" s="1">
        <v>23999</v>
      </c>
      <c r="B522" s="1">
        <v>6.78</v>
      </c>
      <c r="C522" s="6">
        <v>8</v>
      </c>
      <c r="D522" s="6">
        <v>256</v>
      </c>
      <c r="E522" s="6">
        <v>5000</v>
      </c>
      <c r="F522" s="5">
        <v>4.3</v>
      </c>
      <c r="G522" s="6">
        <v>108</v>
      </c>
      <c r="H522" s="6">
        <v>32</v>
      </c>
    </row>
    <row r="523" spans="1:8" x14ac:dyDescent="0.2">
      <c r="A523" s="1">
        <v>25999</v>
      </c>
      <c r="B523" s="1">
        <v>6.78</v>
      </c>
      <c r="C523" s="6">
        <v>12</v>
      </c>
      <c r="D523" s="6">
        <v>256</v>
      </c>
      <c r="E523" s="6">
        <v>5000</v>
      </c>
      <c r="F523" s="5">
        <v>4.2</v>
      </c>
      <c r="G523" s="6">
        <v>108</v>
      </c>
      <c r="H523" s="6">
        <v>32</v>
      </c>
    </row>
    <row r="524" spans="1:8" x14ac:dyDescent="0.2">
      <c r="A524" s="1">
        <v>23999</v>
      </c>
      <c r="B524" s="1">
        <v>6.78</v>
      </c>
      <c r="C524" s="6">
        <v>8</v>
      </c>
      <c r="D524" s="6">
        <v>256</v>
      </c>
      <c r="E524" s="6">
        <v>5000</v>
      </c>
      <c r="F524" s="5">
        <v>4.3</v>
      </c>
      <c r="G524" s="6">
        <v>108</v>
      </c>
      <c r="H524" s="6">
        <v>32</v>
      </c>
    </row>
    <row r="525" spans="1:8" x14ac:dyDescent="0.2">
      <c r="A525" s="1">
        <v>25999</v>
      </c>
      <c r="B525" s="1">
        <v>6.78</v>
      </c>
      <c r="C525" s="6">
        <v>12</v>
      </c>
      <c r="D525" s="6">
        <v>256</v>
      </c>
      <c r="E525" s="6">
        <v>5000</v>
      </c>
      <c r="F525" s="5">
        <v>4.2</v>
      </c>
      <c r="G525" s="6">
        <v>108</v>
      </c>
      <c r="H525" s="6">
        <v>32</v>
      </c>
    </row>
    <row r="526" spans="1:8" x14ac:dyDescent="0.2">
      <c r="A526" s="1">
        <v>25999</v>
      </c>
      <c r="B526" s="1">
        <v>6.78</v>
      </c>
      <c r="C526" s="6">
        <v>12</v>
      </c>
      <c r="D526" s="6">
        <v>256</v>
      </c>
      <c r="E526" s="6">
        <v>5000</v>
      </c>
      <c r="F526" s="5">
        <v>4.2</v>
      </c>
      <c r="G526" s="6">
        <v>108</v>
      </c>
      <c r="H526" s="6">
        <v>32</v>
      </c>
    </row>
  </sheetData>
  <conditionalFormatting sqref="J1:R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E459D-3C23-442A-ADEE-C41DF44D4275}">
  <dimension ref="A1:T59"/>
  <sheetViews>
    <sheetView showGridLines="0" tabSelected="1" zoomScale="50" zoomScaleNormal="50" zoomScaleSheetLayoutView="40" zoomScalePageLayoutView="24" workbookViewId="0">
      <selection activeCell="C10" sqref="C10:D11"/>
    </sheetView>
  </sheetViews>
  <sheetFormatPr defaultRowHeight="14.25" x14ac:dyDescent="0.2"/>
  <cols>
    <col min="4" max="4" width="10.75" customWidth="1"/>
    <col min="6" max="6" width="8.875" bestFit="1" customWidth="1"/>
    <col min="7" max="7" width="13.625" customWidth="1"/>
    <col min="9" max="9" width="12" customWidth="1"/>
    <col min="10" max="10" width="12.25" customWidth="1"/>
    <col min="12" max="12" width="26.625" customWidth="1"/>
    <col min="14" max="14" width="24.75" customWidth="1"/>
    <col min="15" max="15" width="9.5" customWidth="1"/>
    <col min="16" max="16" width="21.625" customWidth="1"/>
    <col min="17" max="17" width="12.75" customWidth="1"/>
    <col min="19" max="19" width="8.75" customWidth="1"/>
  </cols>
  <sheetData>
    <row r="1" spans="1:20" ht="13.9" customHeight="1" x14ac:dyDescent="0.2">
      <c r="A1" s="40" t="s">
        <v>1818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</row>
    <row r="2" spans="1:20" ht="13.9" customHeight="1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</row>
    <row r="3" spans="1:20" ht="13.9" customHeight="1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</row>
    <row r="4" spans="1:20" ht="13.9" customHeight="1" x14ac:dyDescent="0.2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</row>
    <row r="5" spans="1:20" ht="13.9" customHeight="1" x14ac:dyDescent="0.2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</row>
    <row r="8" spans="1:20" ht="16.5" x14ac:dyDescent="0.25">
      <c r="B8" s="14"/>
      <c r="C8" s="14"/>
      <c r="D8" s="16"/>
      <c r="E8" s="14"/>
      <c r="F8" s="14"/>
      <c r="G8" s="16"/>
      <c r="H8" s="14"/>
      <c r="I8" s="14"/>
      <c r="J8" s="16"/>
      <c r="K8" s="14"/>
      <c r="L8" s="16"/>
      <c r="M8" s="14"/>
      <c r="N8" s="16"/>
      <c r="O8" s="14"/>
      <c r="P8" s="16"/>
      <c r="Q8" s="14"/>
      <c r="R8" s="14"/>
      <c r="S8" s="23" t="s">
        <v>1804</v>
      </c>
      <c r="T8" s="14"/>
    </row>
    <row r="9" spans="1:20" ht="16.5" x14ac:dyDescent="0.25">
      <c r="C9" s="34" t="s">
        <v>1805</v>
      </c>
      <c r="D9" s="35"/>
      <c r="F9" s="34" t="s">
        <v>1806</v>
      </c>
      <c r="G9" s="35"/>
      <c r="I9" s="34" t="s">
        <v>1807</v>
      </c>
      <c r="J9" s="35"/>
      <c r="L9" s="20" t="s">
        <v>1808</v>
      </c>
      <c r="N9" s="20" t="s">
        <v>1809</v>
      </c>
      <c r="O9" s="19"/>
      <c r="P9" s="42" t="s">
        <v>1810</v>
      </c>
      <c r="R9" t="s">
        <v>1797</v>
      </c>
      <c r="S9">
        <v>209</v>
      </c>
    </row>
    <row r="10" spans="1:20" ht="16.899999999999999" customHeight="1" x14ac:dyDescent="0.4">
      <c r="C10" s="39">
        <f>Metrics!B2</f>
        <v>0</v>
      </c>
      <c r="D10" s="37"/>
      <c r="F10" s="39">
        <f>Metrics!B3</f>
        <v>525</v>
      </c>
      <c r="G10" s="37"/>
      <c r="H10" s="21"/>
      <c r="I10" s="38">
        <f>Metrics!B5</f>
        <v>5299</v>
      </c>
      <c r="J10" s="33"/>
      <c r="K10" s="21"/>
      <c r="L10" s="33">
        <f>Metrics!B7</f>
        <v>130999</v>
      </c>
      <c r="M10" s="21"/>
      <c r="N10" s="33">
        <f>Metrics!B9</f>
        <v>21921.154285714285</v>
      </c>
      <c r="O10" s="22"/>
      <c r="P10" s="36">
        <f>Metrics!B11</f>
        <v>4.2826666666666657</v>
      </c>
      <c r="R10" s="24" t="s">
        <v>1798</v>
      </c>
      <c r="S10">
        <v>141</v>
      </c>
    </row>
    <row r="11" spans="1:20" x14ac:dyDescent="0.2">
      <c r="C11" s="39"/>
      <c r="D11" s="37"/>
      <c r="F11" s="39"/>
      <c r="G11" s="37"/>
      <c r="I11" s="38"/>
      <c r="J11" s="33"/>
      <c r="L11" s="33"/>
      <c r="N11" s="33"/>
      <c r="P11" s="37"/>
      <c r="R11" t="s">
        <v>1799</v>
      </c>
      <c r="S11">
        <v>175</v>
      </c>
    </row>
    <row r="12" spans="1:20" ht="7.15" customHeight="1" x14ac:dyDescent="0.2">
      <c r="D12" s="17"/>
      <c r="G12" s="17"/>
      <c r="J12" s="17"/>
      <c r="L12" s="17"/>
      <c r="N12" s="17"/>
      <c r="P12" s="17"/>
    </row>
    <row r="13" spans="1:20" x14ac:dyDescent="0.2">
      <c r="B13" s="15"/>
      <c r="C13" s="15"/>
      <c r="D13" s="18"/>
      <c r="E13" s="15"/>
      <c r="F13" s="15"/>
      <c r="G13" s="18"/>
      <c r="H13" s="15"/>
      <c r="I13" s="15"/>
      <c r="J13" s="18"/>
      <c r="K13" s="15"/>
      <c r="L13" s="18"/>
      <c r="M13" s="15"/>
      <c r="N13" s="18"/>
      <c r="O13" s="15"/>
      <c r="P13" s="18"/>
      <c r="Q13" s="15"/>
      <c r="R13" s="15"/>
      <c r="S13" s="15"/>
      <c r="T13" s="15"/>
    </row>
    <row r="49" spans="2:10" ht="13.9" customHeight="1" x14ac:dyDescent="0.3">
      <c r="B49" s="26"/>
    </row>
    <row r="52" spans="2:10" x14ac:dyDescent="0.2">
      <c r="C52" s="7"/>
      <c r="D52" s="7"/>
      <c r="E52" s="7"/>
      <c r="F52" s="7"/>
      <c r="G52" s="7"/>
      <c r="H52" s="7"/>
      <c r="I52" s="7"/>
      <c r="J52" s="7"/>
    </row>
    <row r="53" spans="2:10" x14ac:dyDescent="0.2">
      <c r="C53" s="7"/>
      <c r="D53" s="7"/>
      <c r="E53" s="7"/>
      <c r="F53" s="7"/>
      <c r="G53" s="7"/>
      <c r="H53" s="7"/>
      <c r="I53" s="7"/>
      <c r="J53" s="7"/>
    </row>
    <row r="54" spans="2:10" x14ac:dyDescent="0.2">
      <c r="C54" s="7"/>
      <c r="D54" s="7"/>
      <c r="E54" s="7"/>
      <c r="F54" s="7"/>
      <c r="G54" s="7"/>
      <c r="H54" s="7"/>
      <c r="I54" s="7"/>
      <c r="J54" s="7"/>
    </row>
    <row r="55" spans="2:10" x14ac:dyDescent="0.2">
      <c r="C55" s="7"/>
      <c r="D55" s="7"/>
      <c r="E55" s="7"/>
      <c r="F55" s="7"/>
      <c r="G55" s="7"/>
      <c r="H55" s="7"/>
      <c r="I55" s="7"/>
      <c r="J55" s="7"/>
    </row>
    <row r="56" spans="2:10" x14ac:dyDescent="0.2">
      <c r="C56" s="7"/>
      <c r="D56" s="7"/>
      <c r="E56" s="7"/>
      <c r="F56" s="7"/>
      <c r="G56" s="7"/>
      <c r="H56" s="7"/>
      <c r="I56" s="7"/>
      <c r="J56" s="7"/>
    </row>
    <row r="57" spans="2:10" x14ac:dyDescent="0.2">
      <c r="C57" s="7"/>
      <c r="D57" s="7"/>
      <c r="E57" s="7"/>
      <c r="F57" s="7"/>
      <c r="G57" s="7"/>
      <c r="H57" s="7"/>
      <c r="I57" s="7"/>
      <c r="J57" s="7"/>
    </row>
    <row r="58" spans="2:10" x14ac:dyDescent="0.2">
      <c r="C58" s="7"/>
      <c r="D58" s="7"/>
      <c r="E58" s="7"/>
      <c r="F58" s="7"/>
      <c r="G58" s="7"/>
      <c r="H58" s="7"/>
      <c r="I58" s="7"/>
      <c r="J58" s="7"/>
    </row>
    <row r="59" spans="2:10" x14ac:dyDescent="0.2">
      <c r="C59" s="7"/>
      <c r="D59" s="7"/>
      <c r="E59" s="7"/>
      <c r="F59" s="7"/>
      <c r="G59" s="7"/>
      <c r="H59" s="7"/>
      <c r="I59" s="7"/>
      <c r="J59" s="7"/>
    </row>
  </sheetData>
  <mergeCells count="10">
    <mergeCell ref="N10:N11"/>
    <mergeCell ref="L10:L11"/>
    <mergeCell ref="C9:D9"/>
    <mergeCell ref="I9:J9"/>
    <mergeCell ref="F9:G9"/>
    <mergeCell ref="P10:P11"/>
    <mergeCell ref="I10:J11"/>
    <mergeCell ref="F10:G11"/>
    <mergeCell ref="C10:D11"/>
    <mergeCell ref="A1:T5"/>
  </mergeCells>
  <conditionalFormatting sqref="B51:J5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9:S11">
    <cfRule type="dataBar" priority="1">
      <dataBar>
        <cfvo type="min"/>
        <cfvo type="max"/>
        <color rgb="FF174F77"/>
      </dataBar>
      <extLst>
        <ext xmlns:x14="http://schemas.microsoft.com/office/spreadsheetml/2009/9/main" uri="{B025F937-C7B1-47D3-B67F-A62EFF666E3E}">
          <x14:id>{BD7B03C7-CD01-42C2-811D-87ADDAAA63A8}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7B03C7-CD01-42C2-811D-87ADDAAA63A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S9:S11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9FC53-6444-4255-BD8A-85595432BB1A}">
  <sheetPr codeName="Sheet2"/>
  <dimension ref="A1:B11"/>
  <sheetViews>
    <sheetView workbookViewId="0">
      <selection activeCell="D23" sqref="D23"/>
    </sheetView>
  </sheetViews>
  <sheetFormatPr defaultRowHeight="14.25" x14ac:dyDescent="0.2"/>
  <cols>
    <col min="1" max="1" width="20.5" customWidth="1"/>
  </cols>
  <sheetData>
    <row r="1" spans="1:2" x14ac:dyDescent="0.2">
      <c r="A1" t="s">
        <v>1783</v>
      </c>
      <c r="B1">
        <f>'Linear and Non-Linear Trends'!M9</f>
        <v>0</v>
      </c>
    </row>
    <row r="3" spans="1:2" x14ac:dyDescent="0.2">
      <c r="A3" t="s">
        <v>1784</v>
      </c>
      <c r="B3">
        <f>COUNTA(_xlfn.UNIQUE(PhonesView!A2:A526))</f>
        <v>525</v>
      </c>
    </row>
    <row r="5" spans="1:2" x14ac:dyDescent="0.2">
      <c r="A5" t="s">
        <v>1785</v>
      </c>
      <c r="B5">
        <f>MIN(PhonesView!F2:F526)</f>
        <v>5299</v>
      </c>
    </row>
    <row r="7" spans="1:2" x14ac:dyDescent="0.2">
      <c r="A7" t="s">
        <v>1786</v>
      </c>
      <c r="B7">
        <f>MAX(PhonesView!F2:F526)</f>
        <v>130999</v>
      </c>
    </row>
    <row r="9" spans="1:2" x14ac:dyDescent="0.2">
      <c r="A9" t="s">
        <v>1787</v>
      </c>
      <c r="B9">
        <f>AVERAGE(PhonesView!F2:F526)</f>
        <v>21921.154285714285</v>
      </c>
    </row>
    <row r="11" spans="1:2" x14ac:dyDescent="0.2">
      <c r="A11" t="s">
        <v>1788</v>
      </c>
      <c r="B11" s="1">
        <f>AVERAGE(PhonesView!R2:R526)</f>
        <v>4.2826666666666657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67CF7-C1F6-4F46-87A6-EE48563D7F6B}">
  <sheetPr codeName="Sheet3"/>
  <dimension ref="A1:E8"/>
  <sheetViews>
    <sheetView workbookViewId="0">
      <selection activeCell="D13" sqref="D13"/>
    </sheetView>
  </sheetViews>
  <sheetFormatPr defaultRowHeight="14.25" x14ac:dyDescent="0.2"/>
  <cols>
    <col min="1" max="1" width="13.875" bestFit="1" customWidth="1"/>
    <col min="2" max="2" width="14.5" style="28" bestFit="1" customWidth="1"/>
    <col min="3" max="3" width="10.125" style="28" bestFit="1" customWidth="1"/>
    <col min="4" max="5" width="11.125" style="28" bestFit="1" customWidth="1"/>
  </cols>
  <sheetData>
    <row r="1" spans="1:5" x14ac:dyDescent="0.2">
      <c r="A1" s="2" t="s">
        <v>1817</v>
      </c>
      <c r="B1" s="32" t="s">
        <v>1796</v>
      </c>
    </row>
    <row r="2" spans="1:5" x14ac:dyDescent="0.2">
      <c r="A2" s="2" t="s">
        <v>1789</v>
      </c>
      <c r="B2" s="28" t="s">
        <v>1797</v>
      </c>
      <c r="C2" s="28" t="s">
        <v>1798</v>
      </c>
      <c r="D2" s="28" t="s">
        <v>1799</v>
      </c>
      <c r="E2" s="28" t="s">
        <v>1795</v>
      </c>
    </row>
    <row r="3" spans="1:5" x14ac:dyDescent="0.2">
      <c r="A3" s="3" t="s">
        <v>1790</v>
      </c>
      <c r="B3" s="28">
        <v>53826.84</v>
      </c>
      <c r="C3" s="28">
        <v>9999</v>
      </c>
      <c r="D3" s="28">
        <v>13664.555555555555</v>
      </c>
      <c r="E3" s="28">
        <v>42247.171428571426</v>
      </c>
    </row>
    <row r="4" spans="1:5" x14ac:dyDescent="0.2">
      <c r="A4" s="3" t="s">
        <v>1791</v>
      </c>
      <c r="B4" s="28">
        <v>29413.054054054053</v>
      </c>
      <c r="C4" s="28">
        <v>8295.4767441860458</v>
      </c>
      <c r="D4" s="28">
        <v>14997.559633027522</v>
      </c>
      <c r="E4" s="28">
        <v>16820.486988847584</v>
      </c>
    </row>
    <row r="5" spans="1:5" x14ac:dyDescent="0.2">
      <c r="A5" s="3" t="s">
        <v>1792</v>
      </c>
      <c r="B5" s="28">
        <v>37853.247311827959</v>
      </c>
      <c r="D5" s="28">
        <v>14626.411764705883</v>
      </c>
      <c r="E5" s="28">
        <v>29627.076388888891</v>
      </c>
    </row>
    <row r="6" spans="1:5" x14ac:dyDescent="0.2">
      <c r="A6" s="3" t="s">
        <v>1793</v>
      </c>
      <c r="B6" s="28">
        <v>46665.666666666664</v>
      </c>
      <c r="E6" s="28">
        <v>46665.666666666664</v>
      </c>
    </row>
    <row r="7" spans="1:5" x14ac:dyDescent="0.2">
      <c r="A7" s="3" t="s">
        <v>1794</v>
      </c>
      <c r="B7" s="28">
        <v>29249</v>
      </c>
      <c r="C7" s="28">
        <v>7620.1111111111113</v>
      </c>
      <c r="D7" s="28">
        <v>11496</v>
      </c>
      <c r="E7" s="28">
        <v>8692.9032258064508</v>
      </c>
    </row>
    <row r="8" spans="1:5" x14ac:dyDescent="0.2">
      <c r="A8" s="3" t="s">
        <v>1795</v>
      </c>
      <c r="B8" s="28">
        <v>37325.703349282296</v>
      </c>
      <c r="C8" s="28">
        <v>8048.9078014184397</v>
      </c>
      <c r="D8" s="28">
        <v>14700.788571428571</v>
      </c>
      <c r="E8" s="28">
        <v>21921.154285714285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A9D42-8A11-465E-9550-33FECBABC4F2}">
  <sheetPr codeName="Sheet4"/>
  <dimension ref="A1:B12"/>
  <sheetViews>
    <sheetView workbookViewId="0">
      <selection activeCell="K2" sqref="K2"/>
    </sheetView>
  </sheetViews>
  <sheetFormatPr defaultRowHeight="14.25" x14ac:dyDescent="0.2"/>
  <cols>
    <col min="1" max="1" width="11.875" bestFit="1" customWidth="1"/>
    <col min="2" max="3" width="11" bestFit="1" customWidth="1"/>
    <col min="4" max="4" width="13" bestFit="1" customWidth="1"/>
  </cols>
  <sheetData>
    <row r="1" spans="1:2" x14ac:dyDescent="0.2">
      <c r="A1" s="2" t="s">
        <v>1789</v>
      </c>
      <c r="B1" t="s">
        <v>1800</v>
      </c>
    </row>
    <row r="2" spans="1:2" x14ac:dyDescent="0.2">
      <c r="A2" s="3" t="s">
        <v>38</v>
      </c>
      <c r="B2">
        <v>84</v>
      </c>
    </row>
    <row r="3" spans="1:2" x14ac:dyDescent="0.2">
      <c r="A3" s="3" t="s">
        <v>241</v>
      </c>
      <c r="B3">
        <v>78</v>
      </c>
    </row>
    <row r="4" spans="1:2" x14ac:dyDescent="0.2">
      <c r="A4" s="3" t="s">
        <v>375</v>
      </c>
      <c r="B4">
        <v>61</v>
      </c>
    </row>
    <row r="5" spans="1:2" x14ac:dyDescent="0.2">
      <c r="A5" s="3" t="s">
        <v>276</v>
      </c>
      <c r="B5">
        <v>58</v>
      </c>
    </row>
    <row r="6" spans="1:2" x14ac:dyDescent="0.2">
      <c r="A6" s="3" t="s">
        <v>316</v>
      </c>
      <c r="B6">
        <v>50</v>
      </c>
    </row>
    <row r="7" spans="1:2" x14ac:dyDescent="0.2">
      <c r="A7" s="3" t="s">
        <v>29</v>
      </c>
      <c r="B7">
        <v>49</v>
      </c>
    </row>
    <row r="8" spans="1:2" x14ac:dyDescent="0.2">
      <c r="A8" s="3" t="s">
        <v>52</v>
      </c>
      <c r="B8">
        <v>43</v>
      </c>
    </row>
    <row r="9" spans="1:2" x14ac:dyDescent="0.2">
      <c r="A9" s="3" t="s">
        <v>90</v>
      </c>
      <c r="B9">
        <v>30</v>
      </c>
    </row>
    <row r="10" spans="1:2" x14ac:dyDescent="0.2">
      <c r="A10" s="3" t="s">
        <v>270</v>
      </c>
      <c r="B10">
        <v>21</v>
      </c>
    </row>
    <row r="11" spans="1:2" x14ac:dyDescent="0.2">
      <c r="A11" s="3" t="s">
        <v>128</v>
      </c>
      <c r="B11">
        <v>15</v>
      </c>
    </row>
    <row r="12" spans="1:2" x14ac:dyDescent="0.2">
      <c r="A12" s="3" t="s">
        <v>1795</v>
      </c>
      <c r="B12">
        <v>489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E29C9-4F30-482F-B7F7-AA5D37583462}">
  <sheetPr codeName="Sheet9"/>
  <dimension ref="A1:B526"/>
  <sheetViews>
    <sheetView workbookViewId="0">
      <selection activeCell="I22" sqref="I22"/>
    </sheetView>
  </sheetViews>
  <sheetFormatPr defaultRowHeight="14.25" x14ac:dyDescent="0.2"/>
  <cols>
    <col min="1" max="1" width="12.25" bestFit="1" customWidth="1"/>
    <col min="2" max="2" width="11.625" style="28" bestFit="1" customWidth="1"/>
  </cols>
  <sheetData>
    <row r="1" spans="1:2" x14ac:dyDescent="0.2">
      <c r="A1" s="8" t="s">
        <v>2</v>
      </c>
      <c r="B1" s="31" t="s">
        <v>5</v>
      </c>
    </row>
    <row r="2" spans="1:2" x14ac:dyDescent="0.2">
      <c r="A2" s="9" t="s">
        <v>20</v>
      </c>
      <c r="B2" s="29">
        <v>10999</v>
      </c>
    </row>
    <row r="3" spans="1:2" x14ac:dyDescent="0.2">
      <c r="A3" s="9" t="s">
        <v>29</v>
      </c>
      <c r="B3" s="29">
        <v>5999</v>
      </c>
    </row>
    <row r="4" spans="1:2" x14ac:dyDescent="0.2">
      <c r="A4" s="9" t="s">
        <v>38</v>
      </c>
      <c r="B4" s="29">
        <v>39999</v>
      </c>
    </row>
    <row r="5" spans="1:2" x14ac:dyDescent="0.2">
      <c r="A5" s="9" t="s">
        <v>29</v>
      </c>
      <c r="B5" s="29">
        <v>14999</v>
      </c>
    </row>
    <row r="6" spans="1:2" x14ac:dyDescent="0.2">
      <c r="A6" s="9" t="s">
        <v>52</v>
      </c>
      <c r="B6" s="29">
        <v>9999</v>
      </c>
    </row>
    <row r="7" spans="1:2" x14ac:dyDescent="0.2">
      <c r="A7" s="9" t="s">
        <v>52</v>
      </c>
      <c r="B7" s="29">
        <v>8999</v>
      </c>
    </row>
    <row r="8" spans="1:2" x14ac:dyDescent="0.2">
      <c r="A8" s="9" t="s">
        <v>38</v>
      </c>
      <c r="B8" s="29">
        <v>44999</v>
      </c>
    </row>
    <row r="9" spans="1:2" x14ac:dyDescent="0.2">
      <c r="A9" s="9" t="s">
        <v>29</v>
      </c>
      <c r="B9" s="29">
        <v>8999</v>
      </c>
    </row>
    <row r="10" spans="1:2" x14ac:dyDescent="0.2">
      <c r="A10" s="9" t="s">
        <v>29</v>
      </c>
      <c r="B10" s="29">
        <v>10999</v>
      </c>
    </row>
    <row r="11" spans="1:2" x14ac:dyDescent="0.2">
      <c r="A11" s="9" t="s">
        <v>38</v>
      </c>
      <c r="B11" s="29">
        <v>10999</v>
      </c>
    </row>
    <row r="12" spans="1:2" x14ac:dyDescent="0.2">
      <c r="A12" s="9" t="s">
        <v>38</v>
      </c>
      <c r="B12" s="29">
        <v>9999</v>
      </c>
    </row>
    <row r="13" spans="1:2" x14ac:dyDescent="0.2">
      <c r="A13" s="9" t="s">
        <v>90</v>
      </c>
      <c r="B13" s="29">
        <v>11999</v>
      </c>
    </row>
    <row r="14" spans="1:2" x14ac:dyDescent="0.2">
      <c r="A14" s="9" t="s">
        <v>38</v>
      </c>
      <c r="B14" s="29">
        <v>21499</v>
      </c>
    </row>
    <row r="15" spans="1:2" x14ac:dyDescent="0.2">
      <c r="A15" s="9" t="s">
        <v>38</v>
      </c>
      <c r="B15" s="29">
        <v>11999</v>
      </c>
    </row>
    <row r="16" spans="1:2" x14ac:dyDescent="0.2">
      <c r="A16" s="9" t="s">
        <v>38</v>
      </c>
      <c r="B16" s="29">
        <v>15499</v>
      </c>
    </row>
    <row r="17" spans="1:2" x14ac:dyDescent="0.2">
      <c r="A17" s="9" t="s">
        <v>38</v>
      </c>
      <c r="B17" s="29">
        <v>19499</v>
      </c>
    </row>
    <row r="18" spans="1:2" x14ac:dyDescent="0.2">
      <c r="A18" s="9" t="s">
        <v>38</v>
      </c>
      <c r="B18" s="29">
        <v>21499</v>
      </c>
    </row>
    <row r="19" spans="1:2" x14ac:dyDescent="0.2">
      <c r="A19" s="9" t="s">
        <v>38</v>
      </c>
      <c r="B19" s="29">
        <v>19499</v>
      </c>
    </row>
    <row r="20" spans="1:2" x14ac:dyDescent="0.2">
      <c r="A20" s="9" t="s">
        <v>38</v>
      </c>
      <c r="B20" s="29">
        <v>19499</v>
      </c>
    </row>
    <row r="21" spans="1:2" x14ac:dyDescent="0.2">
      <c r="A21" s="9" t="s">
        <v>38</v>
      </c>
      <c r="B21" s="29">
        <v>11990</v>
      </c>
    </row>
    <row r="22" spans="1:2" x14ac:dyDescent="0.2">
      <c r="A22" s="9" t="s">
        <v>38</v>
      </c>
      <c r="B22" s="29">
        <v>14499</v>
      </c>
    </row>
    <row r="23" spans="1:2" x14ac:dyDescent="0.2">
      <c r="A23" s="9" t="s">
        <v>38</v>
      </c>
      <c r="B23" s="29">
        <v>14998</v>
      </c>
    </row>
    <row r="24" spans="1:2" x14ac:dyDescent="0.2">
      <c r="A24" s="9" t="s">
        <v>128</v>
      </c>
      <c r="B24" s="29">
        <v>44999</v>
      </c>
    </row>
    <row r="25" spans="1:2" x14ac:dyDescent="0.2">
      <c r="A25" s="9" t="s">
        <v>128</v>
      </c>
      <c r="B25" s="29">
        <v>32999</v>
      </c>
    </row>
    <row r="26" spans="1:2" x14ac:dyDescent="0.2">
      <c r="A26" s="9" t="s">
        <v>128</v>
      </c>
      <c r="B26" s="29">
        <v>44999</v>
      </c>
    </row>
    <row r="27" spans="1:2" x14ac:dyDescent="0.2">
      <c r="A27" s="9" t="s">
        <v>128</v>
      </c>
      <c r="B27" s="29">
        <v>32999</v>
      </c>
    </row>
    <row r="28" spans="1:2" x14ac:dyDescent="0.2">
      <c r="A28" s="9" t="s">
        <v>128</v>
      </c>
      <c r="B28" s="29">
        <v>44999</v>
      </c>
    </row>
    <row r="29" spans="1:2" x14ac:dyDescent="0.2">
      <c r="A29" s="9" t="s">
        <v>128</v>
      </c>
      <c r="B29" s="29">
        <v>32999</v>
      </c>
    </row>
    <row r="30" spans="1:2" x14ac:dyDescent="0.2">
      <c r="A30" s="9" t="s">
        <v>52</v>
      </c>
      <c r="B30" s="29">
        <v>5299</v>
      </c>
    </row>
    <row r="31" spans="1:2" x14ac:dyDescent="0.2">
      <c r="A31" s="9" t="s">
        <v>38</v>
      </c>
      <c r="B31" s="29">
        <v>9499</v>
      </c>
    </row>
    <row r="32" spans="1:2" x14ac:dyDescent="0.2">
      <c r="A32" s="9" t="s">
        <v>29</v>
      </c>
      <c r="B32" s="29">
        <v>5999</v>
      </c>
    </row>
    <row r="33" spans="1:2" x14ac:dyDescent="0.2">
      <c r="A33" s="9" t="s">
        <v>29</v>
      </c>
      <c r="B33" s="29">
        <v>6999</v>
      </c>
    </row>
    <row r="34" spans="1:2" x14ac:dyDescent="0.2">
      <c r="A34" s="9" t="s">
        <v>29</v>
      </c>
      <c r="B34" s="29">
        <v>6999</v>
      </c>
    </row>
    <row r="35" spans="1:2" x14ac:dyDescent="0.2">
      <c r="A35" s="9" t="s">
        <v>29</v>
      </c>
      <c r="B35" s="29">
        <v>6999</v>
      </c>
    </row>
    <row r="36" spans="1:2" x14ac:dyDescent="0.2">
      <c r="A36" s="9" t="s">
        <v>29</v>
      </c>
      <c r="B36" s="29">
        <v>26999</v>
      </c>
    </row>
    <row r="37" spans="1:2" x14ac:dyDescent="0.2">
      <c r="A37" s="9" t="s">
        <v>29</v>
      </c>
      <c r="B37" s="29">
        <v>26999</v>
      </c>
    </row>
    <row r="38" spans="1:2" x14ac:dyDescent="0.2">
      <c r="A38" s="9" t="s">
        <v>38</v>
      </c>
      <c r="B38" s="29">
        <v>9999</v>
      </c>
    </row>
    <row r="39" spans="1:2" x14ac:dyDescent="0.2">
      <c r="A39" s="9" t="s">
        <v>29</v>
      </c>
      <c r="B39" s="29">
        <v>10999</v>
      </c>
    </row>
    <row r="40" spans="1:2" x14ac:dyDescent="0.2">
      <c r="A40" s="9" t="s">
        <v>29</v>
      </c>
      <c r="B40" s="29">
        <v>10999</v>
      </c>
    </row>
    <row r="41" spans="1:2" x14ac:dyDescent="0.2">
      <c r="A41" s="9" t="s">
        <v>38</v>
      </c>
      <c r="B41" s="29">
        <v>89999</v>
      </c>
    </row>
    <row r="42" spans="1:2" x14ac:dyDescent="0.2">
      <c r="A42" s="9" t="s">
        <v>38</v>
      </c>
      <c r="B42" s="29">
        <v>49999</v>
      </c>
    </row>
    <row r="43" spans="1:2" x14ac:dyDescent="0.2">
      <c r="A43" s="9" t="s">
        <v>38</v>
      </c>
      <c r="B43" s="29">
        <v>54999</v>
      </c>
    </row>
    <row r="44" spans="1:2" x14ac:dyDescent="0.2">
      <c r="A44" s="9" t="s">
        <v>38</v>
      </c>
      <c r="B44" s="29">
        <v>54999</v>
      </c>
    </row>
    <row r="45" spans="1:2" x14ac:dyDescent="0.2">
      <c r="A45" s="9" t="s">
        <v>38</v>
      </c>
      <c r="B45" s="29">
        <v>54999</v>
      </c>
    </row>
    <row r="46" spans="1:2" x14ac:dyDescent="0.2">
      <c r="A46" s="9" t="s">
        <v>38</v>
      </c>
      <c r="B46" s="29">
        <v>54999</v>
      </c>
    </row>
    <row r="47" spans="1:2" x14ac:dyDescent="0.2">
      <c r="A47" s="9" t="s">
        <v>52</v>
      </c>
      <c r="B47" s="29">
        <v>13499</v>
      </c>
    </row>
    <row r="48" spans="1:2" x14ac:dyDescent="0.2">
      <c r="A48" s="9" t="s">
        <v>38</v>
      </c>
      <c r="B48" s="29">
        <v>10990</v>
      </c>
    </row>
    <row r="49" spans="1:2" x14ac:dyDescent="0.2">
      <c r="A49" s="9" t="s">
        <v>38</v>
      </c>
      <c r="B49" s="29">
        <v>11990</v>
      </c>
    </row>
    <row r="50" spans="1:2" x14ac:dyDescent="0.2">
      <c r="A50" s="9" t="s">
        <v>241</v>
      </c>
      <c r="B50" s="29">
        <v>13999</v>
      </c>
    </row>
    <row r="51" spans="1:2" x14ac:dyDescent="0.2">
      <c r="A51" s="9" t="s">
        <v>38</v>
      </c>
      <c r="B51" s="29">
        <v>27499</v>
      </c>
    </row>
    <row r="52" spans="1:2" x14ac:dyDescent="0.2">
      <c r="A52" s="9" t="s">
        <v>38</v>
      </c>
      <c r="B52" s="29">
        <v>27499</v>
      </c>
    </row>
    <row r="53" spans="1:2" x14ac:dyDescent="0.2">
      <c r="A53" s="9" t="s">
        <v>38</v>
      </c>
      <c r="B53" s="29">
        <v>35499</v>
      </c>
    </row>
    <row r="54" spans="1:2" x14ac:dyDescent="0.2">
      <c r="A54" s="9" t="s">
        <v>38</v>
      </c>
      <c r="B54" s="29">
        <v>49999</v>
      </c>
    </row>
    <row r="55" spans="1:2" x14ac:dyDescent="0.2">
      <c r="A55" s="9" t="s">
        <v>38</v>
      </c>
      <c r="B55" s="29">
        <v>49999</v>
      </c>
    </row>
    <row r="56" spans="1:2" x14ac:dyDescent="0.2">
      <c r="A56" s="9" t="s">
        <v>38</v>
      </c>
      <c r="B56" s="29">
        <v>49999</v>
      </c>
    </row>
    <row r="57" spans="1:2" x14ac:dyDescent="0.2">
      <c r="A57" s="9" t="s">
        <v>270</v>
      </c>
      <c r="B57" s="29">
        <v>69999</v>
      </c>
    </row>
    <row r="58" spans="1:2" x14ac:dyDescent="0.2">
      <c r="A58" s="9" t="s">
        <v>276</v>
      </c>
      <c r="B58" s="29">
        <v>15999</v>
      </c>
    </row>
    <row r="59" spans="1:2" x14ac:dyDescent="0.2">
      <c r="A59" s="9" t="s">
        <v>38</v>
      </c>
      <c r="B59" s="29">
        <v>22999</v>
      </c>
    </row>
    <row r="60" spans="1:2" x14ac:dyDescent="0.2">
      <c r="A60" s="9" t="s">
        <v>276</v>
      </c>
      <c r="B60" s="29">
        <v>7450</v>
      </c>
    </row>
    <row r="61" spans="1:2" x14ac:dyDescent="0.2">
      <c r="A61" s="9" t="s">
        <v>276</v>
      </c>
      <c r="B61" s="29">
        <v>6999</v>
      </c>
    </row>
    <row r="62" spans="1:2" x14ac:dyDescent="0.2">
      <c r="A62" s="9" t="s">
        <v>29</v>
      </c>
      <c r="B62" s="29">
        <v>10999</v>
      </c>
    </row>
    <row r="63" spans="1:2" x14ac:dyDescent="0.2">
      <c r="A63" s="9" t="s">
        <v>303</v>
      </c>
      <c r="B63" s="29">
        <v>7999</v>
      </c>
    </row>
    <row r="64" spans="1:2" x14ac:dyDescent="0.2">
      <c r="A64" s="9" t="s">
        <v>270</v>
      </c>
      <c r="B64" s="29">
        <v>12999</v>
      </c>
    </row>
    <row r="65" spans="1:2" x14ac:dyDescent="0.2">
      <c r="A65" s="9" t="s">
        <v>316</v>
      </c>
      <c r="B65" s="29">
        <v>15999</v>
      </c>
    </row>
    <row r="66" spans="1:2" x14ac:dyDescent="0.2">
      <c r="A66" s="9" t="s">
        <v>316</v>
      </c>
      <c r="B66" s="29">
        <v>14999</v>
      </c>
    </row>
    <row r="67" spans="1:2" x14ac:dyDescent="0.2">
      <c r="A67" s="9" t="s">
        <v>29</v>
      </c>
      <c r="B67" s="29">
        <v>22999</v>
      </c>
    </row>
    <row r="68" spans="1:2" x14ac:dyDescent="0.2">
      <c r="A68" s="9" t="s">
        <v>29</v>
      </c>
      <c r="B68" s="29">
        <v>24999</v>
      </c>
    </row>
    <row r="69" spans="1:2" x14ac:dyDescent="0.2">
      <c r="A69" s="9" t="s">
        <v>29</v>
      </c>
      <c r="B69" s="29">
        <v>22999</v>
      </c>
    </row>
    <row r="70" spans="1:2" x14ac:dyDescent="0.2">
      <c r="A70" s="9" t="s">
        <v>29</v>
      </c>
      <c r="B70" s="29">
        <v>8499</v>
      </c>
    </row>
    <row r="71" spans="1:2" x14ac:dyDescent="0.2">
      <c r="A71" s="9" t="s">
        <v>241</v>
      </c>
      <c r="B71" s="29">
        <v>9999</v>
      </c>
    </row>
    <row r="72" spans="1:2" x14ac:dyDescent="0.2">
      <c r="A72" s="9" t="s">
        <v>241</v>
      </c>
      <c r="B72" s="29">
        <v>10999</v>
      </c>
    </row>
    <row r="73" spans="1:2" x14ac:dyDescent="0.2">
      <c r="A73" s="9" t="s">
        <v>241</v>
      </c>
      <c r="B73" s="29">
        <v>10999</v>
      </c>
    </row>
    <row r="74" spans="1:2" x14ac:dyDescent="0.2">
      <c r="A74" s="9" t="s">
        <v>241</v>
      </c>
      <c r="B74" s="29">
        <v>9999</v>
      </c>
    </row>
    <row r="75" spans="1:2" x14ac:dyDescent="0.2">
      <c r="A75" s="9" t="s">
        <v>316</v>
      </c>
      <c r="B75" s="29">
        <v>12499</v>
      </c>
    </row>
    <row r="76" spans="1:2" x14ac:dyDescent="0.2">
      <c r="A76" s="9" t="s">
        <v>316</v>
      </c>
      <c r="B76" s="29">
        <v>12499</v>
      </c>
    </row>
    <row r="77" spans="1:2" x14ac:dyDescent="0.2">
      <c r="A77" s="9" t="s">
        <v>316</v>
      </c>
      <c r="B77" s="29">
        <v>13499</v>
      </c>
    </row>
    <row r="78" spans="1:2" x14ac:dyDescent="0.2">
      <c r="A78" s="9" t="s">
        <v>316</v>
      </c>
      <c r="B78" s="29">
        <v>12499</v>
      </c>
    </row>
    <row r="79" spans="1:2" x14ac:dyDescent="0.2">
      <c r="A79" s="9" t="s">
        <v>316</v>
      </c>
      <c r="B79" s="29">
        <v>13499</v>
      </c>
    </row>
    <row r="80" spans="1:2" x14ac:dyDescent="0.2">
      <c r="A80" s="9" t="s">
        <v>375</v>
      </c>
      <c r="B80" s="29">
        <v>10999</v>
      </c>
    </row>
    <row r="81" spans="1:2" x14ac:dyDescent="0.2">
      <c r="A81" s="9" t="s">
        <v>375</v>
      </c>
      <c r="B81" s="29">
        <v>10999</v>
      </c>
    </row>
    <row r="82" spans="1:2" x14ac:dyDescent="0.2">
      <c r="A82" s="9" t="s">
        <v>386</v>
      </c>
      <c r="B82" s="29">
        <v>7499</v>
      </c>
    </row>
    <row r="83" spans="1:2" x14ac:dyDescent="0.2">
      <c r="A83" s="9" t="s">
        <v>386</v>
      </c>
      <c r="B83" s="29">
        <v>6599</v>
      </c>
    </row>
    <row r="84" spans="1:2" x14ac:dyDescent="0.2">
      <c r="A84" s="9" t="s">
        <v>276</v>
      </c>
      <c r="B84" s="29">
        <v>9499</v>
      </c>
    </row>
    <row r="85" spans="1:2" x14ac:dyDescent="0.2">
      <c r="A85" s="9" t="s">
        <v>276</v>
      </c>
      <c r="B85" s="29">
        <v>9999</v>
      </c>
    </row>
    <row r="86" spans="1:2" x14ac:dyDescent="0.2">
      <c r="A86" s="9" t="s">
        <v>276</v>
      </c>
      <c r="B86" s="29">
        <v>9999</v>
      </c>
    </row>
    <row r="87" spans="1:2" x14ac:dyDescent="0.2">
      <c r="A87" s="9" t="s">
        <v>276</v>
      </c>
      <c r="B87" s="29">
        <v>9499</v>
      </c>
    </row>
    <row r="88" spans="1:2" x14ac:dyDescent="0.2">
      <c r="A88" s="9" t="s">
        <v>276</v>
      </c>
      <c r="B88" s="29">
        <v>9499</v>
      </c>
    </row>
    <row r="89" spans="1:2" x14ac:dyDescent="0.2">
      <c r="A89" s="9" t="s">
        <v>276</v>
      </c>
      <c r="B89" s="29">
        <v>9999</v>
      </c>
    </row>
    <row r="90" spans="1:2" x14ac:dyDescent="0.2">
      <c r="A90" s="9" t="s">
        <v>52</v>
      </c>
      <c r="B90" s="29">
        <v>10999</v>
      </c>
    </row>
    <row r="91" spans="1:2" x14ac:dyDescent="0.2">
      <c r="A91" s="9" t="s">
        <v>52</v>
      </c>
      <c r="B91" s="29">
        <v>11999</v>
      </c>
    </row>
    <row r="92" spans="1:2" x14ac:dyDescent="0.2">
      <c r="A92" s="9" t="s">
        <v>52</v>
      </c>
      <c r="B92" s="29">
        <v>10999</v>
      </c>
    </row>
    <row r="93" spans="1:2" x14ac:dyDescent="0.2">
      <c r="A93" s="9" t="s">
        <v>52</v>
      </c>
      <c r="B93" s="29">
        <v>11999</v>
      </c>
    </row>
    <row r="94" spans="1:2" x14ac:dyDescent="0.2">
      <c r="A94" s="9" t="s">
        <v>90</v>
      </c>
      <c r="B94" s="29">
        <v>13899</v>
      </c>
    </row>
    <row r="95" spans="1:2" x14ac:dyDescent="0.2">
      <c r="A95" s="9" t="s">
        <v>38</v>
      </c>
      <c r="B95" s="29">
        <v>12999</v>
      </c>
    </row>
    <row r="96" spans="1:2" x14ac:dyDescent="0.2">
      <c r="A96" s="9" t="s">
        <v>38</v>
      </c>
      <c r="B96" s="29">
        <v>14999</v>
      </c>
    </row>
    <row r="97" spans="1:2" x14ac:dyDescent="0.2">
      <c r="A97" s="9" t="s">
        <v>38</v>
      </c>
      <c r="B97" s="29">
        <v>14999</v>
      </c>
    </row>
    <row r="98" spans="1:2" x14ac:dyDescent="0.2">
      <c r="A98" s="9" t="s">
        <v>276</v>
      </c>
      <c r="B98" s="29">
        <v>12499</v>
      </c>
    </row>
    <row r="99" spans="1:2" x14ac:dyDescent="0.2">
      <c r="A99" s="9" t="s">
        <v>276</v>
      </c>
      <c r="B99" s="29">
        <v>12499</v>
      </c>
    </row>
    <row r="100" spans="1:2" x14ac:dyDescent="0.2">
      <c r="A100" s="9" t="s">
        <v>276</v>
      </c>
      <c r="B100" s="29">
        <v>12499</v>
      </c>
    </row>
    <row r="101" spans="1:2" x14ac:dyDescent="0.2">
      <c r="A101" s="9" t="s">
        <v>276</v>
      </c>
      <c r="B101" s="29">
        <v>11999</v>
      </c>
    </row>
    <row r="102" spans="1:2" x14ac:dyDescent="0.2">
      <c r="A102" s="9" t="s">
        <v>276</v>
      </c>
      <c r="B102" s="29">
        <v>11999</v>
      </c>
    </row>
    <row r="103" spans="1:2" x14ac:dyDescent="0.2">
      <c r="A103" s="9" t="s">
        <v>276</v>
      </c>
      <c r="B103" s="29">
        <v>11999</v>
      </c>
    </row>
    <row r="104" spans="1:2" x14ac:dyDescent="0.2">
      <c r="A104" s="9" t="s">
        <v>276</v>
      </c>
      <c r="B104" s="29">
        <v>13999</v>
      </c>
    </row>
    <row r="105" spans="1:2" x14ac:dyDescent="0.2">
      <c r="A105" s="9" t="s">
        <v>276</v>
      </c>
      <c r="B105" s="29">
        <v>13999</v>
      </c>
    </row>
    <row r="106" spans="1:2" x14ac:dyDescent="0.2">
      <c r="A106" s="9" t="s">
        <v>276</v>
      </c>
      <c r="B106" s="29">
        <v>13999</v>
      </c>
    </row>
    <row r="107" spans="1:2" x14ac:dyDescent="0.2">
      <c r="A107" s="9" t="s">
        <v>316</v>
      </c>
      <c r="B107" s="29">
        <v>24999</v>
      </c>
    </row>
    <row r="108" spans="1:2" x14ac:dyDescent="0.2">
      <c r="A108" s="9" t="s">
        <v>316</v>
      </c>
      <c r="B108" s="29">
        <v>23999</v>
      </c>
    </row>
    <row r="109" spans="1:2" x14ac:dyDescent="0.2">
      <c r="A109" s="9" t="s">
        <v>316</v>
      </c>
      <c r="B109" s="29">
        <v>23999</v>
      </c>
    </row>
    <row r="110" spans="1:2" x14ac:dyDescent="0.2">
      <c r="A110" s="9" t="s">
        <v>316</v>
      </c>
      <c r="B110" s="29">
        <v>24999</v>
      </c>
    </row>
    <row r="111" spans="1:2" x14ac:dyDescent="0.2">
      <c r="A111" s="9" t="s">
        <v>90</v>
      </c>
      <c r="B111" s="29">
        <v>19890</v>
      </c>
    </row>
    <row r="112" spans="1:2" x14ac:dyDescent="0.2">
      <c r="A112" s="9" t="s">
        <v>270</v>
      </c>
      <c r="B112" s="29">
        <v>12999</v>
      </c>
    </row>
    <row r="113" spans="1:2" x14ac:dyDescent="0.2">
      <c r="A113" s="9" t="s">
        <v>241</v>
      </c>
      <c r="B113" s="29">
        <v>8999</v>
      </c>
    </row>
    <row r="114" spans="1:2" x14ac:dyDescent="0.2">
      <c r="A114" s="9" t="s">
        <v>241</v>
      </c>
      <c r="B114" s="29">
        <v>8999</v>
      </c>
    </row>
    <row r="115" spans="1:2" x14ac:dyDescent="0.2">
      <c r="A115" s="9" t="s">
        <v>270</v>
      </c>
      <c r="B115" s="29">
        <v>8999</v>
      </c>
    </row>
    <row r="116" spans="1:2" x14ac:dyDescent="0.2">
      <c r="A116" s="9" t="s">
        <v>38</v>
      </c>
      <c r="B116" s="29">
        <v>27958</v>
      </c>
    </row>
    <row r="117" spans="1:2" x14ac:dyDescent="0.2">
      <c r="A117" s="9" t="s">
        <v>38</v>
      </c>
      <c r="B117" s="29">
        <v>27964</v>
      </c>
    </row>
    <row r="118" spans="1:2" x14ac:dyDescent="0.2">
      <c r="A118" s="9" t="s">
        <v>38</v>
      </c>
      <c r="B118" s="29">
        <v>27889</v>
      </c>
    </row>
    <row r="119" spans="1:2" x14ac:dyDescent="0.2">
      <c r="A119" s="9" t="s">
        <v>375</v>
      </c>
      <c r="B119" s="29">
        <v>27999</v>
      </c>
    </row>
    <row r="120" spans="1:2" x14ac:dyDescent="0.2">
      <c r="A120" s="9" t="s">
        <v>375</v>
      </c>
      <c r="B120" s="29">
        <v>25999</v>
      </c>
    </row>
    <row r="121" spans="1:2" x14ac:dyDescent="0.2">
      <c r="A121" s="9" t="s">
        <v>90</v>
      </c>
      <c r="B121" s="29">
        <v>9999</v>
      </c>
    </row>
    <row r="122" spans="1:2" x14ac:dyDescent="0.2">
      <c r="A122" s="9" t="s">
        <v>90</v>
      </c>
      <c r="B122" s="29">
        <v>9999</v>
      </c>
    </row>
    <row r="123" spans="1:2" x14ac:dyDescent="0.2">
      <c r="A123" s="9" t="s">
        <v>375</v>
      </c>
      <c r="B123" s="29">
        <v>22999</v>
      </c>
    </row>
    <row r="124" spans="1:2" x14ac:dyDescent="0.2">
      <c r="A124" s="9" t="s">
        <v>375</v>
      </c>
      <c r="B124" s="29">
        <v>23999</v>
      </c>
    </row>
    <row r="125" spans="1:2" x14ac:dyDescent="0.2">
      <c r="A125" s="9" t="s">
        <v>375</v>
      </c>
      <c r="B125" s="29">
        <v>22999</v>
      </c>
    </row>
    <row r="126" spans="1:2" x14ac:dyDescent="0.2">
      <c r="A126" s="9" t="s">
        <v>375</v>
      </c>
      <c r="B126" s="29">
        <v>23999</v>
      </c>
    </row>
    <row r="127" spans="1:2" x14ac:dyDescent="0.2">
      <c r="A127" s="9" t="s">
        <v>128</v>
      </c>
      <c r="B127" s="29">
        <v>58999</v>
      </c>
    </row>
    <row r="128" spans="1:2" x14ac:dyDescent="0.2">
      <c r="A128" s="9" t="s">
        <v>128</v>
      </c>
      <c r="B128" s="29">
        <v>68999</v>
      </c>
    </row>
    <row r="129" spans="1:2" x14ac:dyDescent="0.2">
      <c r="A129" s="9" t="s">
        <v>128</v>
      </c>
      <c r="B129" s="29">
        <v>58999</v>
      </c>
    </row>
    <row r="130" spans="1:2" x14ac:dyDescent="0.2">
      <c r="A130" s="9" t="s">
        <v>557</v>
      </c>
      <c r="B130" s="29">
        <v>33999</v>
      </c>
    </row>
    <row r="131" spans="1:2" x14ac:dyDescent="0.2">
      <c r="A131" s="9" t="s">
        <v>241</v>
      </c>
      <c r="B131" s="29">
        <v>11999</v>
      </c>
    </row>
    <row r="132" spans="1:2" x14ac:dyDescent="0.2">
      <c r="A132" s="9" t="s">
        <v>241</v>
      </c>
      <c r="B132" s="29">
        <v>11999</v>
      </c>
    </row>
    <row r="133" spans="1:2" x14ac:dyDescent="0.2">
      <c r="A133" s="9" t="s">
        <v>270</v>
      </c>
      <c r="B133" s="29">
        <v>15999</v>
      </c>
    </row>
    <row r="134" spans="1:2" x14ac:dyDescent="0.2">
      <c r="A134" s="9" t="s">
        <v>38</v>
      </c>
      <c r="B134" s="29">
        <v>27999</v>
      </c>
    </row>
    <row r="135" spans="1:2" x14ac:dyDescent="0.2">
      <c r="A135" s="9" t="s">
        <v>38</v>
      </c>
      <c r="B135" s="29">
        <v>27999</v>
      </c>
    </row>
    <row r="136" spans="1:2" x14ac:dyDescent="0.2">
      <c r="A136" s="9" t="s">
        <v>90</v>
      </c>
      <c r="B136" s="29">
        <v>8999</v>
      </c>
    </row>
    <row r="137" spans="1:2" x14ac:dyDescent="0.2">
      <c r="A137" s="9" t="s">
        <v>90</v>
      </c>
      <c r="B137" s="29">
        <v>8999</v>
      </c>
    </row>
    <row r="138" spans="1:2" x14ac:dyDescent="0.2">
      <c r="A138" s="9" t="s">
        <v>90</v>
      </c>
      <c r="B138" s="29">
        <v>49999</v>
      </c>
    </row>
    <row r="139" spans="1:2" x14ac:dyDescent="0.2">
      <c r="A139" s="9" t="s">
        <v>375</v>
      </c>
      <c r="B139" s="29">
        <v>39999</v>
      </c>
    </row>
    <row r="140" spans="1:2" x14ac:dyDescent="0.2">
      <c r="A140" s="9" t="s">
        <v>375</v>
      </c>
      <c r="B140" s="29">
        <v>42999</v>
      </c>
    </row>
    <row r="141" spans="1:2" x14ac:dyDescent="0.2">
      <c r="A141" s="9" t="s">
        <v>375</v>
      </c>
      <c r="B141" s="29">
        <v>39999</v>
      </c>
    </row>
    <row r="142" spans="1:2" x14ac:dyDescent="0.2">
      <c r="A142" s="9" t="s">
        <v>38</v>
      </c>
      <c r="B142" s="29">
        <v>9999</v>
      </c>
    </row>
    <row r="143" spans="1:2" x14ac:dyDescent="0.2">
      <c r="A143" s="9" t="s">
        <v>241</v>
      </c>
      <c r="B143" s="29">
        <v>9499</v>
      </c>
    </row>
    <row r="144" spans="1:2" x14ac:dyDescent="0.2">
      <c r="A144" s="9" t="s">
        <v>241</v>
      </c>
      <c r="B144" s="29">
        <v>9499</v>
      </c>
    </row>
    <row r="145" spans="1:2" x14ac:dyDescent="0.2">
      <c r="A145" s="9" t="s">
        <v>386</v>
      </c>
      <c r="B145" s="29">
        <v>10470</v>
      </c>
    </row>
    <row r="146" spans="1:2" x14ac:dyDescent="0.2">
      <c r="A146" s="9" t="s">
        <v>29</v>
      </c>
      <c r="B146" s="29">
        <v>7999</v>
      </c>
    </row>
    <row r="147" spans="1:2" x14ac:dyDescent="0.2">
      <c r="A147" s="9" t="s">
        <v>29</v>
      </c>
      <c r="B147" s="29">
        <v>7999</v>
      </c>
    </row>
    <row r="148" spans="1:2" x14ac:dyDescent="0.2">
      <c r="A148" s="9" t="s">
        <v>29</v>
      </c>
      <c r="B148" s="29">
        <v>6999</v>
      </c>
    </row>
    <row r="149" spans="1:2" x14ac:dyDescent="0.2">
      <c r="A149" s="9" t="s">
        <v>29</v>
      </c>
      <c r="B149" s="29">
        <v>6999</v>
      </c>
    </row>
    <row r="150" spans="1:2" x14ac:dyDescent="0.2">
      <c r="A150" s="9" t="s">
        <v>29</v>
      </c>
      <c r="B150" s="29">
        <v>11999</v>
      </c>
    </row>
    <row r="151" spans="1:2" x14ac:dyDescent="0.2">
      <c r="A151" s="9" t="s">
        <v>29</v>
      </c>
      <c r="B151" s="29">
        <v>11999</v>
      </c>
    </row>
    <row r="152" spans="1:2" x14ac:dyDescent="0.2">
      <c r="A152" s="9" t="s">
        <v>29</v>
      </c>
      <c r="B152" s="29">
        <v>11999</v>
      </c>
    </row>
    <row r="153" spans="1:2" x14ac:dyDescent="0.2">
      <c r="A153" s="9" t="s">
        <v>29</v>
      </c>
      <c r="B153" s="29">
        <v>7999</v>
      </c>
    </row>
    <row r="154" spans="1:2" x14ac:dyDescent="0.2">
      <c r="A154" s="9" t="s">
        <v>29</v>
      </c>
      <c r="B154" s="29">
        <v>6999</v>
      </c>
    </row>
    <row r="155" spans="1:2" x14ac:dyDescent="0.2">
      <c r="A155" s="9" t="s">
        <v>29</v>
      </c>
      <c r="B155" s="29">
        <v>10999</v>
      </c>
    </row>
    <row r="156" spans="1:2" x14ac:dyDescent="0.2">
      <c r="A156" s="9" t="s">
        <v>375</v>
      </c>
      <c r="B156" s="29">
        <v>10499</v>
      </c>
    </row>
    <row r="157" spans="1:2" x14ac:dyDescent="0.2">
      <c r="A157" s="9" t="s">
        <v>375</v>
      </c>
      <c r="B157" s="29">
        <v>21900</v>
      </c>
    </row>
    <row r="158" spans="1:2" x14ac:dyDescent="0.2">
      <c r="A158" s="9" t="s">
        <v>375</v>
      </c>
      <c r="B158" s="29">
        <v>21999</v>
      </c>
    </row>
    <row r="159" spans="1:2" x14ac:dyDescent="0.2">
      <c r="A159" s="9" t="s">
        <v>316</v>
      </c>
      <c r="B159" s="29">
        <v>6699</v>
      </c>
    </row>
    <row r="160" spans="1:2" x14ac:dyDescent="0.2">
      <c r="A160" s="9" t="s">
        <v>316</v>
      </c>
      <c r="B160" s="29">
        <v>6699</v>
      </c>
    </row>
    <row r="161" spans="1:2" x14ac:dyDescent="0.2">
      <c r="A161" s="9" t="s">
        <v>316</v>
      </c>
      <c r="B161" s="29">
        <v>6699</v>
      </c>
    </row>
    <row r="162" spans="1:2" x14ac:dyDescent="0.2">
      <c r="A162" s="9" t="s">
        <v>386</v>
      </c>
      <c r="B162" s="29">
        <v>5749</v>
      </c>
    </row>
    <row r="163" spans="1:2" x14ac:dyDescent="0.2">
      <c r="A163" s="9" t="s">
        <v>386</v>
      </c>
      <c r="B163" s="29">
        <v>5728</v>
      </c>
    </row>
    <row r="164" spans="1:2" x14ac:dyDescent="0.2">
      <c r="A164" s="9" t="s">
        <v>52</v>
      </c>
      <c r="B164" s="29">
        <v>14999</v>
      </c>
    </row>
    <row r="165" spans="1:2" x14ac:dyDescent="0.2">
      <c r="A165" s="9" t="s">
        <v>375</v>
      </c>
      <c r="B165" s="29">
        <v>13999</v>
      </c>
    </row>
    <row r="166" spans="1:2" x14ac:dyDescent="0.2">
      <c r="A166" s="9" t="s">
        <v>557</v>
      </c>
      <c r="B166" s="29">
        <v>27999</v>
      </c>
    </row>
    <row r="167" spans="1:2" x14ac:dyDescent="0.2">
      <c r="A167" s="9" t="s">
        <v>557</v>
      </c>
      <c r="B167" s="29">
        <v>25999</v>
      </c>
    </row>
    <row r="168" spans="1:2" x14ac:dyDescent="0.2">
      <c r="A168" s="9" t="s">
        <v>557</v>
      </c>
      <c r="B168" s="29">
        <v>23999</v>
      </c>
    </row>
    <row r="169" spans="1:2" x14ac:dyDescent="0.2">
      <c r="A169" s="9" t="s">
        <v>557</v>
      </c>
      <c r="B169" s="29">
        <v>27999</v>
      </c>
    </row>
    <row r="170" spans="1:2" x14ac:dyDescent="0.2">
      <c r="A170" s="9" t="s">
        <v>557</v>
      </c>
      <c r="B170" s="29">
        <v>25999</v>
      </c>
    </row>
    <row r="171" spans="1:2" x14ac:dyDescent="0.2">
      <c r="A171" s="9" t="s">
        <v>557</v>
      </c>
      <c r="B171" s="29">
        <v>23999</v>
      </c>
    </row>
    <row r="172" spans="1:2" x14ac:dyDescent="0.2">
      <c r="A172" s="9" t="s">
        <v>38</v>
      </c>
      <c r="B172" s="29">
        <v>39999</v>
      </c>
    </row>
    <row r="173" spans="1:2" x14ac:dyDescent="0.2">
      <c r="A173" s="9" t="s">
        <v>38</v>
      </c>
      <c r="B173" s="29">
        <v>39999</v>
      </c>
    </row>
    <row r="174" spans="1:2" x14ac:dyDescent="0.2">
      <c r="A174" s="9" t="s">
        <v>38</v>
      </c>
      <c r="B174" s="29">
        <v>39999</v>
      </c>
    </row>
    <row r="175" spans="1:2" x14ac:dyDescent="0.2">
      <c r="A175" s="9" t="s">
        <v>38</v>
      </c>
      <c r="B175" s="29">
        <v>44999</v>
      </c>
    </row>
    <row r="176" spans="1:2" x14ac:dyDescent="0.2">
      <c r="A176" s="9" t="s">
        <v>38</v>
      </c>
      <c r="B176" s="29">
        <v>44999</v>
      </c>
    </row>
    <row r="177" spans="1:2" x14ac:dyDescent="0.2">
      <c r="A177" s="9" t="s">
        <v>38</v>
      </c>
      <c r="B177" s="29">
        <v>44999</v>
      </c>
    </row>
    <row r="178" spans="1:2" x14ac:dyDescent="0.2">
      <c r="A178" s="9" t="s">
        <v>52</v>
      </c>
      <c r="B178" s="29">
        <v>9499</v>
      </c>
    </row>
    <row r="179" spans="1:2" x14ac:dyDescent="0.2">
      <c r="A179" s="9" t="s">
        <v>52</v>
      </c>
      <c r="B179" s="29">
        <v>6799</v>
      </c>
    </row>
    <row r="180" spans="1:2" x14ac:dyDescent="0.2">
      <c r="A180" s="9" t="s">
        <v>52</v>
      </c>
      <c r="B180" s="29">
        <v>7499</v>
      </c>
    </row>
    <row r="181" spans="1:2" x14ac:dyDescent="0.2">
      <c r="A181" s="9" t="s">
        <v>52</v>
      </c>
      <c r="B181" s="29">
        <v>7499</v>
      </c>
    </row>
    <row r="182" spans="1:2" x14ac:dyDescent="0.2">
      <c r="A182" s="9" t="s">
        <v>52</v>
      </c>
      <c r="B182" s="29">
        <v>9499</v>
      </c>
    </row>
    <row r="183" spans="1:2" x14ac:dyDescent="0.2">
      <c r="A183" s="9" t="s">
        <v>52</v>
      </c>
      <c r="B183" s="29">
        <v>6799</v>
      </c>
    </row>
    <row r="184" spans="1:2" x14ac:dyDescent="0.2">
      <c r="A184" s="9" t="s">
        <v>270</v>
      </c>
      <c r="B184" s="29">
        <v>6899</v>
      </c>
    </row>
    <row r="185" spans="1:2" x14ac:dyDescent="0.2">
      <c r="A185" s="9" t="s">
        <v>276</v>
      </c>
      <c r="B185" s="29">
        <v>8499</v>
      </c>
    </row>
    <row r="186" spans="1:2" x14ac:dyDescent="0.2">
      <c r="A186" s="9" t="s">
        <v>276</v>
      </c>
      <c r="B186" s="29">
        <v>7699</v>
      </c>
    </row>
    <row r="187" spans="1:2" x14ac:dyDescent="0.2">
      <c r="A187" s="9" t="s">
        <v>276</v>
      </c>
      <c r="B187" s="29">
        <v>7699</v>
      </c>
    </row>
    <row r="188" spans="1:2" x14ac:dyDescent="0.2">
      <c r="A188" s="9" t="s">
        <v>276</v>
      </c>
      <c r="B188" s="29">
        <v>8499</v>
      </c>
    </row>
    <row r="189" spans="1:2" x14ac:dyDescent="0.2">
      <c r="A189" s="9" t="s">
        <v>90</v>
      </c>
      <c r="B189" s="29">
        <v>15499</v>
      </c>
    </row>
    <row r="190" spans="1:2" x14ac:dyDescent="0.2">
      <c r="A190" s="9" t="s">
        <v>90</v>
      </c>
      <c r="B190" s="29">
        <v>13999</v>
      </c>
    </row>
    <row r="191" spans="1:2" x14ac:dyDescent="0.2">
      <c r="A191" s="9" t="s">
        <v>90</v>
      </c>
      <c r="B191" s="29">
        <v>15499</v>
      </c>
    </row>
    <row r="192" spans="1:2" x14ac:dyDescent="0.2">
      <c r="A192" s="9" t="s">
        <v>270</v>
      </c>
      <c r="B192" s="29">
        <v>15999</v>
      </c>
    </row>
    <row r="193" spans="1:2" x14ac:dyDescent="0.2">
      <c r="A193" s="9" t="s">
        <v>29</v>
      </c>
      <c r="B193" s="29">
        <v>22999</v>
      </c>
    </row>
    <row r="194" spans="1:2" x14ac:dyDescent="0.2">
      <c r="A194" s="9" t="s">
        <v>128</v>
      </c>
      <c r="B194" s="29">
        <v>58999</v>
      </c>
    </row>
    <row r="195" spans="1:2" x14ac:dyDescent="0.2">
      <c r="A195" s="9" t="s">
        <v>52</v>
      </c>
      <c r="B195" s="29">
        <v>8999</v>
      </c>
    </row>
    <row r="196" spans="1:2" x14ac:dyDescent="0.2">
      <c r="A196" s="9" t="s">
        <v>52</v>
      </c>
      <c r="B196" s="29">
        <v>11499</v>
      </c>
    </row>
    <row r="197" spans="1:2" x14ac:dyDescent="0.2">
      <c r="A197" s="9" t="s">
        <v>52</v>
      </c>
      <c r="B197" s="29">
        <v>8999</v>
      </c>
    </row>
    <row r="198" spans="1:2" x14ac:dyDescent="0.2">
      <c r="A198" s="9" t="s">
        <v>52</v>
      </c>
      <c r="B198" s="29">
        <v>9999</v>
      </c>
    </row>
    <row r="199" spans="1:2" x14ac:dyDescent="0.2">
      <c r="A199" s="9" t="s">
        <v>270</v>
      </c>
      <c r="B199" s="29">
        <v>7199</v>
      </c>
    </row>
    <row r="200" spans="1:2" x14ac:dyDescent="0.2">
      <c r="A200" s="9" t="s">
        <v>270</v>
      </c>
      <c r="B200" s="29">
        <v>7199</v>
      </c>
    </row>
    <row r="201" spans="1:2" x14ac:dyDescent="0.2">
      <c r="A201" s="9" t="s">
        <v>38</v>
      </c>
      <c r="B201" s="29">
        <v>18999</v>
      </c>
    </row>
    <row r="202" spans="1:2" x14ac:dyDescent="0.2">
      <c r="A202" s="9" t="s">
        <v>38</v>
      </c>
      <c r="B202" s="29">
        <v>17667</v>
      </c>
    </row>
    <row r="203" spans="1:2" x14ac:dyDescent="0.2">
      <c r="A203" s="9" t="s">
        <v>38</v>
      </c>
      <c r="B203" s="29">
        <v>22499</v>
      </c>
    </row>
    <row r="204" spans="1:2" x14ac:dyDescent="0.2">
      <c r="A204" s="9" t="s">
        <v>38</v>
      </c>
      <c r="B204" s="29">
        <v>18548</v>
      </c>
    </row>
    <row r="205" spans="1:2" x14ac:dyDescent="0.2">
      <c r="A205" s="9" t="s">
        <v>38</v>
      </c>
      <c r="B205" s="29">
        <v>22139</v>
      </c>
    </row>
    <row r="206" spans="1:2" x14ac:dyDescent="0.2">
      <c r="A206" s="9" t="s">
        <v>38</v>
      </c>
      <c r="B206" s="29">
        <v>18975</v>
      </c>
    </row>
    <row r="207" spans="1:2" x14ac:dyDescent="0.2">
      <c r="A207" s="9" t="s">
        <v>38</v>
      </c>
      <c r="B207" s="29">
        <v>17999</v>
      </c>
    </row>
    <row r="208" spans="1:2" x14ac:dyDescent="0.2">
      <c r="A208" s="9" t="s">
        <v>270</v>
      </c>
      <c r="B208" s="29">
        <v>6899</v>
      </c>
    </row>
    <row r="209" spans="1:2" x14ac:dyDescent="0.2">
      <c r="A209" s="9" t="s">
        <v>241</v>
      </c>
      <c r="B209" s="29">
        <v>28999</v>
      </c>
    </row>
    <row r="210" spans="1:2" x14ac:dyDescent="0.2">
      <c r="A210" s="9" t="s">
        <v>241</v>
      </c>
      <c r="B210" s="29">
        <v>22999</v>
      </c>
    </row>
    <row r="211" spans="1:2" x14ac:dyDescent="0.2">
      <c r="A211" s="9" t="s">
        <v>241</v>
      </c>
      <c r="B211" s="29">
        <v>30999</v>
      </c>
    </row>
    <row r="212" spans="1:2" x14ac:dyDescent="0.2">
      <c r="A212" s="9" t="s">
        <v>241</v>
      </c>
      <c r="B212" s="29">
        <v>24999</v>
      </c>
    </row>
    <row r="213" spans="1:2" x14ac:dyDescent="0.2">
      <c r="A213" s="9" t="s">
        <v>241</v>
      </c>
      <c r="B213" s="29">
        <v>29999</v>
      </c>
    </row>
    <row r="214" spans="1:2" x14ac:dyDescent="0.2">
      <c r="A214" s="9" t="s">
        <v>241</v>
      </c>
      <c r="B214" s="29">
        <v>30999</v>
      </c>
    </row>
    <row r="215" spans="1:2" x14ac:dyDescent="0.2">
      <c r="A215" s="9" t="s">
        <v>241</v>
      </c>
      <c r="B215" s="29">
        <v>28999</v>
      </c>
    </row>
    <row r="216" spans="1:2" x14ac:dyDescent="0.2">
      <c r="A216" s="9" t="s">
        <v>241</v>
      </c>
      <c r="B216" s="29">
        <v>29999</v>
      </c>
    </row>
    <row r="217" spans="1:2" x14ac:dyDescent="0.2">
      <c r="A217" s="9" t="s">
        <v>241</v>
      </c>
      <c r="B217" s="29">
        <v>29999</v>
      </c>
    </row>
    <row r="218" spans="1:2" x14ac:dyDescent="0.2">
      <c r="A218" s="9" t="s">
        <v>241</v>
      </c>
      <c r="B218" s="29">
        <v>28999</v>
      </c>
    </row>
    <row r="219" spans="1:2" x14ac:dyDescent="0.2">
      <c r="A219" s="9" t="s">
        <v>241</v>
      </c>
      <c r="B219" s="29">
        <v>24999</v>
      </c>
    </row>
    <row r="220" spans="1:2" x14ac:dyDescent="0.2">
      <c r="A220" s="9" t="s">
        <v>241</v>
      </c>
      <c r="B220" s="29">
        <v>30999</v>
      </c>
    </row>
    <row r="221" spans="1:2" x14ac:dyDescent="0.2">
      <c r="A221" s="9" t="s">
        <v>276</v>
      </c>
      <c r="B221" s="29">
        <v>7699</v>
      </c>
    </row>
    <row r="222" spans="1:2" x14ac:dyDescent="0.2">
      <c r="A222" s="9" t="s">
        <v>316</v>
      </c>
      <c r="B222" s="29">
        <v>7299</v>
      </c>
    </row>
    <row r="223" spans="1:2" x14ac:dyDescent="0.2">
      <c r="A223" s="9" t="s">
        <v>316</v>
      </c>
      <c r="B223" s="29">
        <v>7999</v>
      </c>
    </row>
    <row r="224" spans="1:2" x14ac:dyDescent="0.2">
      <c r="A224" s="9" t="s">
        <v>316</v>
      </c>
      <c r="B224" s="29">
        <v>7999</v>
      </c>
    </row>
    <row r="225" spans="1:2" x14ac:dyDescent="0.2">
      <c r="A225" s="9" t="s">
        <v>316</v>
      </c>
      <c r="B225" s="29">
        <v>7299</v>
      </c>
    </row>
    <row r="226" spans="1:2" x14ac:dyDescent="0.2">
      <c r="A226" s="9" t="s">
        <v>316</v>
      </c>
      <c r="B226" s="29">
        <v>7299</v>
      </c>
    </row>
    <row r="227" spans="1:2" x14ac:dyDescent="0.2">
      <c r="A227" s="9" t="s">
        <v>316</v>
      </c>
      <c r="B227" s="29">
        <v>7299</v>
      </c>
    </row>
    <row r="228" spans="1:2" x14ac:dyDescent="0.2">
      <c r="A228" s="9" t="s">
        <v>316</v>
      </c>
      <c r="B228" s="29">
        <v>7999</v>
      </c>
    </row>
    <row r="229" spans="1:2" x14ac:dyDescent="0.2">
      <c r="A229" s="9" t="s">
        <v>276</v>
      </c>
      <c r="B229" s="29">
        <v>8499</v>
      </c>
    </row>
    <row r="230" spans="1:2" x14ac:dyDescent="0.2">
      <c r="A230" s="9" t="s">
        <v>270</v>
      </c>
      <c r="B230" s="29">
        <v>7199</v>
      </c>
    </row>
    <row r="231" spans="1:2" x14ac:dyDescent="0.2">
      <c r="A231" s="9" t="s">
        <v>38</v>
      </c>
      <c r="B231" s="29">
        <v>121499</v>
      </c>
    </row>
    <row r="232" spans="1:2" x14ac:dyDescent="0.2">
      <c r="A232" s="9" t="s">
        <v>38</v>
      </c>
      <c r="B232" s="29">
        <v>70999</v>
      </c>
    </row>
    <row r="233" spans="1:2" x14ac:dyDescent="0.2">
      <c r="A233" s="9" t="s">
        <v>38</v>
      </c>
      <c r="B233" s="29">
        <v>67999</v>
      </c>
    </row>
    <row r="234" spans="1:2" x14ac:dyDescent="0.2">
      <c r="A234" s="9" t="s">
        <v>38</v>
      </c>
      <c r="B234" s="29">
        <v>94999</v>
      </c>
    </row>
    <row r="235" spans="1:2" x14ac:dyDescent="0.2">
      <c r="A235" s="9" t="s">
        <v>38</v>
      </c>
      <c r="B235" s="29">
        <v>121499</v>
      </c>
    </row>
    <row r="236" spans="1:2" x14ac:dyDescent="0.2">
      <c r="A236" s="9" t="s">
        <v>38</v>
      </c>
      <c r="B236" s="29">
        <v>121999</v>
      </c>
    </row>
    <row r="237" spans="1:2" x14ac:dyDescent="0.2">
      <c r="A237" s="9" t="s">
        <v>38</v>
      </c>
      <c r="B237" s="29">
        <v>104999</v>
      </c>
    </row>
    <row r="238" spans="1:2" x14ac:dyDescent="0.2">
      <c r="A238" s="9" t="s">
        <v>38</v>
      </c>
      <c r="B238" s="29">
        <v>70999</v>
      </c>
    </row>
    <row r="239" spans="1:2" x14ac:dyDescent="0.2">
      <c r="A239" s="9" t="s">
        <v>38</v>
      </c>
      <c r="B239" s="29">
        <v>130999</v>
      </c>
    </row>
    <row r="240" spans="1:2" x14ac:dyDescent="0.2">
      <c r="A240" s="9" t="s">
        <v>38</v>
      </c>
      <c r="B240" s="29">
        <v>104999</v>
      </c>
    </row>
    <row r="241" spans="1:2" x14ac:dyDescent="0.2">
      <c r="A241" s="9" t="s">
        <v>38</v>
      </c>
      <c r="B241" s="29">
        <v>67999</v>
      </c>
    </row>
    <row r="242" spans="1:2" x14ac:dyDescent="0.2">
      <c r="A242" s="9" t="s">
        <v>270</v>
      </c>
      <c r="B242" s="29">
        <v>6899</v>
      </c>
    </row>
    <row r="243" spans="1:2" x14ac:dyDescent="0.2">
      <c r="A243" s="9" t="s">
        <v>52</v>
      </c>
      <c r="B243" s="29">
        <v>11499</v>
      </c>
    </row>
    <row r="244" spans="1:2" x14ac:dyDescent="0.2">
      <c r="A244" s="9" t="s">
        <v>52</v>
      </c>
      <c r="B244" s="29">
        <v>6799</v>
      </c>
    </row>
    <row r="245" spans="1:2" x14ac:dyDescent="0.2">
      <c r="A245" s="9" t="s">
        <v>52</v>
      </c>
      <c r="B245" s="29">
        <v>9499</v>
      </c>
    </row>
    <row r="246" spans="1:2" x14ac:dyDescent="0.2">
      <c r="A246" s="9" t="s">
        <v>52</v>
      </c>
      <c r="B246" s="29">
        <v>7499</v>
      </c>
    </row>
    <row r="247" spans="1:2" x14ac:dyDescent="0.2">
      <c r="A247" s="9" t="s">
        <v>52</v>
      </c>
      <c r="B247" s="29">
        <v>8999</v>
      </c>
    </row>
    <row r="248" spans="1:2" x14ac:dyDescent="0.2">
      <c r="A248" s="9" t="s">
        <v>52</v>
      </c>
      <c r="B248" s="29">
        <v>9999</v>
      </c>
    </row>
    <row r="249" spans="1:2" x14ac:dyDescent="0.2">
      <c r="A249" s="9" t="s">
        <v>386</v>
      </c>
      <c r="B249" s="29">
        <v>7599</v>
      </c>
    </row>
    <row r="250" spans="1:2" x14ac:dyDescent="0.2">
      <c r="A250" s="9" t="s">
        <v>29</v>
      </c>
      <c r="B250" s="29">
        <v>24999</v>
      </c>
    </row>
    <row r="251" spans="1:2" x14ac:dyDescent="0.2">
      <c r="A251" s="9" t="s">
        <v>29</v>
      </c>
      <c r="B251" s="29">
        <v>22999</v>
      </c>
    </row>
    <row r="252" spans="1:2" x14ac:dyDescent="0.2">
      <c r="A252" s="9" t="s">
        <v>29</v>
      </c>
      <c r="B252" s="29">
        <v>22999</v>
      </c>
    </row>
    <row r="253" spans="1:2" x14ac:dyDescent="0.2">
      <c r="A253" s="9" t="s">
        <v>29</v>
      </c>
      <c r="B253" s="29">
        <v>22999</v>
      </c>
    </row>
    <row r="254" spans="1:2" x14ac:dyDescent="0.2">
      <c r="A254" s="9" t="s">
        <v>29</v>
      </c>
      <c r="B254" s="29">
        <v>24999</v>
      </c>
    </row>
    <row r="255" spans="1:2" x14ac:dyDescent="0.2">
      <c r="A255" s="9" t="s">
        <v>29</v>
      </c>
      <c r="B255" s="29">
        <v>24999</v>
      </c>
    </row>
    <row r="256" spans="1:2" x14ac:dyDescent="0.2">
      <c r="A256" s="9" t="s">
        <v>386</v>
      </c>
      <c r="B256" s="29">
        <v>7395</v>
      </c>
    </row>
    <row r="257" spans="1:2" x14ac:dyDescent="0.2">
      <c r="A257" s="9" t="s">
        <v>375</v>
      </c>
      <c r="B257" s="29">
        <v>19999</v>
      </c>
    </row>
    <row r="258" spans="1:2" x14ac:dyDescent="0.2">
      <c r="A258" s="9" t="s">
        <v>375</v>
      </c>
      <c r="B258" s="29">
        <v>20999</v>
      </c>
    </row>
    <row r="259" spans="1:2" x14ac:dyDescent="0.2">
      <c r="A259" s="9" t="s">
        <v>90</v>
      </c>
      <c r="B259" s="29">
        <v>23999</v>
      </c>
    </row>
    <row r="260" spans="1:2" x14ac:dyDescent="0.2">
      <c r="A260" s="9" t="s">
        <v>90</v>
      </c>
      <c r="B260" s="29">
        <v>25999</v>
      </c>
    </row>
    <row r="261" spans="1:2" x14ac:dyDescent="0.2">
      <c r="A261" s="9" t="s">
        <v>270</v>
      </c>
      <c r="B261" s="29">
        <v>7599</v>
      </c>
    </row>
    <row r="262" spans="1:2" x14ac:dyDescent="0.2">
      <c r="A262" s="9" t="s">
        <v>270</v>
      </c>
      <c r="B262" s="29">
        <v>7599</v>
      </c>
    </row>
    <row r="263" spans="1:2" x14ac:dyDescent="0.2">
      <c r="A263" s="9" t="s">
        <v>270</v>
      </c>
      <c r="B263" s="29">
        <v>7399</v>
      </c>
    </row>
    <row r="264" spans="1:2" x14ac:dyDescent="0.2">
      <c r="A264" s="9" t="s">
        <v>375</v>
      </c>
      <c r="B264" s="29">
        <v>18999</v>
      </c>
    </row>
    <row r="265" spans="1:2" x14ac:dyDescent="0.2">
      <c r="A265" s="9" t="s">
        <v>375</v>
      </c>
      <c r="B265" s="29">
        <v>19990</v>
      </c>
    </row>
    <row r="266" spans="1:2" x14ac:dyDescent="0.2">
      <c r="A266" s="9" t="s">
        <v>375</v>
      </c>
      <c r="B266" s="29">
        <v>15200</v>
      </c>
    </row>
    <row r="267" spans="1:2" x14ac:dyDescent="0.2">
      <c r="A267" s="9" t="s">
        <v>375</v>
      </c>
      <c r="B267" s="29">
        <v>13199</v>
      </c>
    </row>
    <row r="268" spans="1:2" x14ac:dyDescent="0.2">
      <c r="A268" s="9" t="s">
        <v>316</v>
      </c>
      <c r="B268" s="29">
        <v>8999</v>
      </c>
    </row>
    <row r="269" spans="1:2" x14ac:dyDescent="0.2">
      <c r="A269" s="9" t="s">
        <v>316</v>
      </c>
      <c r="B269" s="29">
        <v>8999</v>
      </c>
    </row>
    <row r="270" spans="1:2" x14ac:dyDescent="0.2">
      <c r="A270" s="9" t="s">
        <v>316</v>
      </c>
      <c r="B270" s="29">
        <v>8999</v>
      </c>
    </row>
    <row r="271" spans="1:2" x14ac:dyDescent="0.2">
      <c r="A271" s="9" t="s">
        <v>316</v>
      </c>
      <c r="B271" s="29">
        <v>8999</v>
      </c>
    </row>
    <row r="272" spans="1:2" x14ac:dyDescent="0.2">
      <c r="A272" s="9" t="s">
        <v>29</v>
      </c>
      <c r="B272" s="29">
        <v>14999</v>
      </c>
    </row>
    <row r="273" spans="1:2" x14ac:dyDescent="0.2">
      <c r="A273" s="9" t="s">
        <v>29</v>
      </c>
      <c r="B273" s="29">
        <v>16999</v>
      </c>
    </row>
    <row r="274" spans="1:2" x14ac:dyDescent="0.2">
      <c r="A274" s="9" t="s">
        <v>29</v>
      </c>
      <c r="B274" s="29">
        <v>14999</v>
      </c>
    </row>
    <row r="275" spans="1:2" x14ac:dyDescent="0.2">
      <c r="A275" s="9" t="s">
        <v>29</v>
      </c>
      <c r="B275" s="29">
        <v>16999</v>
      </c>
    </row>
    <row r="276" spans="1:2" x14ac:dyDescent="0.2">
      <c r="A276" s="9" t="s">
        <v>29</v>
      </c>
      <c r="B276" s="29">
        <v>16999</v>
      </c>
    </row>
    <row r="277" spans="1:2" x14ac:dyDescent="0.2">
      <c r="A277" s="9" t="s">
        <v>29</v>
      </c>
      <c r="B277" s="29">
        <v>14999</v>
      </c>
    </row>
    <row r="278" spans="1:2" x14ac:dyDescent="0.2">
      <c r="A278" s="9" t="s">
        <v>1041</v>
      </c>
      <c r="B278" s="29">
        <v>7299</v>
      </c>
    </row>
    <row r="279" spans="1:2" x14ac:dyDescent="0.2">
      <c r="A279" s="9" t="s">
        <v>1041</v>
      </c>
      <c r="B279" s="29">
        <v>7464</v>
      </c>
    </row>
    <row r="280" spans="1:2" x14ac:dyDescent="0.2">
      <c r="A280" s="9" t="s">
        <v>1051</v>
      </c>
      <c r="B280" s="29">
        <v>21998</v>
      </c>
    </row>
    <row r="281" spans="1:2" x14ac:dyDescent="0.2">
      <c r="A281" s="9" t="s">
        <v>316</v>
      </c>
      <c r="B281" s="29">
        <v>7799</v>
      </c>
    </row>
    <row r="282" spans="1:2" x14ac:dyDescent="0.2">
      <c r="A282" s="9" t="s">
        <v>316</v>
      </c>
      <c r="B282" s="29">
        <v>7799</v>
      </c>
    </row>
    <row r="283" spans="1:2" x14ac:dyDescent="0.2">
      <c r="A283" s="9" t="s">
        <v>316</v>
      </c>
      <c r="B283" s="29">
        <v>7799</v>
      </c>
    </row>
    <row r="284" spans="1:2" x14ac:dyDescent="0.2">
      <c r="A284" s="9" t="s">
        <v>241</v>
      </c>
      <c r="B284" s="29">
        <v>21999</v>
      </c>
    </row>
    <row r="285" spans="1:2" x14ac:dyDescent="0.2">
      <c r="A285" s="9" t="s">
        <v>241</v>
      </c>
      <c r="B285" s="29">
        <v>21999</v>
      </c>
    </row>
    <row r="286" spans="1:2" x14ac:dyDescent="0.2">
      <c r="A286" s="9" t="s">
        <v>241</v>
      </c>
      <c r="B286" s="29">
        <v>17999</v>
      </c>
    </row>
    <row r="287" spans="1:2" x14ac:dyDescent="0.2">
      <c r="A287" s="9" t="s">
        <v>241</v>
      </c>
      <c r="B287" s="29">
        <v>16999</v>
      </c>
    </row>
    <row r="288" spans="1:2" x14ac:dyDescent="0.2">
      <c r="A288" s="9" t="s">
        <v>241</v>
      </c>
      <c r="B288" s="29">
        <v>20999</v>
      </c>
    </row>
    <row r="289" spans="1:2" x14ac:dyDescent="0.2">
      <c r="A289" s="9" t="s">
        <v>241</v>
      </c>
      <c r="B289" s="29">
        <v>20999</v>
      </c>
    </row>
    <row r="290" spans="1:2" x14ac:dyDescent="0.2">
      <c r="A290" s="9" t="s">
        <v>241</v>
      </c>
      <c r="B290" s="29">
        <v>16999</v>
      </c>
    </row>
    <row r="291" spans="1:2" x14ac:dyDescent="0.2">
      <c r="A291" s="9" t="s">
        <v>241</v>
      </c>
      <c r="B291" s="29">
        <v>17999</v>
      </c>
    </row>
    <row r="292" spans="1:2" x14ac:dyDescent="0.2">
      <c r="A292" s="9" t="s">
        <v>38</v>
      </c>
      <c r="B292" s="29">
        <v>14499</v>
      </c>
    </row>
    <row r="293" spans="1:2" x14ac:dyDescent="0.2">
      <c r="A293" s="9" t="s">
        <v>38</v>
      </c>
      <c r="B293" s="29">
        <v>12999</v>
      </c>
    </row>
    <row r="294" spans="1:2" x14ac:dyDescent="0.2">
      <c r="A294" s="9" t="s">
        <v>38</v>
      </c>
      <c r="B294" s="29">
        <v>14499</v>
      </c>
    </row>
    <row r="295" spans="1:2" x14ac:dyDescent="0.2">
      <c r="A295" s="9" t="s">
        <v>38</v>
      </c>
      <c r="B295" s="29">
        <v>12999</v>
      </c>
    </row>
    <row r="296" spans="1:2" x14ac:dyDescent="0.2">
      <c r="A296" s="9" t="s">
        <v>38</v>
      </c>
      <c r="B296" s="29">
        <v>12999</v>
      </c>
    </row>
    <row r="297" spans="1:2" x14ac:dyDescent="0.2">
      <c r="A297" s="9" t="s">
        <v>38</v>
      </c>
      <c r="B297" s="29">
        <v>14499</v>
      </c>
    </row>
    <row r="298" spans="1:2" x14ac:dyDescent="0.2">
      <c r="A298" s="9" t="s">
        <v>276</v>
      </c>
      <c r="B298" s="29">
        <v>6999</v>
      </c>
    </row>
    <row r="299" spans="1:2" x14ac:dyDescent="0.2">
      <c r="A299" s="9" t="s">
        <v>276</v>
      </c>
      <c r="B299" s="29">
        <v>6999</v>
      </c>
    </row>
    <row r="300" spans="1:2" x14ac:dyDescent="0.2">
      <c r="A300" s="9" t="s">
        <v>375</v>
      </c>
      <c r="B300" s="29">
        <v>29840</v>
      </c>
    </row>
    <row r="301" spans="1:2" x14ac:dyDescent="0.2">
      <c r="A301" s="9" t="s">
        <v>375</v>
      </c>
      <c r="B301" s="29">
        <v>31999</v>
      </c>
    </row>
    <row r="302" spans="1:2" x14ac:dyDescent="0.2">
      <c r="A302" s="9" t="s">
        <v>375</v>
      </c>
      <c r="B302" s="29">
        <v>41999</v>
      </c>
    </row>
    <row r="303" spans="1:2" x14ac:dyDescent="0.2">
      <c r="A303" s="9" t="s">
        <v>375</v>
      </c>
      <c r="B303" s="29">
        <v>41999</v>
      </c>
    </row>
    <row r="304" spans="1:2" x14ac:dyDescent="0.2">
      <c r="A304" s="9" t="s">
        <v>375</v>
      </c>
      <c r="B304" s="29">
        <v>35999</v>
      </c>
    </row>
    <row r="305" spans="1:2" x14ac:dyDescent="0.2">
      <c r="A305" s="9" t="s">
        <v>375</v>
      </c>
      <c r="B305" s="29">
        <v>33999</v>
      </c>
    </row>
    <row r="306" spans="1:2" x14ac:dyDescent="0.2">
      <c r="A306" s="9" t="s">
        <v>375</v>
      </c>
      <c r="B306" s="29">
        <v>35999</v>
      </c>
    </row>
    <row r="307" spans="1:2" x14ac:dyDescent="0.2">
      <c r="A307" s="9" t="s">
        <v>375</v>
      </c>
      <c r="B307" s="29">
        <v>32889</v>
      </c>
    </row>
    <row r="308" spans="1:2" x14ac:dyDescent="0.2">
      <c r="A308" s="9" t="s">
        <v>375</v>
      </c>
      <c r="B308" s="29">
        <v>46999</v>
      </c>
    </row>
    <row r="309" spans="1:2" x14ac:dyDescent="0.2">
      <c r="A309" s="9" t="s">
        <v>375</v>
      </c>
      <c r="B309" s="29">
        <v>46999</v>
      </c>
    </row>
    <row r="310" spans="1:2" x14ac:dyDescent="0.2">
      <c r="A310" s="9" t="s">
        <v>375</v>
      </c>
      <c r="B310" s="29">
        <v>33999</v>
      </c>
    </row>
    <row r="311" spans="1:2" x14ac:dyDescent="0.2">
      <c r="A311" s="9" t="s">
        <v>375</v>
      </c>
      <c r="B311" s="29">
        <v>31999</v>
      </c>
    </row>
    <row r="312" spans="1:2" x14ac:dyDescent="0.2">
      <c r="A312" s="9" t="s">
        <v>52</v>
      </c>
      <c r="B312" s="29">
        <v>8249</v>
      </c>
    </row>
    <row r="313" spans="1:2" x14ac:dyDescent="0.2">
      <c r="A313" s="9" t="s">
        <v>52</v>
      </c>
      <c r="B313" s="29">
        <v>8249</v>
      </c>
    </row>
    <row r="314" spans="1:2" x14ac:dyDescent="0.2">
      <c r="A314" s="9" t="s">
        <v>52</v>
      </c>
      <c r="B314" s="29">
        <v>8249</v>
      </c>
    </row>
    <row r="315" spans="1:2" x14ac:dyDescent="0.2">
      <c r="A315" s="9" t="s">
        <v>128</v>
      </c>
      <c r="B315" s="29">
        <v>52999</v>
      </c>
    </row>
    <row r="316" spans="1:2" x14ac:dyDescent="0.2">
      <c r="A316" s="9" t="s">
        <v>128</v>
      </c>
      <c r="B316" s="29">
        <v>52999</v>
      </c>
    </row>
    <row r="317" spans="1:2" x14ac:dyDescent="0.2">
      <c r="A317" s="9" t="s">
        <v>241</v>
      </c>
      <c r="B317" s="29">
        <v>14999</v>
      </c>
    </row>
    <row r="318" spans="1:2" x14ac:dyDescent="0.2">
      <c r="A318" s="9" t="s">
        <v>241</v>
      </c>
      <c r="B318" s="29">
        <v>11999</v>
      </c>
    </row>
    <row r="319" spans="1:2" x14ac:dyDescent="0.2">
      <c r="A319" s="9" t="s">
        <v>52</v>
      </c>
      <c r="B319" s="29">
        <v>15999</v>
      </c>
    </row>
    <row r="320" spans="1:2" x14ac:dyDescent="0.2">
      <c r="A320" s="9" t="s">
        <v>241</v>
      </c>
      <c r="B320" s="29">
        <v>24999</v>
      </c>
    </row>
    <row r="321" spans="1:2" x14ac:dyDescent="0.2">
      <c r="A321" s="9" t="s">
        <v>52</v>
      </c>
      <c r="B321" s="29">
        <v>13999</v>
      </c>
    </row>
    <row r="322" spans="1:2" x14ac:dyDescent="0.2">
      <c r="A322" s="9" t="s">
        <v>241</v>
      </c>
      <c r="B322" s="29">
        <v>15999</v>
      </c>
    </row>
    <row r="323" spans="1:2" x14ac:dyDescent="0.2">
      <c r="A323" s="9" t="s">
        <v>241</v>
      </c>
      <c r="B323" s="29">
        <v>13499</v>
      </c>
    </row>
    <row r="324" spans="1:2" x14ac:dyDescent="0.2">
      <c r="A324" s="9" t="s">
        <v>52</v>
      </c>
      <c r="B324" s="29">
        <v>6499</v>
      </c>
    </row>
    <row r="325" spans="1:2" x14ac:dyDescent="0.2">
      <c r="A325" s="9" t="s">
        <v>52</v>
      </c>
      <c r="B325" s="29">
        <v>13999</v>
      </c>
    </row>
    <row r="326" spans="1:2" x14ac:dyDescent="0.2">
      <c r="A326" s="9" t="s">
        <v>52</v>
      </c>
      <c r="B326" s="29">
        <v>15999</v>
      </c>
    </row>
    <row r="327" spans="1:2" x14ac:dyDescent="0.2">
      <c r="A327" s="9" t="s">
        <v>241</v>
      </c>
      <c r="B327" s="29">
        <v>11999</v>
      </c>
    </row>
    <row r="328" spans="1:2" x14ac:dyDescent="0.2">
      <c r="A328" s="9" t="s">
        <v>241</v>
      </c>
      <c r="B328" s="29">
        <v>18999</v>
      </c>
    </row>
    <row r="329" spans="1:2" x14ac:dyDescent="0.2">
      <c r="A329" s="9" t="s">
        <v>52</v>
      </c>
      <c r="B329" s="29">
        <v>6499</v>
      </c>
    </row>
    <row r="330" spans="1:2" x14ac:dyDescent="0.2">
      <c r="A330" s="9" t="s">
        <v>241</v>
      </c>
      <c r="B330" s="29">
        <v>18999</v>
      </c>
    </row>
    <row r="331" spans="1:2" x14ac:dyDescent="0.2">
      <c r="A331" s="9" t="s">
        <v>241</v>
      </c>
      <c r="B331" s="29">
        <v>24999</v>
      </c>
    </row>
    <row r="332" spans="1:2" x14ac:dyDescent="0.2">
      <c r="A332" s="9" t="s">
        <v>241</v>
      </c>
      <c r="B332" s="29">
        <v>14999</v>
      </c>
    </row>
    <row r="333" spans="1:2" x14ac:dyDescent="0.2">
      <c r="A333" s="9" t="s">
        <v>52</v>
      </c>
      <c r="B333" s="29">
        <v>6499</v>
      </c>
    </row>
    <row r="334" spans="1:2" x14ac:dyDescent="0.2">
      <c r="A334" s="9" t="s">
        <v>241</v>
      </c>
      <c r="B334" s="29">
        <v>15999</v>
      </c>
    </row>
    <row r="335" spans="1:2" x14ac:dyDescent="0.2">
      <c r="A335" s="9" t="s">
        <v>52</v>
      </c>
      <c r="B335" s="29">
        <v>15999</v>
      </c>
    </row>
    <row r="336" spans="1:2" x14ac:dyDescent="0.2">
      <c r="A336" s="9" t="s">
        <v>38</v>
      </c>
      <c r="B336" s="29">
        <v>48999</v>
      </c>
    </row>
    <row r="337" spans="1:2" x14ac:dyDescent="0.2">
      <c r="A337" s="9" t="s">
        <v>38</v>
      </c>
      <c r="B337" s="29">
        <v>39999</v>
      </c>
    </row>
    <row r="338" spans="1:2" x14ac:dyDescent="0.2">
      <c r="A338" s="9" t="s">
        <v>38</v>
      </c>
      <c r="B338" s="29">
        <v>30999</v>
      </c>
    </row>
    <row r="339" spans="1:2" x14ac:dyDescent="0.2">
      <c r="A339" s="9" t="s">
        <v>38</v>
      </c>
      <c r="B339" s="29">
        <v>30999</v>
      </c>
    </row>
    <row r="340" spans="1:2" x14ac:dyDescent="0.2">
      <c r="A340" s="9" t="s">
        <v>38</v>
      </c>
      <c r="B340" s="29">
        <v>30999</v>
      </c>
    </row>
    <row r="341" spans="1:2" x14ac:dyDescent="0.2">
      <c r="A341" s="9" t="s">
        <v>38</v>
      </c>
      <c r="B341" s="29">
        <v>45999</v>
      </c>
    </row>
    <row r="342" spans="1:2" x14ac:dyDescent="0.2">
      <c r="A342" s="9" t="s">
        <v>38</v>
      </c>
      <c r="B342" s="29">
        <v>33999</v>
      </c>
    </row>
    <row r="343" spans="1:2" x14ac:dyDescent="0.2">
      <c r="A343" s="9" t="s">
        <v>38</v>
      </c>
      <c r="B343" s="29">
        <v>42695</v>
      </c>
    </row>
    <row r="344" spans="1:2" x14ac:dyDescent="0.2">
      <c r="A344" s="9" t="s">
        <v>38</v>
      </c>
      <c r="B344" s="29">
        <v>48999</v>
      </c>
    </row>
    <row r="345" spans="1:2" x14ac:dyDescent="0.2">
      <c r="A345" s="9" t="s">
        <v>38</v>
      </c>
      <c r="B345" s="29">
        <v>33999</v>
      </c>
    </row>
    <row r="346" spans="1:2" x14ac:dyDescent="0.2">
      <c r="A346" s="9" t="s">
        <v>375</v>
      </c>
      <c r="B346" s="29">
        <v>21999</v>
      </c>
    </row>
    <row r="347" spans="1:2" x14ac:dyDescent="0.2">
      <c r="A347" s="9" t="s">
        <v>375</v>
      </c>
      <c r="B347" s="29">
        <v>19999</v>
      </c>
    </row>
    <row r="348" spans="1:2" x14ac:dyDescent="0.2">
      <c r="A348" s="9" t="s">
        <v>375</v>
      </c>
      <c r="B348" s="29">
        <v>21999</v>
      </c>
    </row>
    <row r="349" spans="1:2" x14ac:dyDescent="0.2">
      <c r="A349" s="9" t="s">
        <v>375</v>
      </c>
      <c r="B349" s="29">
        <v>19999</v>
      </c>
    </row>
    <row r="350" spans="1:2" x14ac:dyDescent="0.2">
      <c r="A350" s="9" t="s">
        <v>52</v>
      </c>
      <c r="B350" s="29">
        <v>8499</v>
      </c>
    </row>
    <row r="351" spans="1:2" x14ac:dyDescent="0.2">
      <c r="A351" s="9" t="s">
        <v>241</v>
      </c>
      <c r="B351" s="29">
        <v>20499</v>
      </c>
    </row>
    <row r="352" spans="1:2" x14ac:dyDescent="0.2">
      <c r="A352" s="9" t="s">
        <v>241</v>
      </c>
      <c r="B352" s="29">
        <v>19499</v>
      </c>
    </row>
    <row r="353" spans="1:2" x14ac:dyDescent="0.2">
      <c r="A353" s="9" t="s">
        <v>241</v>
      </c>
      <c r="B353" s="29">
        <v>20499</v>
      </c>
    </row>
    <row r="354" spans="1:2" x14ac:dyDescent="0.2">
      <c r="A354" s="9" t="s">
        <v>241</v>
      </c>
      <c r="B354" s="29">
        <v>19499</v>
      </c>
    </row>
    <row r="355" spans="1:2" x14ac:dyDescent="0.2">
      <c r="A355" s="9" t="s">
        <v>375</v>
      </c>
      <c r="B355" s="29">
        <v>12999</v>
      </c>
    </row>
    <row r="356" spans="1:2" x14ac:dyDescent="0.2">
      <c r="A356" s="9" t="s">
        <v>375</v>
      </c>
      <c r="B356" s="29">
        <v>12999</v>
      </c>
    </row>
    <row r="357" spans="1:2" x14ac:dyDescent="0.2">
      <c r="A357" s="9" t="s">
        <v>375</v>
      </c>
      <c r="B357" s="29">
        <v>12999</v>
      </c>
    </row>
    <row r="358" spans="1:2" x14ac:dyDescent="0.2">
      <c r="A358" s="9" t="s">
        <v>375</v>
      </c>
      <c r="B358" s="29">
        <v>11999</v>
      </c>
    </row>
    <row r="359" spans="1:2" x14ac:dyDescent="0.2">
      <c r="A359" s="9" t="s">
        <v>375</v>
      </c>
      <c r="B359" s="29">
        <v>11999</v>
      </c>
    </row>
    <row r="360" spans="1:2" x14ac:dyDescent="0.2">
      <c r="A360" s="9" t="s">
        <v>375</v>
      </c>
      <c r="B360" s="29">
        <v>14999</v>
      </c>
    </row>
    <row r="361" spans="1:2" x14ac:dyDescent="0.2">
      <c r="A361" s="9" t="s">
        <v>375</v>
      </c>
      <c r="B361" s="29">
        <v>14999</v>
      </c>
    </row>
    <row r="362" spans="1:2" x14ac:dyDescent="0.2">
      <c r="A362" s="9" t="s">
        <v>316</v>
      </c>
      <c r="B362" s="29">
        <v>21999</v>
      </c>
    </row>
    <row r="363" spans="1:2" x14ac:dyDescent="0.2">
      <c r="A363" s="9" t="s">
        <v>316</v>
      </c>
      <c r="B363" s="29">
        <v>24999</v>
      </c>
    </row>
    <row r="364" spans="1:2" x14ac:dyDescent="0.2">
      <c r="A364" s="9" t="s">
        <v>316</v>
      </c>
      <c r="B364" s="29">
        <v>24999</v>
      </c>
    </row>
    <row r="365" spans="1:2" x14ac:dyDescent="0.2">
      <c r="A365" s="9" t="s">
        <v>316</v>
      </c>
      <c r="B365" s="29">
        <v>21999</v>
      </c>
    </row>
    <row r="366" spans="1:2" x14ac:dyDescent="0.2">
      <c r="A366" s="9" t="s">
        <v>316</v>
      </c>
      <c r="B366" s="29">
        <v>21999</v>
      </c>
    </row>
    <row r="367" spans="1:2" x14ac:dyDescent="0.2">
      <c r="A367" s="9" t="s">
        <v>128</v>
      </c>
      <c r="B367" s="29">
        <v>37999</v>
      </c>
    </row>
    <row r="368" spans="1:2" x14ac:dyDescent="0.2">
      <c r="A368" s="9" t="s">
        <v>128</v>
      </c>
      <c r="B368" s="29">
        <v>37999</v>
      </c>
    </row>
    <row r="369" spans="1:2" x14ac:dyDescent="0.2">
      <c r="A369" s="9" t="s">
        <v>128</v>
      </c>
      <c r="B369" s="29">
        <v>37999</v>
      </c>
    </row>
    <row r="370" spans="1:2" x14ac:dyDescent="0.2">
      <c r="A370" s="9" t="s">
        <v>276</v>
      </c>
      <c r="B370" s="29">
        <v>18999</v>
      </c>
    </row>
    <row r="371" spans="1:2" x14ac:dyDescent="0.2">
      <c r="A371" s="9" t="s">
        <v>276</v>
      </c>
      <c r="B371" s="29">
        <v>7134</v>
      </c>
    </row>
    <row r="372" spans="1:2" x14ac:dyDescent="0.2">
      <c r="A372" s="9" t="s">
        <v>276</v>
      </c>
      <c r="B372" s="29">
        <v>8799</v>
      </c>
    </row>
    <row r="373" spans="1:2" x14ac:dyDescent="0.2">
      <c r="A373" s="9" t="s">
        <v>276</v>
      </c>
      <c r="B373" s="29">
        <v>8895</v>
      </c>
    </row>
    <row r="374" spans="1:2" x14ac:dyDescent="0.2">
      <c r="A374" s="9" t="s">
        <v>276</v>
      </c>
      <c r="B374" s="29">
        <v>9230</v>
      </c>
    </row>
    <row r="375" spans="1:2" x14ac:dyDescent="0.2">
      <c r="A375" s="9" t="s">
        <v>276</v>
      </c>
      <c r="B375" s="29">
        <v>12669</v>
      </c>
    </row>
    <row r="376" spans="1:2" x14ac:dyDescent="0.2">
      <c r="A376" s="9" t="s">
        <v>276</v>
      </c>
      <c r="B376" s="29">
        <v>7457</v>
      </c>
    </row>
    <row r="377" spans="1:2" x14ac:dyDescent="0.2">
      <c r="A377" s="9" t="s">
        <v>276</v>
      </c>
      <c r="B377" s="29">
        <v>9380</v>
      </c>
    </row>
    <row r="378" spans="1:2" x14ac:dyDescent="0.2">
      <c r="A378" s="9" t="s">
        <v>276</v>
      </c>
      <c r="B378" s="29">
        <v>15999</v>
      </c>
    </row>
    <row r="379" spans="1:2" x14ac:dyDescent="0.2">
      <c r="A379" s="9" t="s">
        <v>276</v>
      </c>
      <c r="B379" s="29">
        <v>7150</v>
      </c>
    </row>
    <row r="380" spans="1:2" x14ac:dyDescent="0.2">
      <c r="A380" s="9" t="s">
        <v>276</v>
      </c>
      <c r="B380" s="29">
        <v>7579</v>
      </c>
    </row>
    <row r="381" spans="1:2" x14ac:dyDescent="0.2">
      <c r="A381" s="9" t="s">
        <v>276</v>
      </c>
      <c r="B381" s="29">
        <v>8475</v>
      </c>
    </row>
    <row r="382" spans="1:2" x14ac:dyDescent="0.2">
      <c r="A382" s="9" t="s">
        <v>276</v>
      </c>
      <c r="B382" s="29">
        <v>8985</v>
      </c>
    </row>
    <row r="383" spans="1:2" x14ac:dyDescent="0.2">
      <c r="A383" s="9" t="s">
        <v>276</v>
      </c>
      <c r="B383" s="29">
        <v>8399</v>
      </c>
    </row>
    <row r="384" spans="1:2" x14ac:dyDescent="0.2">
      <c r="A384" s="9" t="s">
        <v>276</v>
      </c>
      <c r="B384" s="29">
        <v>13985</v>
      </c>
    </row>
    <row r="385" spans="1:2" x14ac:dyDescent="0.2">
      <c r="A385" s="9" t="s">
        <v>276</v>
      </c>
      <c r="B385" s="29">
        <v>7189</v>
      </c>
    </row>
    <row r="386" spans="1:2" x14ac:dyDescent="0.2">
      <c r="A386" s="9" t="s">
        <v>276</v>
      </c>
      <c r="B386" s="29">
        <v>7599</v>
      </c>
    </row>
    <row r="387" spans="1:2" x14ac:dyDescent="0.2">
      <c r="A387" s="9" t="s">
        <v>276</v>
      </c>
      <c r="B387" s="29">
        <v>7800</v>
      </c>
    </row>
    <row r="388" spans="1:2" x14ac:dyDescent="0.2">
      <c r="A388" s="9" t="s">
        <v>276</v>
      </c>
      <c r="B388" s="29">
        <v>8910</v>
      </c>
    </row>
    <row r="389" spans="1:2" x14ac:dyDescent="0.2">
      <c r="A389" s="9" t="s">
        <v>90</v>
      </c>
      <c r="B389" s="29">
        <v>25999</v>
      </c>
    </row>
    <row r="390" spans="1:2" x14ac:dyDescent="0.2">
      <c r="A390" s="9" t="s">
        <v>90</v>
      </c>
      <c r="B390" s="29">
        <v>23999</v>
      </c>
    </row>
    <row r="391" spans="1:2" x14ac:dyDescent="0.2">
      <c r="A391" s="9" t="s">
        <v>276</v>
      </c>
      <c r="B391" s="29">
        <v>8499</v>
      </c>
    </row>
    <row r="392" spans="1:2" x14ac:dyDescent="0.2">
      <c r="A392" s="9" t="s">
        <v>276</v>
      </c>
      <c r="B392" s="29">
        <v>8399</v>
      </c>
    </row>
    <row r="393" spans="1:2" x14ac:dyDescent="0.2">
      <c r="A393" s="9" t="s">
        <v>276</v>
      </c>
      <c r="B393" s="29">
        <v>8699</v>
      </c>
    </row>
    <row r="394" spans="1:2" x14ac:dyDescent="0.2">
      <c r="A394" s="9" t="s">
        <v>375</v>
      </c>
      <c r="B394" s="29">
        <v>13499</v>
      </c>
    </row>
    <row r="395" spans="1:2" x14ac:dyDescent="0.2">
      <c r="A395" s="9" t="s">
        <v>375</v>
      </c>
      <c r="B395" s="29">
        <v>14999</v>
      </c>
    </row>
    <row r="396" spans="1:2" x14ac:dyDescent="0.2">
      <c r="A396" s="9" t="s">
        <v>375</v>
      </c>
      <c r="B396" s="29">
        <v>13499</v>
      </c>
    </row>
    <row r="397" spans="1:2" x14ac:dyDescent="0.2">
      <c r="A397" s="9" t="s">
        <v>375</v>
      </c>
      <c r="B397" s="29">
        <v>14999</v>
      </c>
    </row>
    <row r="398" spans="1:2" x14ac:dyDescent="0.2">
      <c r="A398" s="9" t="s">
        <v>557</v>
      </c>
      <c r="B398" s="29">
        <v>34999</v>
      </c>
    </row>
    <row r="399" spans="1:2" x14ac:dyDescent="0.2">
      <c r="A399" s="9" t="s">
        <v>557</v>
      </c>
      <c r="B399" s="29">
        <v>36999</v>
      </c>
    </row>
    <row r="400" spans="1:2" x14ac:dyDescent="0.2">
      <c r="A400" s="9" t="s">
        <v>241</v>
      </c>
      <c r="B400" s="29">
        <v>16999</v>
      </c>
    </row>
    <row r="401" spans="1:2" x14ac:dyDescent="0.2">
      <c r="A401" s="9" t="s">
        <v>241</v>
      </c>
      <c r="B401" s="29">
        <v>16999</v>
      </c>
    </row>
    <row r="402" spans="1:2" x14ac:dyDescent="0.2">
      <c r="A402" s="9" t="s">
        <v>375</v>
      </c>
      <c r="B402" s="29">
        <v>16499</v>
      </c>
    </row>
    <row r="403" spans="1:2" x14ac:dyDescent="0.2">
      <c r="A403" s="9" t="s">
        <v>375</v>
      </c>
      <c r="B403" s="29">
        <v>16499</v>
      </c>
    </row>
    <row r="404" spans="1:2" x14ac:dyDescent="0.2">
      <c r="A404" s="9" t="s">
        <v>375</v>
      </c>
      <c r="B404" s="29">
        <v>15499</v>
      </c>
    </row>
    <row r="405" spans="1:2" x14ac:dyDescent="0.2">
      <c r="A405" s="9" t="s">
        <v>375</v>
      </c>
      <c r="B405" s="29">
        <v>11999</v>
      </c>
    </row>
    <row r="406" spans="1:2" x14ac:dyDescent="0.2">
      <c r="A406" s="9" t="s">
        <v>90</v>
      </c>
      <c r="B406" s="29">
        <v>32999</v>
      </c>
    </row>
    <row r="407" spans="1:2" x14ac:dyDescent="0.2">
      <c r="A407" s="9" t="s">
        <v>90</v>
      </c>
      <c r="B407" s="29">
        <v>40999</v>
      </c>
    </row>
    <row r="408" spans="1:2" x14ac:dyDescent="0.2">
      <c r="A408" s="9" t="s">
        <v>90</v>
      </c>
      <c r="B408" s="29">
        <v>32999</v>
      </c>
    </row>
    <row r="409" spans="1:2" x14ac:dyDescent="0.2">
      <c r="A409" s="9" t="s">
        <v>90</v>
      </c>
      <c r="B409" s="29">
        <v>36999</v>
      </c>
    </row>
    <row r="410" spans="1:2" x14ac:dyDescent="0.2">
      <c r="A410" s="9" t="s">
        <v>90</v>
      </c>
      <c r="B410" s="29">
        <v>32999</v>
      </c>
    </row>
    <row r="411" spans="1:2" x14ac:dyDescent="0.2">
      <c r="A411" s="9" t="s">
        <v>90</v>
      </c>
      <c r="B411" s="29">
        <v>36999</v>
      </c>
    </row>
    <row r="412" spans="1:2" x14ac:dyDescent="0.2">
      <c r="A412" s="9" t="s">
        <v>38</v>
      </c>
      <c r="B412" s="29">
        <v>109999</v>
      </c>
    </row>
    <row r="413" spans="1:2" x14ac:dyDescent="0.2">
      <c r="A413" s="9" t="s">
        <v>52</v>
      </c>
      <c r="B413" s="29">
        <v>13499</v>
      </c>
    </row>
    <row r="414" spans="1:2" x14ac:dyDescent="0.2">
      <c r="A414" s="9" t="s">
        <v>52</v>
      </c>
      <c r="B414" s="29">
        <v>13499</v>
      </c>
    </row>
    <row r="415" spans="1:2" x14ac:dyDescent="0.2">
      <c r="A415" s="9" t="s">
        <v>52</v>
      </c>
      <c r="B415" s="29">
        <v>8499</v>
      </c>
    </row>
    <row r="416" spans="1:2" x14ac:dyDescent="0.2">
      <c r="A416" s="9" t="s">
        <v>52</v>
      </c>
      <c r="B416" s="29">
        <v>8499</v>
      </c>
    </row>
    <row r="417" spans="1:2" x14ac:dyDescent="0.2">
      <c r="A417" s="9" t="s">
        <v>52</v>
      </c>
      <c r="B417" s="29">
        <v>8499</v>
      </c>
    </row>
    <row r="418" spans="1:2" x14ac:dyDescent="0.2">
      <c r="A418" s="9" t="s">
        <v>52</v>
      </c>
      <c r="B418" s="29">
        <v>5999</v>
      </c>
    </row>
    <row r="419" spans="1:2" x14ac:dyDescent="0.2">
      <c r="A419" s="9" t="s">
        <v>90</v>
      </c>
      <c r="B419" s="29">
        <v>15999</v>
      </c>
    </row>
    <row r="420" spans="1:2" x14ac:dyDescent="0.2">
      <c r="A420" s="9" t="s">
        <v>90</v>
      </c>
      <c r="B420" s="29">
        <v>15999</v>
      </c>
    </row>
    <row r="421" spans="1:2" x14ac:dyDescent="0.2">
      <c r="A421" s="9" t="s">
        <v>90</v>
      </c>
      <c r="B421" s="29">
        <v>12999</v>
      </c>
    </row>
    <row r="422" spans="1:2" x14ac:dyDescent="0.2">
      <c r="A422" s="9" t="s">
        <v>90</v>
      </c>
      <c r="B422" s="29">
        <v>12999</v>
      </c>
    </row>
    <row r="423" spans="1:2" x14ac:dyDescent="0.2">
      <c r="A423" s="9" t="s">
        <v>241</v>
      </c>
      <c r="B423" s="29">
        <v>31999</v>
      </c>
    </row>
    <row r="424" spans="1:2" x14ac:dyDescent="0.2">
      <c r="A424" s="9" t="s">
        <v>241</v>
      </c>
      <c r="B424" s="29">
        <v>34999</v>
      </c>
    </row>
    <row r="425" spans="1:2" x14ac:dyDescent="0.2">
      <c r="A425" s="9" t="s">
        <v>241</v>
      </c>
      <c r="B425" s="29">
        <v>32999</v>
      </c>
    </row>
    <row r="426" spans="1:2" x14ac:dyDescent="0.2">
      <c r="A426" s="9" t="s">
        <v>241</v>
      </c>
      <c r="B426" s="29">
        <v>26999</v>
      </c>
    </row>
    <row r="427" spans="1:2" x14ac:dyDescent="0.2">
      <c r="A427" s="9" t="s">
        <v>241</v>
      </c>
      <c r="B427" s="29">
        <v>36999</v>
      </c>
    </row>
    <row r="428" spans="1:2" x14ac:dyDescent="0.2">
      <c r="A428" s="9" t="s">
        <v>241</v>
      </c>
      <c r="B428" s="29">
        <v>28999</v>
      </c>
    </row>
    <row r="429" spans="1:2" x14ac:dyDescent="0.2">
      <c r="A429" s="9" t="s">
        <v>241</v>
      </c>
      <c r="B429" s="29">
        <v>32999</v>
      </c>
    </row>
    <row r="430" spans="1:2" x14ac:dyDescent="0.2">
      <c r="A430" s="9" t="s">
        <v>241</v>
      </c>
      <c r="B430" s="29">
        <v>28999</v>
      </c>
    </row>
    <row r="431" spans="1:2" x14ac:dyDescent="0.2">
      <c r="A431" s="9" t="s">
        <v>241</v>
      </c>
      <c r="B431" s="29">
        <v>34999</v>
      </c>
    </row>
    <row r="432" spans="1:2" x14ac:dyDescent="0.2">
      <c r="A432" s="9" t="s">
        <v>241</v>
      </c>
      <c r="B432" s="29">
        <v>31999</v>
      </c>
    </row>
    <row r="433" spans="1:2" x14ac:dyDescent="0.2">
      <c r="A433" s="9" t="s">
        <v>241</v>
      </c>
      <c r="B433" s="29">
        <v>32999</v>
      </c>
    </row>
    <row r="434" spans="1:2" x14ac:dyDescent="0.2">
      <c r="A434" s="9" t="s">
        <v>241</v>
      </c>
      <c r="B434" s="29">
        <v>32999</v>
      </c>
    </row>
    <row r="435" spans="1:2" x14ac:dyDescent="0.2">
      <c r="A435" s="9" t="s">
        <v>241</v>
      </c>
      <c r="B435" s="29">
        <v>36999</v>
      </c>
    </row>
    <row r="436" spans="1:2" x14ac:dyDescent="0.2">
      <c r="A436" s="9" t="s">
        <v>241</v>
      </c>
      <c r="B436" s="29">
        <v>26999</v>
      </c>
    </row>
    <row r="437" spans="1:2" x14ac:dyDescent="0.2">
      <c r="A437" s="9" t="s">
        <v>557</v>
      </c>
      <c r="B437" s="29">
        <v>27999</v>
      </c>
    </row>
    <row r="438" spans="1:2" x14ac:dyDescent="0.2">
      <c r="A438" s="9" t="s">
        <v>241</v>
      </c>
      <c r="B438" s="29">
        <v>28999</v>
      </c>
    </row>
    <row r="439" spans="1:2" x14ac:dyDescent="0.2">
      <c r="A439" s="9" t="s">
        <v>241</v>
      </c>
      <c r="B439" s="29">
        <v>31999</v>
      </c>
    </row>
    <row r="440" spans="1:2" x14ac:dyDescent="0.2">
      <c r="A440" s="9" t="s">
        <v>241</v>
      </c>
      <c r="B440" s="29">
        <v>26999</v>
      </c>
    </row>
    <row r="441" spans="1:2" x14ac:dyDescent="0.2">
      <c r="A441" s="9" t="s">
        <v>375</v>
      </c>
      <c r="B441" s="29">
        <v>41999</v>
      </c>
    </row>
    <row r="442" spans="1:2" x14ac:dyDescent="0.2">
      <c r="A442" s="9" t="s">
        <v>375</v>
      </c>
      <c r="B442" s="29">
        <v>55999</v>
      </c>
    </row>
    <row r="443" spans="1:2" x14ac:dyDescent="0.2">
      <c r="A443" s="9" t="s">
        <v>375</v>
      </c>
      <c r="B443" s="29">
        <v>34999</v>
      </c>
    </row>
    <row r="444" spans="1:2" x14ac:dyDescent="0.2">
      <c r="A444" s="9" t="s">
        <v>375</v>
      </c>
      <c r="B444" s="29">
        <v>34999</v>
      </c>
    </row>
    <row r="445" spans="1:2" x14ac:dyDescent="0.2">
      <c r="A445" s="9" t="s">
        <v>375</v>
      </c>
      <c r="B445" s="29">
        <v>49999</v>
      </c>
    </row>
    <row r="446" spans="1:2" x14ac:dyDescent="0.2">
      <c r="A446" s="9" t="s">
        <v>375</v>
      </c>
      <c r="B446" s="29">
        <v>49999</v>
      </c>
    </row>
    <row r="447" spans="1:2" x14ac:dyDescent="0.2">
      <c r="A447" s="9" t="s">
        <v>375</v>
      </c>
      <c r="B447" s="29">
        <v>34999</v>
      </c>
    </row>
    <row r="448" spans="1:2" x14ac:dyDescent="0.2">
      <c r="A448" s="9" t="s">
        <v>316</v>
      </c>
      <c r="B448" s="29">
        <v>15999</v>
      </c>
    </row>
    <row r="449" spans="1:2" x14ac:dyDescent="0.2">
      <c r="A449" s="9" t="s">
        <v>316</v>
      </c>
      <c r="B449" s="29">
        <v>15999</v>
      </c>
    </row>
    <row r="450" spans="1:2" x14ac:dyDescent="0.2">
      <c r="A450" s="9" t="s">
        <v>316</v>
      </c>
      <c r="B450" s="29">
        <v>14999</v>
      </c>
    </row>
    <row r="451" spans="1:2" x14ac:dyDescent="0.2">
      <c r="A451" s="9" t="s">
        <v>316</v>
      </c>
      <c r="B451" s="29">
        <v>15999</v>
      </c>
    </row>
    <row r="452" spans="1:2" x14ac:dyDescent="0.2">
      <c r="A452" s="9" t="s">
        <v>316</v>
      </c>
      <c r="B452" s="29">
        <v>14999</v>
      </c>
    </row>
    <row r="453" spans="1:2" x14ac:dyDescent="0.2">
      <c r="A453" s="9" t="s">
        <v>316</v>
      </c>
      <c r="B453" s="29">
        <v>14999</v>
      </c>
    </row>
    <row r="454" spans="1:2" x14ac:dyDescent="0.2">
      <c r="A454" s="9" t="s">
        <v>90</v>
      </c>
      <c r="B454" s="29">
        <v>13499</v>
      </c>
    </row>
    <row r="455" spans="1:2" x14ac:dyDescent="0.2">
      <c r="A455" s="9" t="s">
        <v>90</v>
      </c>
      <c r="B455" s="29">
        <v>27999</v>
      </c>
    </row>
    <row r="456" spans="1:2" x14ac:dyDescent="0.2">
      <c r="A456" s="9" t="s">
        <v>90</v>
      </c>
      <c r="B456" s="29">
        <v>29999</v>
      </c>
    </row>
    <row r="457" spans="1:2" x14ac:dyDescent="0.2">
      <c r="A457" s="9" t="s">
        <v>90</v>
      </c>
      <c r="B457" s="29">
        <v>29999</v>
      </c>
    </row>
    <row r="458" spans="1:2" x14ac:dyDescent="0.2">
      <c r="A458" s="9" t="s">
        <v>90</v>
      </c>
      <c r="B458" s="29">
        <v>27999</v>
      </c>
    </row>
    <row r="459" spans="1:2" x14ac:dyDescent="0.2">
      <c r="A459" s="9" t="s">
        <v>1584</v>
      </c>
      <c r="B459" s="29">
        <v>14530</v>
      </c>
    </row>
    <row r="460" spans="1:2" x14ac:dyDescent="0.2">
      <c r="A460" s="9" t="s">
        <v>1584</v>
      </c>
      <c r="B460" s="29">
        <v>14519</v>
      </c>
    </row>
    <row r="461" spans="1:2" x14ac:dyDescent="0.2">
      <c r="A461" s="9" t="s">
        <v>241</v>
      </c>
      <c r="B461" s="29">
        <v>44999</v>
      </c>
    </row>
    <row r="462" spans="1:2" x14ac:dyDescent="0.2">
      <c r="A462" s="9" t="s">
        <v>241</v>
      </c>
      <c r="B462" s="29">
        <v>44999</v>
      </c>
    </row>
    <row r="463" spans="1:2" x14ac:dyDescent="0.2">
      <c r="A463" s="9" t="s">
        <v>241</v>
      </c>
      <c r="B463" s="29">
        <v>40999</v>
      </c>
    </row>
    <row r="464" spans="1:2" x14ac:dyDescent="0.2">
      <c r="A464" s="9" t="s">
        <v>241</v>
      </c>
      <c r="B464" s="29">
        <v>42999</v>
      </c>
    </row>
    <row r="465" spans="1:2" x14ac:dyDescent="0.2">
      <c r="A465" s="9" t="s">
        <v>241</v>
      </c>
      <c r="B465" s="29">
        <v>42999</v>
      </c>
    </row>
    <row r="466" spans="1:2" x14ac:dyDescent="0.2">
      <c r="A466" s="9" t="s">
        <v>241</v>
      </c>
      <c r="B466" s="29">
        <v>40999</v>
      </c>
    </row>
    <row r="467" spans="1:2" x14ac:dyDescent="0.2">
      <c r="A467" s="9" t="s">
        <v>276</v>
      </c>
      <c r="B467" s="29">
        <v>18999</v>
      </c>
    </row>
    <row r="468" spans="1:2" x14ac:dyDescent="0.2">
      <c r="A468" s="9" t="s">
        <v>276</v>
      </c>
      <c r="B468" s="29">
        <v>15286</v>
      </c>
    </row>
    <row r="469" spans="1:2" x14ac:dyDescent="0.2">
      <c r="A469" s="9" t="s">
        <v>241</v>
      </c>
      <c r="B469" s="29">
        <v>8999</v>
      </c>
    </row>
    <row r="470" spans="1:2" x14ac:dyDescent="0.2">
      <c r="A470" s="9" t="s">
        <v>241</v>
      </c>
      <c r="B470" s="29">
        <v>8999</v>
      </c>
    </row>
    <row r="471" spans="1:2" x14ac:dyDescent="0.2">
      <c r="A471" s="9" t="s">
        <v>241</v>
      </c>
      <c r="B471" s="29">
        <v>7699</v>
      </c>
    </row>
    <row r="472" spans="1:2" x14ac:dyDescent="0.2">
      <c r="A472" s="9" t="s">
        <v>241</v>
      </c>
      <c r="B472" s="29">
        <v>8999</v>
      </c>
    </row>
    <row r="473" spans="1:2" x14ac:dyDescent="0.2">
      <c r="A473" s="9" t="s">
        <v>241</v>
      </c>
      <c r="B473" s="29">
        <v>8999</v>
      </c>
    </row>
    <row r="474" spans="1:2" x14ac:dyDescent="0.2">
      <c r="A474" s="9" t="s">
        <v>316</v>
      </c>
      <c r="B474" s="29">
        <v>17999</v>
      </c>
    </row>
    <row r="475" spans="1:2" x14ac:dyDescent="0.2">
      <c r="A475" s="9" t="s">
        <v>241</v>
      </c>
      <c r="B475" s="29">
        <v>20999</v>
      </c>
    </row>
    <row r="476" spans="1:2" x14ac:dyDescent="0.2">
      <c r="A476" s="9" t="s">
        <v>241</v>
      </c>
      <c r="B476" s="29">
        <v>20999</v>
      </c>
    </row>
    <row r="477" spans="1:2" x14ac:dyDescent="0.2">
      <c r="A477" s="9" t="s">
        <v>276</v>
      </c>
      <c r="B477" s="29">
        <v>11999</v>
      </c>
    </row>
    <row r="478" spans="1:2" x14ac:dyDescent="0.2">
      <c r="A478" s="9" t="s">
        <v>276</v>
      </c>
      <c r="B478" s="29">
        <v>10499</v>
      </c>
    </row>
    <row r="479" spans="1:2" x14ac:dyDescent="0.2">
      <c r="A479" s="9" t="s">
        <v>276</v>
      </c>
      <c r="B479" s="29">
        <v>10499</v>
      </c>
    </row>
    <row r="480" spans="1:2" x14ac:dyDescent="0.2">
      <c r="A480" s="9" t="s">
        <v>276</v>
      </c>
      <c r="B480" s="29">
        <v>13999</v>
      </c>
    </row>
    <row r="481" spans="1:2" x14ac:dyDescent="0.2">
      <c r="A481" s="9" t="s">
        <v>276</v>
      </c>
      <c r="B481" s="29">
        <v>10499</v>
      </c>
    </row>
    <row r="482" spans="1:2" x14ac:dyDescent="0.2">
      <c r="A482" s="9" t="s">
        <v>276</v>
      </c>
      <c r="B482" s="29">
        <v>13999</v>
      </c>
    </row>
    <row r="483" spans="1:2" x14ac:dyDescent="0.2">
      <c r="A483" s="9" t="s">
        <v>276</v>
      </c>
      <c r="B483" s="29">
        <v>11999</v>
      </c>
    </row>
    <row r="484" spans="1:2" x14ac:dyDescent="0.2">
      <c r="A484" s="9" t="s">
        <v>276</v>
      </c>
      <c r="B484" s="29">
        <v>11999</v>
      </c>
    </row>
    <row r="485" spans="1:2" x14ac:dyDescent="0.2">
      <c r="A485" s="9" t="s">
        <v>270</v>
      </c>
      <c r="B485" s="29">
        <v>19999</v>
      </c>
    </row>
    <row r="486" spans="1:2" x14ac:dyDescent="0.2">
      <c r="A486" s="9" t="s">
        <v>270</v>
      </c>
      <c r="B486" s="29">
        <v>7999</v>
      </c>
    </row>
    <row r="487" spans="1:2" x14ac:dyDescent="0.2">
      <c r="A487" s="9" t="s">
        <v>270</v>
      </c>
      <c r="B487" s="29">
        <v>7999</v>
      </c>
    </row>
    <row r="488" spans="1:2" x14ac:dyDescent="0.2">
      <c r="A488" s="9" t="s">
        <v>270</v>
      </c>
      <c r="B488" s="29">
        <v>8299</v>
      </c>
    </row>
    <row r="489" spans="1:2" x14ac:dyDescent="0.2">
      <c r="A489" s="9" t="s">
        <v>375</v>
      </c>
      <c r="B489" s="29">
        <v>27999</v>
      </c>
    </row>
    <row r="490" spans="1:2" x14ac:dyDescent="0.2">
      <c r="A490" s="9" t="s">
        <v>375</v>
      </c>
      <c r="B490" s="29">
        <v>29999</v>
      </c>
    </row>
    <row r="491" spans="1:2" x14ac:dyDescent="0.2">
      <c r="A491" s="9" t="s">
        <v>557</v>
      </c>
      <c r="B491" s="29">
        <v>23999</v>
      </c>
    </row>
    <row r="492" spans="1:2" x14ac:dyDescent="0.2">
      <c r="A492" s="9" t="s">
        <v>557</v>
      </c>
      <c r="B492" s="29">
        <v>25999</v>
      </c>
    </row>
    <row r="493" spans="1:2" x14ac:dyDescent="0.2">
      <c r="A493" s="9" t="s">
        <v>557</v>
      </c>
      <c r="B493" s="29">
        <v>27999</v>
      </c>
    </row>
    <row r="494" spans="1:2" x14ac:dyDescent="0.2">
      <c r="A494" s="9" t="s">
        <v>29</v>
      </c>
      <c r="B494" s="29">
        <v>17999</v>
      </c>
    </row>
    <row r="495" spans="1:2" x14ac:dyDescent="0.2">
      <c r="A495" s="9" t="s">
        <v>29</v>
      </c>
      <c r="B495" s="29">
        <v>6999</v>
      </c>
    </row>
    <row r="496" spans="1:2" x14ac:dyDescent="0.2">
      <c r="A496" s="9" t="s">
        <v>29</v>
      </c>
      <c r="B496" s="29">
        <v>17999</v>
      </c>
    </row>
    <row r="497" spans="1:2" x14ac:dyDescent="0.2">
      <c r="A497" s="9" t="s">
        <v>29</v>
      </c>
      <c r="B497" s="29">
        <v>6999</v>
      </c>
    </row>
    <row r="498" spans="1:2" x14ac:dyDescent="0.2">
      <c r="A498" s="9" t="s">
        <v>29</v>
      </c>
      <c r="B498" s="29">
        <v>17999</v>
      </c>
    </row>
    <row r="499" spans="1:2" x14ac:dyDescent="0.2">
      <c r="A499" s="9" t="s">
        <v>29</v>
      </c>
      <c r="B499" s="29">
        <v>19999</v>
      </c>
    </row>
    <row r="500" spans="1:2" x14ac:dyDescent="0.2">
      <c r="A500" s="9" t="s">
        <v>29</v>
      </c>
      <c r="B500" s="29">
        <v>6999</v>
      </c>
    </row>
    <row r="501" spans="1:2" x14ac:dyDescent="0.2">
      <c r="A501" s="9" t="s">
        <v>29</v>
      </c>
      <c r="B501" s="29">
        <v>6999</v>
      </c>
    </row>
    <row r="502" spans="1:2" x14ac:dyDescent="0.2">
      <c r="A502" s="9" t="s">
        <v>29</v>
      </c>
      <c r="B502" s="29">
        <v>19999</v>
      </c>
    </row>
    <row r="503" spans="1:2" x14ac:dyDescent="0.2">
      <c r="A503" s="9" t="s">
        <v>316</v>
      </c>
      <c r="B503" s="29">
        <v>6999</v>
      </c>
    </row>
    <row r="504" spans="1:2" x14ac:dyDescent="0.2">
      <c r="A504" s="9" t="s">
        <v>316</v>
      </c>
      <c r="B504" s="29">
        <v>6999</v>
      </c>
    </row>
    <row r="505" spans="1:2" x14ac:dyDescent="0.2">
      <c r="A505" s="9" t="s">
        <v>316</v>
      </c>
      <c r="B505" s="29">
        <v>6999</v>
      </c>
    </row>
    <row r="506" spans="1:2" x14ac:dyDescent="0.2">
      <c r="A506" s="9" t="s">
        <v>316</v>
      </c>
      <c r="B506" s="29">
        <v>6999</v>
      </c>
    </row>
    <row r="507" spans="1:2" x14ac:dyDescent="0.2">
      <c r="A507" s="9" t="s">
        <v>1730</v>
      </c>
      <c r="B507" s="29">
        <v>17999</v>
      </c>
    </row>
    <row r="508" spans="1:2" x14ac:dyDescent="0.2">
      <c r="A508" s="9" t="s">
        <v>1730</v>
      </c>
      <c r="B508" s="29">
        <v>15999</v>
      </c>
    </row>
    <row r="509" spans="1:2" x14ac:dyDescent="0.2">
      <c r="A509" s="9" t="s">
        <v>1730</v>
      </c>
      <c r="B509" s="29">
        <v>17999</v>
      </c>
    </row>
    <row r="510" spans="1:2" x14ac:dyDescent="0.2">
      <c r="A510" s="9" t="s">
        <v>1730</v>
      </c>
      <c r="B510" s="29">
        <v>15999</v>
      </c>
    </row>
    <row r="511" spans="1:2" x14ac:dyDescent="0.2">
      <c r="A511" s="9" t="s">
        <v>1730</v>
      </c>
      <c r="B511" s="29">
        <v>15999</v>
      </c>
    </row>
    <row r="512" spans="1:2" x14ac:dyDescent="0.2">
      <c r="A512" s="9" t="s">
        <v>1730</v>
      </c>
      <c r="B512" s="29">
        <v>17999</v>
      </c>
    </row>
    <row r="513" spans="1:2" x14ac:dyDescent="0.2">
      <c r="A513" s="9" t="s">
        <v>1730</v>
      </c>
      <c r="B513" s="29">
        <v>15999</v>
      </c>
    </row>
    <row r="514" spans="1:2" x14ac:dyDescent="0.2">
      <c r="A514" s="9" t="s">
        <v>1730</v>
      </c>
      <c r="B514" s="29">
        <v>17999</v>
      </c>
    </row>
    <row r="515" spans="1:2" x14ac:dyDescent="0.2">
      <c r="A515" s="9" t="s">
        <v>38</v>
      </c>
      <c r="B515" s="29">
        <v>15999</v>
      </c>
    </row>
    <row r="516" spans="1:2" x14ac:dyDescent="0.2">
      <c r="A516" s="9" t="s">
        <v>270</v>
      </c>
      <c r="B516" s="29">
        <v>21999</v>
      </c>
    </row>
    <row r="517" spans="1:2" x14ac:dyDescent="0.2">
      <c r="A517" s="9" t="s">
        <v>270</v>
      </c>
      <c r="B517" s="29">
        <v>21999</v>
      </c>
    </row>
    <row r="518" spans="1:2" x14ac:dyDescent="0.2">
      <c r="A518" s="9" t="s">
        <v>38</v>
      </c>
      <c r="B518" s="29">
        <v>62999</v>
      </c>
    </row>
    <row r="519" spans="1:2" x14ac:dyDescent="0.2">
      <c r="A519" s="9" t="s">
        <v>38</v>
      </c>
      <c r="B519" s="29">
        <v>56999</v>
      </c>
    </row>
    <row r="520" spans="1:2" x14ac:dyDescent="0.2">
      <c r="A520" s="9" t="s">
        <v>557</v>
      </c>
      <c r="B520" s="29">
        <v>27999</v>
      </c>
    </row>
    <row r="521" spans="1:2" x14ac:dyDescent="0.2">
      <c r="A521" s="9" t="s">
        <v>316</v>
      </c>
      <c r="B521" s="29">
        <v>23999</v>
      </c>
    </row>
    <row r="522" spans="1:2" x14ac:dyDescent="0.2">
      <c r="A522" s="9" t="s">
        <v>316</v>
      </c>
      <c r="B522" s="29">
        <v>23999</v>
      </c>
    </row>
    <row r="523" spans="1:2" x14ac:dyDescent="0.2">
      <c r="A523" s="9" t="s">
        <v>316</v>
      </c>
      <c r="B523" s="29">
        <v>25999</v>
      </c>
    </row>
    <row r="524" spans="1:2" x14ac:dyDescent="0.2">
      <c r="A524" s="9" t="s">
        <v>316</v>
      </c>
      <c r="B524" s="29">
        <v>23999</v>
      </c>
    </row>
    <row r="525" spans="1:2" x14ac:dyDescent="0.2">
      <c r="A525" s="9" t="s">
        <v>316</v>
      </c>
      <c r="B525" s="29">
        <v>25999</v>
      </c>
    </row>
    <row r="526" spans="1:2" x14ac:dyDescent="0.2">
      <c r="A526" s="11" t="s">
        <v>316</v>
      </c>
      <c r="B526" s="30">
        <v>25999</v>
      </c>
    </row>
  </sheetData>
  <autoFilter ref="A1:B526" xr:uid="{E9BE29C9-4F30-482F-B7F7-AA5D37583462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B61A9-ED78-4176-A56C-CB87F7B5AE17}">
  <sheetPr codeName="Sheet6"/>
  <dimension ref="A1:C8"/>
  <sheetViews>
    <sheetView workbookViewId="0">
      <selection activeCell="C16" sqref="C16"/>
    </sheetView>
  </sheetViews>
  <sheetFormatPr defaultRowHeight="14.25" x14ac:dyDescent="0.2"/>
  <cols>
    <col min="1" max="1" width="10.625" bestFit="1" customWidth="1"/>
    <col min="3" max="3" width="14.75" bestFit="1" customWidth="1"/>
  </cols>
  <sheetData>
    <row r="1" spans="1:3" x14ac:dyDescent="0.2">
      <c r="A1" t="s">
        <v>1801</v>
      </c>
      <c r="B1" t="s">
        <v>5</v>
      </c>
      <c r="C1" t="s">
        <v>1802</v>
      </c>
    </row>
    <row r="2" spans="1:3" x14ac:dyDescent="0.2">
      <c r="A2" t="s">
        <v>8</v>
      </c>
      <c r="B2" s="7">
        <f>CORREL(PhonesView[screen_size],PhonesView[price])</f>
        <v>-0.19875855807228632</v>
      </c>
      <c r="C2" s="10">
        <f>(B2*(SUM($B$2:$B$8))*100)</f>
        <v>-37.340685388432938</v>
      </c>
    </row>
    <row r="3" spans="1:3" x14ac:dyDescent="0.2">
      <c r="A3" t="s">
        <v>10</v>
      </c>
      <c r="B3" s="7">
        <f>CORREL(PhonesView[ram],PhonesView[price])</f>
        <v>0.60054503058602771</v>
      </c>
      <c r="C3" s="10">
        <f t="shared" ref="C3:C8" si="0">(B3*(SUM($B$2:$B$8))*100)</f>
        <v>112.82413832235618</v>
      </c>
    </row>
    <row r="4" spans="1:3" x14ac:dyDescent="0.2">
      <c r="A4" t="s">
        <v>11</v>
      </c>
      <c r="B4" s="7">
        <f>CORREL(PhonesView[storage],PhonesView[price])</f>
        <v>0.53301137836711876</v>
      </c>
      <c r="C4" s="10">
        <f t="shared" si="0"/>
        <v>100.13661993272794</v>
      </c>
    </row>
    <row r="5" spans="1:3" x14ac:dyDescent="0.2">
      <c r="A5" t="s">
        <v>14</v>
      </c>
      <c r="B5" s="7">
        <f>CORREL(PhonesView[battery],PhonesView[price])</f>
        <v>-0.29205648775082488</v>
      </c>
      <c r="C5" s="10">
        <f t="shared" si="0"/>
        <v>-54.868527577001366</v>
      </c>
    </row>
    <row r="6" spans="1:3" x14ac:dyDescent="0.2">
      <c r="A6" t="s">
        <v>15</v>
      </c>
      <c r="B6" s="7">
        <f>CORREL(PhonesView[rating],PhonesView[price])</f>
        <v>0.50600449728671981</v>
      </c>
      <c r="C6" s="10">
        <f t="shared" si="0"/>
        <v>95.062848722437536</v>
      </c>
    </row>
    <row r="7" spans="1:3" x14ac:dyDescent="0.2">
      <c r="A7" t="s">
        <v>16</v>
      </c>
      <c r="B7" s="7">
        <f>CORREL(PhonesView[rear_camera],PhonesView[price])</f>
        <v>0.3875403451920591</v>
      </c>
      <c r="C7" s="10">
        <f t="shared" si="0"/>
        <v>72.807039080442635</v>
      </c>
    </row>
    <row r="8" spans="1:3" x14ac:dyDescent="0.2">
      <c r="A8" t="s">
        <v>17</v>
      </c>
      <c r="B8" s="7">
        <f>CORREL(PhonesView[front_camera],PhonesView[price])</f>
        <v>0.34240952204144059</v>
      </c>
      <c r="C8" s="10">
        <f t="shared" si="0"/>
        <v>64.328330616602017</v>
      </c>
    </row>
  </sheetData>
  <conditionalFormatting sqref="A2:A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93A2C-5EA3-4162-BD7F-C75242B9900C}">
  <sheetPr codeName="Sheet7"/>
  <dimension ref="A1:M601"/>
  <sheetViews>
    <sheetView workbookViewId="0">
      <selection activeCell="A99" sqref="A99"/>
    </sheetView>
  </sheetViews>
  <sheetFormatPr defaultRowHeight="14.25" x14ac:dyDescent="0.2"/>
  <cols>
    <col min="2" max="2" width="11.625" bestFit="1" customWidth="1"/>
    <col min="12" max="12" width="11.875" bestFit="1" customWidth="1"/>
    <col min="13" max="13" width="13.875" style="4" bestFit="1" customWidth="1"/>
  </cols>
  <sheetData>
    <row r="1" spans="1:13" x14ac:dyDescent="0.2">
      <c r="A1" s="8" t="s">
        <v>10</v>
      </c>
      <c r="B1" s="8" t="s">
        <v>5</v>
      </c>
      <c r="M1"/>
    </row>
    <row r="2" spans="1:13" x14ac:dyDescent="0.2">
      <c r="A2" s="12">
        <v>4</v>
      </c>
      <c r="B2" s="29">
        <v>10999</v>
      </c>
      <c r="M2"/>
    </row>
    <row r="3" spans="1:13" x14ac:dyDescent="0.2">
      <c r="A3" s="12">
        <v>4</v>
      </c>
      <c r="B3" s="29">
        <v>5999</v>
      </c>
      <c r="M3"/>
    </row>
    <row r="4" spans="1:13" x14ac:dyDescent="0.2">
      <c r="A4" s="12">
        <v>8</v>
      </c>
      <c r="B4" s="29">
        <v>39999</v>
      </c>
      <c r="M4"/>
    </row>
    <row r="5" spans="1:13" x14ac:dyDescent="0.2">
      <c r="A5" s="12">
        <v>6</v>
      </c>
      <c r="B5" s="29">
        <v>14999</v>
      </c>
      <c r="M5"/>
    </row>
    <row r="6" spans="1:13" x14ac:dyDescent="0.2">
      <c r="A6" s="12">
        <v>6</v>
      </c>
      <c r="B6" s="29">
        <v>9999</v>
      </c>
      <c r="M6"/>
    </row>
    <row r="7" spans="1:13" x14ac:dyDescent="0.2">
      <c r="A7" s="12">
        <v>6</v>
      </c>
      <c r="B7" s="29">
        <v>8999</v>
      </c>
      <c r="M7"/>
    </row>
    <row r="8" spans="1:13" x14ac:dyDescent="0.2">
      <c r="A8" s="12">
        <v>8</v>
      </c>
      <c r="B8" s="29">
        <v>44999</v>
      </c>
      <c r="M8"/>
    </row>
    <row r="9" spans="1:13" x14ac:dyDescent="0.2">
      <c r="A9" s="12">
        <v>4</v>
      </c>
      <c r="B9" s="29">
        <v>8999</v>
      </c>
      <c r="M9"/>
    </row>
    <row r="10" spans="1:13" x14ac:dyDescent="0.2">
      <c r="A10" s="12">
        <v>4</v>
      </c>
      <c r="B10" s="29">
        <v>10999</v>
      </c>
    </row>
    <row r="11" spans="1:13" x14ac:dyDescent="0.2">
      <c r="A11" s="12">
        <v>4</v>
      </c>
      <c r="B11" s="29">
        <v>10999</v>
      </c>
    </row>
    <row r="12" spans="1:13" x14ac:dyDescent="0.2">
      <c r="A12" s="12">
        <v>4</v>
      </c>
      <c r="B12" s="29">
        <v>9999</v>
      </c>
    </row>
    <row r="13" spans="1:13" x14ac:dyDescent="0.2">
      <c r="A13" s="12">
        <v>4</v>
      </c>
      <c r="B13" s="29">
        <v>11999</v>
      </c>
    </row>
    <row r="14" spans="1:13" x14ac:dyDescent="0.2">
      <c r="A14" s="12">
        <v>8</v>
      </c>
      <c r="B14" s="29">
        <v>21499</v>
      </c>
    </row>
    <row r="15" spans="1:13" x14ac:dyDescent="0.2">
      <c r="A15" s="12">
        <v>4</v>
      </c>
      <c r="B15" s="29">
        <v>11999</v>
      </c>
    </row>
    <row r="16" spans="1:13" x14ac:dyDescent="0.2">
      <c r="A16" s="12">
        <v>8</v>
      </c>
      <c r="B16" s="29">
        <v>15499</v>
      </c>
    </row>
    <row r="17" spans="1:2" x14ac:dyDescent="0.2">
      <c r="A17" s="12">
        <v>6</v>
      </c>
      <c r="B17" s="29">
        <v>19499</v>
      </c>
    </row>
    <row r="18" spans="1:2" x14ac:dyDescent="0.2">
      <c r="A18" s="12">
        <v>8</v>
      </c>
      <c r="B18" s="29">
        <v>21499</v>
      </c>
    </row>
    <row r="19" spans="1:2" x14ac:dyDescent="0.2">
      <c r="A19" s="12">
        <v>6</v>
      </c>
      <c r="B19" s="29">
        <v>19499</v>
      </c>
    </row>
    <row r="20" spans="1:2" x14ac:dyDescent="0.2">
      <c r="A20" s="12">
        <v>6</v>
      </c>
      <c r="B20" s="29">
        <v>19499</v>
      </c>
    </row>
    <row r="21" spans="1:2" x14ac:dyDescent="0.2">
      <c r="A21" s="12">
        <v>4</v>
      </c>
      <c r="B21" s="29">
        <v>11990</v>
      </c>
    </row>
    <row r="22" spans="1:2" x14ac:dyDescent="0.2">
      <c r="A22" s="12">
        <v>6</v>
      </c>
      <c r="B22" s="29">
        <v>14499</v>
      </c>
    </row>
    <row r="23" spans="1:2" x14ac:dyDescent="0.2">
      <c r="A23" s="12">
        <v>6</v>
      </c>
      <c r="B23" s="29">
        <v>14998</v>
      </c>
    </row>
    <row r="24" spans="1:2" x14ac:dyDescent="0.2">
      <c r="A24" s="12">
        <v>12</v>
      </c>
      <c r="B24" s="29">
        <v>44999</v>
      </c>
    </row>
    <row r="25" spans="1:2" x14ac:dyDescent="0.2">
      <c r="A25" s="12">
        <v>8</v>
      </c>
      <c r="B25" s="29">
        <v>32999</v>
      </c>
    </row>
    <row r="26" spans="1:2" x14ac:dyDescent="0.2">
      <c r="A26" s="12">
        <v>12</v>
      </c>
      <c r="B26" s="29">
        <v>44999</v>
      </c>
    </row>
    <row r="27" spans="1:2" x14ac:dyDescent="0.2">
      <c r="A27" s="12">
        <v>8</v>
      </c>
      <c r="B27" s="29">
        <v>32999</v>
      </c>
    </row>
    <row r="28" spans="1:2" x14ac:dyDescent="0.2">
      <c r="A28" s="12">
        <v>12</v>
      </c>
      <c r="B28" s="29">
        <v>44999</v>
      </c>
    </row>
    <row r="29" spans="1:2" x14ac:dyDescent="0.2">
      <c r="A29" s="12">
        <v>8</v>
      </c>
      <c r="B29" s="29">
        <v>32999</v>
      </c>
    </row>
    <row r="30" spans="1:2" x14ac:dyDescent="0.2">
      <c r="A30" s="12">
        <v>2</v>
      </c>
      <c r="B30" s="29">
        <v>5299</v>
      </c>
    </row>
    <row r="31" spans="1:2" x14ac:dyDescent="0.2">
      <c r="A31" s="12">
        <v>4</v>
      </c>
      <c r="B31" s="29">
        <v>9499</v>
      </c>
    </row>
    <row r="32" spans="1:2" x14ac:dyDescent="0.2">
      <c r="A32" s="12">
        <v>2</v>
      </c>
      <c r="B32" s="29">
        <v>5999</v>
      </c>
    </row>
    <row r="33" spans="1:2" x14ac:dyDescent="0.2">
      <c r="A33" s="12">
        <v>4</v>
      </c>
      <c r="B33" s="29">
        <v>6999</v>
      </c>
    </row>
    <row r="34" spans="1:2" x14ac:dyDescent="0.2">
      <c r="A34" s="12">
        <v>4</v>
      </c>
      <c r="B34" s="29">
        <v>6999</v>
      </c>
    </row>
    <row r="35" spans="1:2" x14ac:dyDescent="0.2">
      <c r="A35" s="12">
        <v>4</v>
      </c>
      <c r="B35" s="29">
        <v>6999</v>
      </c>
    </row>
    <row r="36" spans="1:2" x14ac:dyDescent="0.2">
      <c r="A36" s="12">
        <v>8</v>
      </c>
      <c r="B36" s="29">
        <v>26999</v>
      </c>
    </row>
    <row r="37" spans="1:2" x14ac:dyDescent="0.2">
      <c r="A37" s="12">
        <v>8</v>
      </c>
      <c r="B37" s="29">
        <v>26999</v>
      </c>
    </row>
    <row r="38" spans="1:2" x14ac:dyDescent="0.2">
      <c r="A38" s="12">
        <v>4</v>
      </c>
      <c r="B38" s="29">
        <v>9999</v>
      </c>
    </row>
    <row r="39" spans="1:2" x14ac:dyDescent="0.2">
      <c r="A39" s="12">
        <v>8</v>
      </c>
      <c r="B39" s="29">
        <v>10999</v>
      </c>
    </row>
    <row r="40" spans="1:2" x14ac:dyDescent="0.2">
      <c r="A40" s="12">
        <v>8</v>
      </c>
      <c r="B40" s="29">
        <v>10999</v>
      </c>
    </row>
    <row r="41" spans="1:2" x14ac:dyDescent="0.2">
      <c r="A41" s="12">
        <v>12</v>
      </c>
      <c r="B41" s="29">
        <v>89999</v>
      </c>
    </row>
    <row r="42" spans="1:2" x14ac:dyDescent="0.2">
      <c r="A42" s="12">
        <v>8</v>
      </c>
      <c r="B42" s="29">
        <v>49999</v>
      </c>
    </row>
    <row r="43" spans="1:2" x14ac:dyDescent="0.2">
      <c r="A43" s="12">
        <v>8</v>
      </c>
      <c r="B43" s="29">
        <v>54999</v>
      </c>
    </row>
    <row r="44" spans="1:2" x14ac:dyDescent="0.2">
      <c r="A44" s="12">
        <v>8</v>
      </c>
      <c r="B44" s="29">
        <v>54999</v>
      </c>
    </row>
    <row r="45" spans="1:2" x14ac:dyDescent="0.2">
      <c r="A45" s="12">
        <v>8</v>
      </c>
      <c r="B45" s="29">
        <v>54999</v>
      </c>
    </row>
    <row r="46" spans="1:2" x14ac:dyDescent="0.2">
      <c r="A46" s="12">
        <v>8</v>
      </c>
      <c r="B46" s="29">
        <v>54999</v>
      </c>
    </row>
    <row r="47" spans="1:2" x14ac:dyDescent="0.2">
      <c r="A47" s="12">
        <v>6</v>
      </c>
      <c r="B47" s="29">
        <v>13499</v>
      </c>
    </row>
    <row r="48" spans="1:2" x14ac:dyDescent="0.2">
      <c r="A48" s="12">
        <v>4</v>
      </c>
      <c r="B48" s="29">
        <v>10990</v>
      </c>
    </row>
    <row r="49" spans="1:2" x14ac:dyDescent="0.2">
      <c r="A49" s="12">
        <v>6</v>
      </c>
      <c r="B49" s="29">
        <v>11990</v>
      </c>
    </row>
    <row r="50" spans="1:2" x14ac:dyDescent="0.2">
      <c r="A50" s="12">
        <v>8</v>
      </c>
      <c r="B50" s="29">
        <v>13999</v>
      </c>
    </row>
    <row r="51" spans="1:2" x14ac:dyDescent="0.2">
      <c r="A51" s="12">
        <v>8</v>
      </c>
      <c r="B51" s="29">
        <v>27499</v>
      </c>
    </row>
    <row r="52" spans="1:2" x14ac:dyDescent="0.2">
      <c r="A52" s="12">
        <v>8</v>
      </c>
      <c r="B52" s="29">
        <v>27499</v>
      </c>
    </row>
    <row r="53" spans="1:2" x14ac:dyDescent="0.2">
      <c r="A53" s="12">
        <v>8</v>
      </c>
      <c r="B53" s="29">
        <v>35499</v>
      </c>
    </row>
    <row r="54" spans="1:2" x14ac:dyDescent="0.2">
      <c r="A54" s="12">
        <v>8</v>
      </c>
      <c r="B54" s="29">
        <v>49999</v>
      </c>
    </row>
    <row r="55" spans="1:2" x14ac:dyDescent="0.2">
      <c r="A55" s="12">
        <v>8</v>
      </c>
      <c r="B55" s="29">
        <v>49999</v>
      </c>
    </row>
    <row r="56" spans="1:2" x14ac:dyDescent="0.2">
      <c r="A56" s="12">
        <v>8</v>
      </c>
      <c r="B56" s="29">
        <v>49999</v>
      </c>
    </row>
    <row r="57" spans="1:2" x14ac:dyDescent="0.2">
      <c r="A57" s="12">
        <v>12</v>
      </c>
      <c r="B57" s="29">
        <v>69999</v>
      </c>
    </row>
    <row r="58" spans="1:2" x14ac:dyDescent="0.2">
      <c r="A58" s="12">
        <v>8</v>
      </c>
      <c r="B58" s="29">
        <v>15999</v>
      </c>
    </row>
    <row r="59" spans="1:2" x14ac:dyDescent="0.2">
      <c r="A59" s="12">
        <v>8</v>
      </c>
      <c r="B59" s="29">
        <v>22999</v>
      </c>
    </row>
    <row r="60" spans="1:2" x14ac:dyDescent="0.2">
      <c r="A60" s="12">
        <v>2</v>
      </c>
      <c r="B60" s="29">
        <v>7450</v>
      </c>
    </row>
    <row r="61" spans="1:2" x14ac:dyDescent="0.2">
      <c r="A61" s="12">
        <v>4</v>
      </c>
      <c r="B61" s="29">
        <v>6999</v>
      </c>
    </row>
    <row r="62" spans="1:2" x14ac:dyDescent="0.2">
      <c r="A62" s="12">
        <v>8</v>
      </c>
      <c r="B62" s="29">
        <v>10999</v>
      </c>
    </row>
    <row r="63" spans="1:2" x14ac:dyDescent="0.2">
      <c r="A63" s="12">
        <v>4</v>
      </c>
      <c r="B63" s="29">
        <v>7999</v>
      </c>
    </row>
    <row r="64" spans="1:2" x14ac:dyDescent="0.2">
      <c r="A64" s="12">
        <v>8</v>
      </c>
      <c r="B64" s="29">
        <v>12999</v>
      </c>
    </row>
    <row r="65" spans="1:2" x14ac:dyDescent="0.2">
      <c r="A65" s="12">
        <v>8</v>
      </c>
      <c r="B65" s="29">
        <v>15999</v>
      </c>
    </row>
    <row r="66" spans="1:2" x14ac:dyDescent="0.2">
      <c r="A66" s="12">
        <v>4</v>
      </c>
      <c r="B66" s="29">
        <v>14999</v>
      </c>
    </row>
    <row r="67" spans="1:2" x14ac:dyDescent="0.2">
      <c r="A67" s="12">
        <v>8</v>
      </c>
      <c r="B67" s="29">
        <v>22999</v>
      </c>
    </row>
    <row r="68" spans="1:2" x14ac:dyDescent="0.2">
      <c r="A68" s="12">
        <v>12</v>
      </c>
      <c r="B68" s="29">
        <v>24999</v>
      </c>
    </row>
    <row r="69" spans="1:2" x14ac:dyDescent="0.2">
      <c r="A69" s="12">
        <v>8</v>
      </c>
      <c r="B69" s="29">
        <v>22999</v>
      </c>
    </row>
    <row r="70" spans="1:2" x14ac:dyDescent="0.2">
      <c r="A70" s="12">
        <v>4</v>
      </c>
      <c r="B70" s="29">
        <v>8499</v>
      </c>
    </row>
    <row r="71" spans="1:2" x14ac:dyDescent="0.2">
      <c r="A71" s="12">
        <v>4</v>
      </c>
      <c r="B71" s="29">
        <v>9999</v>
      </c>
    </row>
    <row r="72" spans="1:2" x14ac:dyDescent="0.2">
      <c r="A72" s="12">
        <v>6</v>
      </c>
      <c r="B72" s="29">
        <v>10999</v>
      </c>
    </row>
    <row r="73" spans="1:2" x14ac:dyDescent="0.2">
      <c r="A73" s="12">
        <v>6</v>
      </c>
      <c r="B73" s="29">
        <v>10999</v>
      </c>
    </row>
    <row r="74" spans="1:2" x14ac:dyDescent="0.2">
      <c r="A74" s="12">
        <v>4</v>
      </c>
      <c r="B74" s="29">
        <v>9999</v>
      </c>
    </row>
    <row r="75" spans="1:2" x14ac:dyDescent="0.2">
      <c r="A75" s="12">
        <v>4</v>
      </c>
      <c r="B75" s="29">
        <v>12499</v>
      </c>
    </row>
    <row r="76" spans="1:2" x14ac:dyDescent="0.2">
      <c r="A76" s="12">
        <v>4</v>
      </c>
      <c r="B76" s="29">
        <v>12499</v>
      </c>
    </row>
    <row r="77" spans="1:2" x14ac:dyDescent="0.2">
      <c r="A77" s="12">
        <v>8</v>
      </c>
      <c r="B77" s="29">
        <v>13499</v>
      </c>
    </row>
    <row r="78" spans="1:2" x14ac:dyDescent="0.2">
      <c r="A78" s="12">
        <v>4</v>
      </c>
      <c r="B78" s="29">
        <v>12499</v>
      </c>
    </row>
    <row r="79" spans="1:2" x14ac:dyDescent="0.2">
      <c r="A79" s="12">
        <v>8</v>
      </c>
      <c r="B79" s="29">
        <v>13499</v>
      </c>
    </row>
    <row r="80" spans="1:2" x14ac:dyDescent="0.2">
      <c r="A80" s="12">
        <v>6</v>
      </c>
      <c r="B80" s="29">
        <v>10999</v>
      </c>
    </row>
    <row r="81" spans="1:2" x14ac:dyDescent="0.2">
      <c r="A81" s="12">
        <v>6</v>
      </c>
      <c r="B81" s="29">
        <v>10999</v>
      </c>
    </row>
    <row r="82" spans="1:2" x14ac:dyDescent="0.2">
      <c r="A82" s="12">
        <v>4</v>
      </c>
      <c r="B82" s="29">
        <v>7499</v>
      </c>
    </row>
    <row r="83" spans="1:2" x14ac:dyDescent="0.2">
      <c r="A83" s="12">
        <v>4</v>
      </c>
      <c r="B83" s="29">
        <v>6599</v>
      </c>
    </row>
    <row r="84" spans="1:2" x14ac:dyDescent="0.2">
      <c r="A84" s="12">
        <v>4</v>
      </c>
      <c r="B84" s="29">
        <v>9499</v>
      </c>
    </row>
    <row r="85" spans="1:2" x14ac:dyDescent="0.2">
      <c r="A85" s="12">
        <v>6</v>
      </c>
      <c r="B85" s="29">
        <v>9999</v>
      </c>
    </row>
    <row r="86" spans="1:2" x14ac:dyDescent="0.2">
      <c r="A86" s="12">
        <v>6</v>
      </c>
      <c r="B86" s="29">
        <v>9999</v>
      </c>
    </row>
    <row r="87" spans="1:2" x14ac:dyDescent="0.2">
      <c r="A87" s="12">
        <v>4</v>
      </c>
      <c r="B87" s="29">
        <v>9499</v>
      </c>
    </row>
    <row r="88" spans="1:2" x14ac:dyDescent="0.2">
      <c r="A88" s="12">
        <v>4</v>
      </c>
      <c r="B88" s="29">
        <v>9499</v>
      </c>
    </row>
    <row r="89" spans="1:2" x14ac:dyDescent="0.2">
      <c r="A89" s="12">
        <v>6</v>
      </c>
      <c r="B89" s="29">
        <v>9999</v>
      </c>
    </row>
    <row r="90" spans="1:2" x14ac:dyDescent="0.2">
      <c r="A90" s="12">
        <v>4</v>
      </c>
      <c r="B90" s="29">
        <v>10999</v>
      </c>
    </row>
    <row r="91" spans="1:2" x14ac:dyDescent="0.2">
      <c r="A91" s="12">
        <v>6</v>
      </c>
      <c r="B91" s="29">
        <v>11999</v>
      </c>
    </row>
    <row r="92" spans="1:2" x14ac:dyDescent="0.2">
      <c r="A92" s="12">
        <v>4</v>
      </c>
      <c r="B92" s="29">
        <v>10999</v>
      </c>
    </row>
    <row r="93" spans="1:2" x14ac:dyDescent="0.2">
      <c r="A93" s="12">
        <v>6</v>
      </c>
      <c r="B93" s="29">
        <v>11999</v>
      </c>
    </row>
    <row r="94" spans="1:2" x14ac:dyDescent="0.2">
      <c r="A94" s="12">
        <v>8</v>
      </c>
      <c r="B94" s="29">
        <v>13899</v>
      </c>
    </row>
    <row r="95" spans="1:2" x14ac:dyDescent="0.2">
      <c r="A95" s="12">
        <v>6</v>
      </c>
      <c r="B95" s="29">
        <v>12999</v>
      </c>
    </row>
    <row r="96" spans="1:2" x14ac:dyDescent="0.2">
      <c r="A96" s="12">
        <v>8</v>
      </c>
      <c r="B96" s="29">
        <v>14999</v>
      </c>
    </row>
    <row r="97" spans="1:2" x14ac:dyDescent="0.2">
      <c r="A97" s="12">
        <v>8</v>
      </c>
      <c r="B97" s="29">
        <v>14999</v>
      </c>
    </row>
    <row r="98" spans="1:2" x14ac:dyDescent="0.2">
      <c r="A98" s="12">
        <v>6</v>
      </c>
      <c r="B98" s="29">
        <v>12499</v>
      </c>
    </row>
    <row r="99" spans="1:2" x14ac:dyDescent="0.2">
      <c r="A99" s="12">
        <v>6</v>
      </c>
      <c r="B99" s="29">
        <v>12499</v>
      </c>
    </row>
    <row r="100" spans="1:2" x14ac:dyDescent="0.2">
      <c r="A100" s="12">
        <v>6</v>
      </c>
      <c r="B100" s="29">
        <v>12499</v>
      </c>
    </row>
    <row r="101" spans="1:2" x14ac:dyDescent="0.2">
      <c r="A101" s="12">
        <v>4</v>
      </c>
      <c r="B101" s="29">
        <v>11999</v>
      </c>
    </row>
    <row r="102" spans="1:2" x14ac:dyDescent="0.2">
      <c r="A102" s="12">
        <v>4</v>
      </c>
      <c r="B102" s="29">
        <v>11999</v>
      </c>
    </row>
    <row r="103" spans="1:2" x14ac:dyDescent="0.2">
      <c r="A103" s="12">
        <v>4</v>
      </c>
      <c r="B103" s="29">
        <v>11999</v>
      </c>
    </row>
    <row r="104" spans="1:2" x14ac:dyDescent="0.2">
      <c r="A104" s="12">
        <v>8</v>
      </c>
      <c r="B104" s="29">
        <v>13999</v>
      </c>
    </row>
    <row r="105" spans="1:2" x14ac:dyDescent="0.2">
      <c r="A105" s="12">
        <v>8</v>
      </c>
      <c r="B105" s="29">
        <v>13999</v>
      </c>
    </row>
    <row r="106" spans="1:2" x14ac:dyDescent="0.2">
      <c r="A106" s="12">
        <v>8</v>
      </c>
      <c r="B106" s="29">
        <v>13999</v>
      </c>
    </row>
    <row r="107" spans="1:2" x14ac:dyDescent="0.2">
      <c r="A107" s="12">
        <v>12</v>
      </c>
      <c r="B107" s="29">
        <v>24999</v>
      </c>
    </row>
    <row r="108" spans="1:2" x14ac:dyDescent="0.2">
      <c r="A108" s="12">
        <v>8</v>
      </c>
      <c r="B108" s="29">
        <v>23999</v>
      </c>
    </row>
    <row r="109" spans="1:2" x14ac:dyDescent="0.2">
      <c r="A109" s="12">
        <v>8</v>
      </c>
      <c r="B109" s="29">
        <v>23999</v>
      </c>
    </row>
    <row r="110" spans="1:2" x14ac:dyDescent="0.2">
      <c r="A110" s="12">
        <v>12</v>
      </c>
      <c r="B110" s="29">
        <v>24999</v>
      </c>
    </row>
    <row r="111" spans="1:2" x14ac:dyDescent="0.2">
      <c r="A111" s="12">
        <v>8</v>
      </c>
      <c r="B111" s="29">
        <v>19890</v>
      </c>
    </row>
    <row r="112" spans="1:2" x14ac:dyDescent="0.2">
      <c r="A112" s="12">
        <v>8</v>
      </c>
      <c r="B112" s="29">
        <v>12999</v>
      </c>
    </row>
    <row r="113" spans="1:2" x14ac:dyDescent="0.2">
      <c r="A113" s="12">
        <v>4</v>
      </c>
      <c r="B113" s="29">
        <v>8999</v>
      </c>
    </row>
    <row r="114" spans="1:2" x14ac:dyDescent="0.2">
      <c r="A114" s="12">
        <v>4</v>
      </c>
      <c r="B114" s="29">
        <v>8999</v>
      </c>
    </row>
    <row r="115" spans="1:2" x14ac:dyDescent="0.2">
      <c r="A115" s="12">
        <v>8</v>
      </c>
      <c r="B115" s="29">
        <v>8999</v>
      </c>
    </row>
    <row r="116" spans="1:2" x14ac:dyDescent="0.2">
      <c r="A116" s="12">
        <v>8</v>
      </c>
      <c r="B116" s="29">
        <v>27958</v>
      </c>
    </row>
    <row r="117" spans="1:2" x14ac:dyDescent="0.2">
      <c r="A117" s="12">
        <v>8</v>
      </c>
      <c r="B117" s="29">
        <v>27964</v>
      </c>
    </row>
    <row r="118" spans="1:2" x14ac:dyDescent="0.2">
      <c r="A118" s="12">
        <v>8</v>
      </c>
      <c r="B118" s="29">
        <v>27889</v>
      </c>
    </row>
    <row r="119" spans="1:2" x14ac:dyDescent="0.2">
      <c r="A119" s="12">
        <v>8</v>
      </c>
      <c r="B119" s="29">
        <v>27999</v>
      </c>
    </row>
    <row r="120" spans="1:2" x14ac:dyDescent="0.2">
      <c r="A120" s="12">
        <v>8</v>
      </c>
      <c r="B120" s="29">
        <v>25999</v>
      </c>
    </row>
    <row r="121" spans="1:2" x14ac:dyDescent="0.2">
      <c r="A121" s="12">
        <v>4</v>
      </c>
      <c r="B121" s="29">
        <v>9999</v>
      </c>
    </row>
    <row r="122" spans="1:2" x14ac:dyDescent="0.2">
      <c r="A122" s="12">
        <v>4</v>
      </c>
      <c r="B122" s="29">
        <v>9999</v>
      </c>
    </row>
    <row r="123" spans="1:2" x14ac:dyDescent="0.2">
      <c r="A123" s="12">
        <v>8</v>
      </c>
      <c r="B123" s="29">
        <v>22999</v>
      </c>
    </row>
    <row r="124" spans="1:2" x14ac:dyDescent="0.2">
      <c r="A124" s="12">
        <v>8</v>
      </c>
      <c r="B124" s="29">
        <v>23999</v>
      </c>
    </row>
    <row r="125" spans="1:2" x14ac:dyDescent="0.2">
      <c r="A125" s="12">
        <v>8</v>
      </c>
      <c r="B125" s="29">
        <v>22999</v>
      </c>
    </row>
    <row r="126" spans="1:2" x14ac:dyDescent="0.2">
      <c r="A126" s="12">
        <v>8</v>
      </c>
      <c r="B126" s="29">
        <v>23999</v>
      </c>
    </row>
    <row r="127" spans="1:2" x14ac:dyDescent="0.2">
      <c r="A127" s="12">
        <v>8</v>
      </c>
      <c r="B127" s="29">
        <v>58999</v>
      </c>
    </row>
    <row r="128" spans="1:2" x14ac:dyDescent="0.2">
      <c r="A128" s="12">
        <v>8</v>
      </c>
      <c r="B128" s="29">
        <v>68999</v>
      </c>
    </row>
    <row r="129" spans="1:2" x14ac:dyDescent="0.2">
      <c r="A129" s="12">
        <v>8</v>
      </c>
      <c r="B129" s="29">
        <v>58999</v>
      </c>
    </row>
    <row r="130" spans="1:2" x14ac:dyDescent="0.2">
      <c r="A130" s="12">
        <v>8</v>
      </c>
      <c r="B130" s="29">
        <v>33999</v>
      </c>
    </row>
    <row r="131" spans="1:2" x14ac:dyDescent="0.2">
      <c r="A131" s="12">
        <v>6</v>
      </c>
      <c r="B131" s="29">
        <v>11999</v>
      </c>
    </row>
    <row r="132" spans="1:2" x14ac:dyDescent="0.2">
      <c r="A132" s="12">
        <v>6</v>
      </c>
      <c r="B132" s="29">
        <v>11999</v>
      </c>
    </row>
    <row r="133" spans="1:2" x14ac:dyDescent="0.2">
      <c r="A133" s="12">
        <v>8</v>
      </c>
      <c r="B133" s="29">
        <v>15999</v>
      </c>
    </row>
    <row r="134" spans="1:2" x14ac:dyDescent="0.2">
      <c r="A134" s="12">
        <v>8</v>
      </c>
      <c r="B134" s="29">
        <v>27999</v>
      </c>
    </row>
    <row r="135" spans="1:2" x14ac:dyDescent="0.2">
      <c r="A135" s="12">
        <v>8</v>
      </c>
      <c r="B135" s="29">
        <v>27999</v>
      </c>
    </row>
    <row r="136" spans="1:2" x14ac:dyDescent="0.2">
      <c r="A136" s="12">
        <v>4</v>
      </c>
      <c r="B136" s="29">
        <v>8999</v>
      </c>
    </row>
    <row r="137" spans="1:2" x14ac:dyDescent="0.2">
      <c r="A137" s="12">
        <v>4</v>
      </c>
      <c r="B137" s="29">
        <v>8999</v>
      </c>
    </row>
    <row r="138" spans="1:2" x14ac:dyDescent="0.2">
      <c r="A138" s="12">
        <v>12</v>
      </c>
      <c r="B138" s="29">
        <v>49999</v>
      </c>
    </row>
    <row r="139" spans="1:2" x14ac:dyDescent="0.2">
      <c r="A139" s="12">
        <v>8</v>
      </c>
      <c r="B139" s="29">
        <v>39999</v>
      </c>
    </row>
    <row r="140" spans="1:2" x14ac:dyDescent="0.2">
      <c r="A140" s="12">
        <v>12</v>
      </c>
      <c r="B140" s="29">
        <v>42999</v>
      </c>
    </row>
    <row r="141" spans="1:2" x14ac:dyDescent="0.2">
      <c r="A141" s="12">
        <v>8</v>
      </c>
      <c r="B141" s="29">
        <v>39999</v>
      </c>
    </row>
    <row r="142" spans="1:2" x14ac:dyDescent="0.2">
      <c r="A142" s="12">
        <v>4</v>
      </c>
      <c r="B142" s="29">
        <v>9999</v>
      </c>
    </row>
    <row r="143" spans="1:2" x14ac:dyDescent="0.2">
      <c r="A143" s="12">
        <v>4</v>
      </c>
      <c r="B143" s="29">
        <v>9499</v>
      </c>
    </row>
    <row r="144" spans="1:2" x14ac:dyDescent="0.2">
      <c r="A144" s="12">
        <v>4</v>
      </c>
      <c r="B144" s="29">
        <v>9499</v>
      </c>
    </row>
    <row r="145" spans="1:2" x14ac:dyDescent="0.2">
      <c r="A145" s="12">
        <v>6</v>
      </c>
      <c r="B145" s="29">
        <v>10470</v>
      </c>
    </row>
    <row r="146" spans="1:2" x14ac:dyDescent="0.2">
      <c r="A146" s="12">
        <v>8</v>
      </c>
      <c r="B146" s="29">
        <v>7999</v>
      </c>
    </row>
    <row r="147" spans="1:2" x14ac:dyDescent="0.2">
      <c r="A147" s="12">
        <v>4</v>
      </c>
      <c r="B147" s="29">
        <v>7999</v>
      </c>
    </row>
    <row r="148" spans="1:2" x14ac:dyDescent="0.2">
      <c r="A148" s="12">
        <v>4</v>
      </c>
      <c r="B148" s="29">
        <v>6999</v>
      </c>
    </row>
    <row r="149" spans="1:2" x14ac:dyDescent="0.2">
      <c r="A149" s="12">
        <v>4</v>
      </c>
      <c r="B149" s="29">
        <v>6999</v>
      </c>
    </row>
    <row r="150" spans="1:2" x14ac:dyDescent="0.2">
      <c r="A150" s="12">
        <v>8</v>
      </c>
      <c r="B150" s="29">
        <v>11999</v>
      </c>
    </row>
    <row r="151" spans="1:2" x14ac:dyDescent="0.2">
      <c r="A151" s="12">
        <v>8</v>
      </c>
      <c r="B151" s="29">
        <v>11999</v>
      </c>
    </row>
    <row r="152" spans="1:2" x14ac:dyDescent="0.2">
      <c r="A152" s="12">
        <v>8</v>
      </c>
      <c r="B152" s="29">
        <v>11999</v>
      </c>
    </row>
    <row r="153" spans="1:2" x14ac:dyDescent="0.2">
      <c r="A153" s="12">
        <v>4</v>
      </c>
      <c r="B153" s="29">
        <v>7999</v>
      </c>
    </row>
    <row r="154" spans="1:2" x14ac:dyDescent="0.2">
      <c r="A154" s="12">
        <v>4</v>
      </c>
      <c r="B154" s="29">
        <v>6999</v>
      </c>
    </row>
    <row r="155" spans="1:2" x14ac:dyDescent="0.2">
      <c r="A155" s="12">
        <v>4</v>
      </c>
      <c r="B155" s="29">
        <v>10999</v>
      </c>
    </row>
    <row r="156" spans="1:2" x14ac:dyDescent="0.2">
      <c r="A156" s="12">
        <v>4</v>
      </c>
      <c r="B156" s="29">
        <v>10499</v>
      </c>
    </row>
    <row r="157" spans="1:2" x14ac:dyDescent="0.2">
      <c r="A157" s="12">
        <v>8</v>
      </c>
      <c r="B157" s="29">
        <v>21900</v>
      </c>
    </row>
    <row r="158" spans="1:2" x14ac:dyDescent="0.2">
      <c r="A158" s="12">
        <v>8</v>
      </c>
      <c r="B158" s="29">
        <v>21999</v>
      </c>
    </row>
    <row r="159" spans="1:2" x14ac:dyDescent="0.2">
      <c r="A159" s="12">
        <v>3</v>
      </c>
      <c r="B159" s="29">
        <v>6699</v>
      </c>
    </row>
    <row r="160" spans="1:2" x14ac:dyDescent="0.2">
      <c r="A160" s="12">
        <v>3</v>
      </c>
      <c r="B160" s="29">
        <v>6699</v>
      </c>
    </row>
    <row r="161" spans="1:2" x14ac:dyDescent="0.2">
      <c r="A161" s="12">
        <v>3</v>
      </c>
      <c r="B161" s="29">
        <v>6699</v>
      </c>
    </row>
    <row r="162" spans="1:2" x14ac:dyDescent="0.2">
      <c r="A162" s="12">
        <v>2</v>
      </c>
      <c r="B162" s="29">
        <v>5749</v>
      </c>
    </row>
    <row r="163" spans="1:2" x14ac:dyDescent="0.2">
      <c r="A163" s="12">
        <v>2</v>
      </c>
      <c r="B163" s="29">
        <v>5728</v>
      </c>
    </row>
    <row r="164" spans="1:2" x14ac:dyDescent="0.2">
      <c r="A164" s="12">
        <v>8</v>
      </c>
      <c r="B164" s="29">
        <v>14999</v>
      </c>
    </row>
    <row r="165" spans="1:2" x14ac:dyDescent="0.2">
      <c r="A165" s="12">
        <v>6</v>
      </c>
      <c r="B165" s="29">
        <v>13999</v>
      </c>
    </row>
    <row r="166" spans="1:2" x14ac:dyDescent="0.2">
      <c r="A166" s="12">
        <v>12</v>
      </c>
      <c r="B166" s="29">
        <v>27999</v>
      </c>
    </row>
    <row r="167" spans="1:2" x14ac:dyDescent="0.2">
      <c r="A167" s="12">
        <v>8</v>
      </c>
      <c r="B167" s="29">
        <v>25999</v>
      </c>
    </row>
    <row r="168" spans="1:2" x14ac:dyDescent="0.2">
      <c r="A168" s="12">
        <v>8</v>
      </c>
      <c r="B168" s="29">
        <v>23999</v>
      </c>
    </row>
    <row r="169" spans="1:2" x14ac:dyDescent="0.2">
      <c r="A169" s="12">
        <v>12</v>
      </c>
      <c r="B169" s="29">
        <v>27999</v>
      </c>
    </row>
    <row r="170" spans="1:2" x14ac:dyDescent="0.2">
      <c r="A170" s="12">
        <v>8</v>
      </c>
      <c r="B170" s="29">
        <v>25999</v>
      </c>
    </row>
    <row r="171" spans="1:2" x14ac:dyDescent="0.2">
      <c r="A171" s="12">
        <v>8</v>
      </c>
      <c r="B171" s="29">
        <v>23999</v>
      </c>
    </row>
    <row r="172" spans="1:2" x14ac:dyDescent="0.2">
      <c r="A172" s="12">
        <v>8</v>
      </c>
      <c r="B172" s="29">
        <v>39999</v>
      </c>
    </row>
    <row r="173" spans="1:2" x14ac:dyDescent="0.2">
      <c r="A173" s="12">
        <v>8</v>
      </c>
      <c r="B173" s="29">
        <v>39999</v>
      </c>
    </row>
    <row r="174" spans="1:2" x14ac:dyDescent="0.2">
      <c r="A174" s="12">
        <v>8</v>
      </c>
      <c r="B174" s="29">
        <v>39999</v>
      </c>
    </row>
    <row r="175" spans="1:2" x14ac:dyDescent="0.2">
      <c r="A175" s="12">
        <v>8</v>
      </c>
      <c r="B175" s="29">
        <v>44999</v>
      </c>
    </row>
    <row r="176" spans="1:2" x14ac:dyDescent="0.2">
      <c r="A176" s="12">
        <v>8</v>
      </c>
      <c r="B176" s="29">
        <v>44999</v>
      </c>
    </row>
    <row r="177" spans="1:2" x14ac:dyDescent="0.2">
      <c r="A177" s="12">
        <v>8</v>
      </c>
      <c r="B177" s="29">
        <v>44999</v>
      </c>
    </row>
    <row r="178" spans="1:2" x14ac:dyDescent="0.2">
      <c r="A178" s="12">
        <v>8</v>
      </c>
      <c r="B178" s="29">
        <v>9499</v>
      </c>
    </row>
    <row r="179" spans="1:2" x14ac:dyDescent="0.2">
      <c r="A179" s="12">
        <v>4</v>
      </c>
      <c r="B179" s="29">
        <v>6799</v>
      </c>
    </row>
    <row r="180" spans="1:2" x14ac:dyDescent="0.2">
      <c r="A180" s="12">
        <v>6</v>
      </c>
      <c r="B180" s="29">
        <v>7499</v>
      </c>
    </row>
    <row r="181" spans="1:2" x14ac:dyDescent="0.2">
      <c r="A181" s="12">
        <v>6</v>
      </c>
      <c r="B181" s="29">
        <v>7499</v>
      </c>
    </row>
    <row r="182" spans="1:2" x14ac:dyDescent="0.2">
      <c r="A182" s="12">
        <v>8</v>
      </c>
      <c r="B182" s="29">
        <v>9499</v>
      </c>
    </row>
    <row r="183" spans="1:2" x14ac:dyDescent="0.2">
      <c r="A183" s="12">
        <v>4</v>
      </c>
      <c r="B183" s="29">
        <v>6799</v>
      </c>
    </row>
    <row r="184" spans="1:2" x14ac:dyDescent="0.2">
      <c r="A184" s="12">
        <v>3</v>
      </c>
      <c r="B184" s="29">
        <v>6899</v>
      </c>
    </row>
    <row r="185" spans="1:2" x14ac:dyDescent="0.2">
      <c r="A185" s="12">
        <v>6</v>
      </c>
      <c r="B185" s="29">
        <v>8499</v>
      </c>
    </row>
    <row r="186" spans="1:2" x14ac:dyDescent="0.2">
      <c r="A186" s="12">
        <v>4</v>
      </c>
      <c r="B186" s="29">
        <v>7699</v>
      </c>
    </row>
    <row r="187" spans="1:2" x14ac:dyDescent="0.2">
      <c r="A187" s="12">
        <v>4</v>
      </c>
      <c r="B187" s="29">
        <v>7699</v>
      </c>
    </row>
    <row r="188" spans="1:2" x14ac:dyDescent="0.2">
      <c r="A188" s="12">
        <v>6</v>
      </c>
      <c r="B188" s="29">
        <v>8499</v>
      </c>
    </row>
    <row r="189" spans="1:2" x14ac:dyDescent="0.2">
      <c r="A189" s="12">
        <v>6</v>
      </c>
      <c r="B189" s="29">
        <v>15499</v>
      </c>
    </row>
    <row r="190" spans="1:2" x14ac:dyDescent="0.2">
      <c r="A190" s="12">
        <v>4</v>
      </c>
      <c r="B190" s="29">
        <v>13999</v>
      </c>
    </row>
    <row r="191" spans="1:2" x14ac:dyDescent="0.2">
      <c r="A191" s="12">
        <v>6</v>
      </c>
      <c r="B191" s="29">
        <v>15499</v>
      </c>
    </row>
    <row r="192" spans="1:2" x14ac:dyDescent="0.2">
      <c r="A192" s="12">
        <v>8</v>
      </c>
      <c r="B192" s="29">
        <v>15999</v>
      </c>
    </row>
    <row r="193" spans="1:2" x14ac:dyDescent="0.2">
      <c r="A193" s="12">
        <v>8</v>
      </c>
      <c r="B193" s="29">
        <v>22999</v>
      </c>
    </row>
    <row r="194" spans="1:2" x14ac:dyDescent="0.2">
      <c r="A194" s="12">
        <v>8</v>
      </c>
      <c r="B194" s="29">
        <v>58999</v>
      </c>
    </row>
    <row r="195" spans="1:2" x14ac:dyDescent="0.2">
      <c r="A195" s="12">
        <v>4</v>
      </c>
      <c r="B195" s="29">
        <v>8999</v>
      </c>
    </row>
    <row r="196" spans="1:2" x14ac:dyDescent="0.2">
      <c r="A196" s="12">
        <v>8</v>
      </c>
      <c r="B196" s="29">
        <v>11499</v>
      </c>
    </row>
    <row r="197" spans="1:2" x14ac:dyDescent="0.2">
      <c r="A197" s="12">
        <v>4</v>
      </c>
      <c r="B197" s="29">
        <v>8999</v>
      </c>
    </row>
    <row r="198" spans="1:2" x14ac:dyDescent="0.2">
      <c r="A198" s="12">
        <v>6</v>
      </c>
      <c r="B198" s="29">
        <v>9999</v>
      </c>
    </row>
    <row r="199" spans="1:2" x14ac:dyDescent="0.2">
      <c r="A199" s="12">
        <v>4</v>
      </c>
      <c r="B199" s="29">
        <v>7199</v>
      </c>
    </row>
    <row r="200" spans="1:2" x14ac:dyDescent="0.2">
      <c r="A200" s="12">
        <v>4</v>
      </c>
      <c r="B200" s="29">
        <v>7199</v>
      </c>
    </row>
    <row r="201" spans="1:2" x14ac:dyDescent="0.2">
      <c r="A201" s="12">
        <v>8</v>
      </c>
      <c r="B201" s="29">
        <v>18999</v>
      </c>
    </row>
    <row r="202" spans="1:2" x14ac:dyDescent="0.2">
      <c r="A202" s="12">
        <v>6</v>
      </c>
      <c r="B202" s="29">
        <v>17667</v>
      </c>
    </row>
    <row r="203" spans="1:2" x14ac:dyDescent="0.2">
      <c r="A203" s="12">
        <v>8</v>
      </c>
      <c r="B203" s="29">
        <v>22499</v>
      </c>
    </row>
    <row r="204" spans="1:2" x14ac:dyDescent="0.2">
      <c r="A204" s="12">
        <v>8</v>
      </c>
      <c r="B204" s="29">
        <v>18548</v>
      </c>
    </row>
    <row r="205" spans="1:2" x14ac:dyDescent="0.2">
      <c r="A205" s="12">
        <v>8</v>
      </c>
      <c r="B205" s="29">
        <v>22139</v>
      </c>
    </row>
    <row r="206" spans="1:2" x14ac:dyDescent="0.2">
      <c r="A206" s="12">
        <v>8</v>
      </c>
      <c r="B206" s="29">
        <v>18975</v>
      </c>
    </row>
    <row r="207" spans="1:2" x14ac:dyDescent="0.2">
      <c r="A207" s="12">
        <v>6</v>
      </c>
      <c r="B207" s="29">
        <v>17999</v>
      </c>
    </row>
    <row r="208" spans="1:2" x14ac:dyDescent="0.2">
      <c r="A208" s="12">
        <v>3</v>
      </c>
      <c r="B208" s="29">
        <v>6899</v>
      </c>
    </row>
    <row r="209" spans="1:2" x14ac:dyDescent="0.2">
      <c r="A209" s="12">
        <v>8</v>
      </c>
      <c r="B209" s="29">
        <v>28999</v>
      </c>
    </row>
    <row r="210" spans="1:2" x14ac:dyDescent="0.2">
      <c r="A210" s="12">
        <v>8</v>
      </c>
      <c r="B210" s="29">
        <v>22999</v>
      </c>
    </row>
    <row r="211" spans="1:2" x14ac:dyDescent="0.2">
      <c r="A211" s="12">
        <v>12</v>
      </c>
      <c r="B211" s="29">
        <v>30999</v>
      </c>
    </row>
    <row r="212" spans="1:2" x14ac:dyDescent="0.2">
      <c r="A212" s="12">
        <v>8</v>
      </c>
      <c r="B212" s="29">
        <v>24999</v>
      </c>
    </row>
    <row r="213" spans="1:2" x14ac:dyDescent="0.2">
      <c r="A213" s="12">
        <v>8</v>
      </c>
      <c r="B213" s="29">
        <v>29999</v>
      </c>
    </row>
    <row r="214" spans="1:2" x14ac:dyDescent="0.2">
      <c r="A214" s="12">
        <v>12</v>
      </c>
      <c r="B214" s="29">
        <v>30999</v>
      </c>
    </row>
    <row r="215" spans="1:2" x14ac:dyDescent="0.2">
      <c r="A215" s="12">
        <v>8</v>
      </c>
      <c r="B215" s="29">
        <v>28999</v>
      </c>
    </row>
    <row r="216" spans="1:2" x14ac:dyDescent="0.2">
      <c r="A216" s="12">
        <v>8</v>
      </c>
      <c r="B216" s="29">
        <v>29999</v>
      </c>
    </row>
    <row r="217" spans="1:2" x14ac:dyDescent="0.2">
      <c r="A217" s="12">
        <v>8</v>
      </c>
      <c r="B217" s="29">
        <v>29999</v>
      </c>
    </row>
    <row r="218" spans="1:2" x14ac:dyDescent="0.2">
      <c r="A218" s="12">
        <v>8</v>
      </c>
      <c r="B218" s="29">
        <v>28999</v>
      </c>
    </row>
    <row r="219" spans="1:2" x14ac:dyDescent="0.2">
      <c r="A219" s="12">
        <v>8</v>
      </c>
      <c r="B219" s="29">
        <v>24999</v>
      </c>
    </row>
    <row r="220" spans="1:2" x14ac:dyDescent="0.2">
      <c r="A220" s="12">
        <v>12</v>
      </c>
      <c r="B220" s="29">
        <v>30999</v>
      </c>
    </row>
    <row r="221" spans="1:2" x14ac:dyDescent="0.2">
      <c r="A221" s="12">
        <v>4</v>
      </c>
      <c r="B221" s="29">
        <v>7699</v>
      </c>
    </row>
    <row r="222" spans="1:2" x14ac:dyDescent="0.2">
      <c r="A222" s="12">
        <v>4</v>
      </c>
      <c r="B222" s="29">
        <v>7299</v>
      </c>
    </row>
    <row r="223" spans="1:2" x14ac:dyDescent="0.2">
      <c r="A223" s="12">
        <v>8</v>
      </c>
      <c r="B223" s="29">
        <v>7999</v>
      </c>
    </row>
    <row r="224" spans="1:2" x14ac:dyDescent="0.2">
      <c r="A224" s="12">
        <v>8</v>
      </c>
      <c r="B224" s="29">
        <v>7999</v>
      </c>
    </row>
    <row r="225" spans="1:2" x14ac:dyDescent="0.2">
      <c r="A225" s="12">
        <v>4</v>
      </c>
      <c r="B225" s="29">
        <v>7299</v>
      </c>
    </row>
    <row r="226" spans="1:2" x14ac:dyDescent="0.2">
      <c r="A226" s="12">
        <v>4</v>
      </c>
      <c r="B226" s="29">
        <v>7299</v>
      </c>
    </row>
    <row r="227" spans="1:2" x14ac:dyDescent="0.2">
      <c r="A227" s="12">
        <v>4</v>
      </c>
      <c r="B227" s="29">
        <v>7299</v>
      </c>
    </row>
    <row r="228" spans="1:2" x14ac:dyDescent="0.2">
      <c r="A228" s="12">
        <v>8</v>
      </c>
      <c r="B228" s="29">
        <v>7999</v>
      </c>
    </row>
    <row r="229" spans="1:2" x14ac:dyDescent="0.2">
      <c r="A229" s="12">
        <v>6</v>
      </c>
      <c r="B229" s="29">
        <v>8499</v>
      </c>
    </row>
    <row r="230" spans="1:2" x14ac:dyDescent="0.2">
      <c r="A230" s="12">
        <v>4</v>
      </c>
      <c r="B230" s="29">
        <v>7199</v>
      </c>
    </row>
    <row r="231" spans="1:2" x14ac:dyDescent="0.2">
      <c r="A231" s="12">
        <v>12</v>
      </c>
      <c r="B231" s="29">
        <v>121499</v>
      </c>
    </row>
    <row r="232" spans="1:2" x14ac:dyDescent="0.2">
      <c r="A232" s="12">
        <v>8</v>
      </c>
      <c r="B232" s="29">
        <v>70999</v>
      </c>
    </row>
    <row r="233" spans="1:2" x14ac:dyDescent="0.2">
      <c r="A233" s="12">
        <v>8</v>
      </c>
      <c r="B233" s="29">
        <v>67999</v>
      </c>
    </row>
    <row r="234" spans="1:2" x14ac:dyDescent="0.2">
      <c r="A234" s="12">
        <v>12</v>
      </c>
      <c r="B234" s="29">
        <v>94999</v>
      </c>
    </row>
    <row r="235" spans="1:2" x14ac:dyDescent="0.2">
      <c r="A235" s="12">
        <v>12</v>
      </c>
      <c r="B235" s="29">
        <v>121499</v>
      </c>
    </row>
    <row r="236" spans="1:2" x14ac:dyDescent="0.2">
      <c r="A236" s="12">
        <v>12</v>
      </c>
      <c r="B236" s="29">
        <v>121999</v>
      </c>
    </row>
    <row r="237" spans="1:2" x14ac:dyDescent="0.2">
      <c r="A237" s="12">
        <v>12</v>
      </c>
      <c r="B237" s="29">
        <v>104999</v>
      </c>
    </row>
    <row r="238" spans="1:2" x14ac:dyDescent="0.2">
      <c r="A238" s="12">
        <v>8</v>
      </c>
      <c r="B238" s="29">
        <v>70999</v>
      </c>
    </row>
    <row r="239" spans="1:2" x14ac:dyDescent="0.2">
      <c r="A239" s="12">
        <v>12</v>
      </c>
      <c r="B239" s="29">
        <v>130999</v>
      </c>
    </row>
    <row r="240" spans="1:2" x14ac:dyDescent="0.2">
      <c r="A240" s="12">
        <v>12</v>
      </c>
      <c r="B240" s="29">
        <v>104999</v>
      </c>
    </row>
    <row r="241" spans="1:2" x14ac:dyDescent="0.2">
      <c r="A241" s="12">
        <v>8</v>
      </c>
      <c r="B241" s="29">
        <v>67999</v>
      </c>
    </row>
    <row r="242" spans="1:2" x14ac:dyDescent="0.2">
      <c r="A242" s="12">
        <v>3</v>
      </c>
      <c r="B242" s="29">
        <v>6899</v>
      </c>
    </row>
    <row r="243" spans="1:2" x14ac:dyDescent="0.2">
      <c r="A243" s="12">
        <v>8</v>
      </c>
      <c r="B243" s="29">
        <v>11499</v>
      </c>
    </row>
    <row r="244" spans="1:2" x14ac:dyDescent="0.2">
      <c r="A244" s="12">
        <v>4</v>
      </c>
      <c r="B244" s="29">
        <v>6799</v>
      </c>
    </row>
    <row r="245" spans="1:2" x14ac:dyDescent="0.2">
      <c r="A245" s="12">
        <v>8</v>
      </c>
      <c r="B245" s="29">
        <v>9499</v>
      </c>
    </row>
    <row r="246" spans="1:2" x14ac:dyDescent="0.2">
      <c r="A246" s="12">
        <v>6</v>
      </c>
      <c r="B246" s="29">
        <v>7499</v>
      </c>
    </row>
    <row r="247" spans="1:2" x14ac:dyDescent="0.2">
      <c r="A247" s="12">
        <v>4</v>
      </c>
      <c r="B247" s="29">
        <v>8999</v>
      </c>
    </row>
    <row r="248" spans="1:2" x14ac:dyDescent="0.2">
      <c r="A248" s="12">
        <v>6</v>
      </c>
      <c r="B248" s="29">
        <v>9999</v>
      </c>
    </row>
    <row r="249" spans="1:2" x14ac:dyDescent="0.2">
      <c r="A249" s="12">
        <v>8</v>
      </c>
      <c r="B249" s="29">
        <v>7599</v>
      </c>
    </row>
    <row r="250" spans="1:2" x14ac:dyDescent="0.2">
      <c r="A250" s="12">
        <v>12</v>
      </c>
      <c r="B250" s="29">
        <v>24999</v>
      </c>
    </row>
    <row r="251" spans="1:2" x14ac:dyDescent="0.2">
      <c r="A251" s="12">
        <v>8</v>
      </c>
      <c r="B251" s="29">
        <v>22999</v>
      </c>
    </row>
    <row r="252" spans="1:2" x14ac:dyDescent="0.2">
      <c r="A252" s="12">
        <v>8</v>
      </c>
      <c r="B252" s="29">
        <v>22999</v>
      </c>
    </row>
    <row r="253" spans="1:2" x14ac:dyDescent="0.2">
      <c r="A253" s="12">
        <v>8</v>
      </c>
      <c r="B253" s="29">
        <v>22999</v>
      </c>
    </row>
    <row r="254" spans="1:2" x14ac:dyDescent="0.2">
      <c r="A254" s="12">
        <v>12</v>
      </c>
      <c r="B254" s="29">
        <v>24999</v>
      </c>
    </row>
    <row r="255" spans="1:2" x14ac:dyDescent="0.2">
      <c r="A255" s="12">
        <v>12</v>
      </c>
      <c r="B255" s="29">
        <v>24999</v>
      </c>
    </row>
    <row r="256" spans="1:2" x14ac:dyDescent="0.2">
      <c r="A256" s="12">
        <v>8</v>
      </c>
      <c r="B256" s="29">
        <v>7395</v>
      </c>
    </row>
    <row r="257" spans="1:2" x14ac:dyDescent="0.2">
      <c r="A257" s="12">
        <v>6</v>
      </c>
      <c r="B257" s="29">
        <v>19999</v>
      </c>
    </row>
    <row r="258" spans="1:2" x14ac:dyDescent="0.2">
      <c r="A258" s="12">
        <v>8</v>
      </c>
      <c r="B258" s="29">
        <v>20999</v>
      </c>
    </row>
    <row r="259" spans="1:2" x14ac:dyDescent="0.2">
      <c r="A259" s="12">
        <v>8</v>
      </c>
      <c r="B259" s="29">
        <v>23999</v>
      </c>
    </row>
    <row r="260" spans="1:2" x14ac:dyDescent="0.2">
      <c r="A260" s="12">
        <v>8</v>
      </c>
      <c r="B260" s="29">
        <v>25999</v>
      </c>
    </row>
    <row r="261" spans="1:2" x14ac:dyDescent="0.2">
      <c r="A261" s="12">
        <v>4</v>
      </c>
      <c r="B261" s="29">
        <v>7599</v>
      </c>
    </row>
    <row r="262" spans="1:2" x14ac:dyDescent="0.2">
      <c r="A262" s="12">
        <v>4</v>
      </c>
      <c r="B262" s="29">
        <v>7599</v>
      </c>
    </row>
    <row r="263" spans="1:2" x14ac:dyDescent="0.2">
      <c r="A263" s="12">
        <v>4</v>
      </c>
      <c r="B263" s="29">
        <v>7399</v>
      </c>
    </row>
    <row r="264" spans="1:2" x14ac:dyDescent="0.2">
      <c r="A264" s="12">
        <v>6</v>
      </c>
      <c r="B264" s="29">
        <v>18999</v>
      </c>
    </row>
    <row r="265" spans="1:2" x14ac:dyDescent="0.2">
      <c r="A265" s="12">
        <v>8</v>
      </c>
      <c r="B265" s="29">
        <v>19990</v>
      </c>
    </row>
    <row r="266" spans="1:2" x14ac:dyDescent="0.2">
      <c r="A266" s="12">
        <v>6</v>
      </c>
      <c r="B266" s="29">
        <v>15200</v>
      </c>
    </row>
    <row r="267" spans="1:2" x14ac:dyDescent="0.2">
      <c r="A267" s="12">
        <v>4</v>
      </c>
      <c r="B267" s="29">
        <v>13199</v>
      </c>
    </row>
    <row r="268" spans="1:2" x14ac:dyDescent="0.2">
      <c r="A268" s="12">
        <v>8</v>
      </c>
      <c r="B268" s="29">
        <v>8999</v>
      </c>
    </row>
    <row r="269" spans="1:2" x14ac:dyDescent="0.2">
      <c r="A269" s="12">
        <v>8</v>
      </c>
      <c r="B269" s="29">
        <v>8999</v>
      </c>
    </row>
    <row r="270" spans="1:2" x14ac:dyDescent="0.2">
      <c r="A270" s="12">
        <v>8</v>
      </c>
      <c r="B270" s="29">
        <v>8999</v>
      </c>
    </row>
    <row r="271" spans="1:2" x14ac:dyDescent="0.2">
      <c r="A271" s="12">
        <v>8</v>
      </c>
      <c r="B271" s="29">
        <v>8999</v>
      </c>
    </row>
    <row r="272" spans="1:2" x14ac:dyDescent="0.2">
      <c r="A272" s="12">
        <v>8</v>
      </c>
      <c r="B272" s="29">
        <v>14999</v>
      </c>
    </row>
    <row r="273" spans="1:2" x14ac:dyDescent="0.2">
      <c r="A273" s="12">
        <v>12</v>
      </c>
      <c r="B273" s="29">
        <v>16999</v>
      </c>
    </row>
    <row r="274" spans="1:2" x14ac:dyDescent="0.2">
      <c r="A274" s="12">
        <v>8</v>
      </c>
      <c r="B274" s="29">
        <v>14999</v>
      </c>
    </row>
    <row r="275" spans="1:2" x14ac:dyDescent="0.2">
      <c r="A275" s="12">
        <v>12</v>
      </c>
      <c r="B275" s="29">
        <v>16999</v>
      </c>
    </row>
    <row r="276" spans="1:2" x14ac:dyDescent="0.2">
      <c r="A276" s="12">
        <v>12</v>
      </c>
      <c r="B276" s="29">
        <v>16999</v>
      </c>
    </row>
    <row r="277" spans="1:2" x14ac:dyDescent="0.2">
      <c r="A277" s="12">
        <v>8</v>
      </c>
      <c r="B277" s="29">
        <v>14999</v>
      </c>
    </row>
    <row r="278" spans="1:2" x14ac:dyDescent="0.2">
      <c r="A278" s="12">
        <v>4</v>
      </c>
      <c r="B278" s="29">
        <v>7299</v>
      </c>
    </row>
    <row r="279" spans="1:2" x14ac:dyDescent="0.2">
      <c r="A279" s="12">
        <v>4</v>
      </c>
      <c r="B279" s="29">
        <v>7464</v>
      </c>
    </row>
    <row r="280" spans="1:2" x14ac:dyDescent="0.2">
      <c r="A280" s="12">
        <v>8</v>
      </c>
      <c r="B280" s="29">
        <v>21998</v>
      </c>
    </row>
    <row r="281" spans="1:2" x14ac:dyDescent="0.2">
      <c r="A281" s="12">
        <v>4</v>
      </c>
      <c r="B281" s="29">
        <v>7799</v>
      </c>
    </row>
    <row r="282" spans="1:2" x14ac:dyDescent="0.2">
      <c r="A282" s="12">
        <v>4</v>
      </c>
      <c r="B282" s="29">
        <v>7799</v>
      </c>
    </row>
    <row r="283" spans="1:2" x14ac:dyDescent="0.2">
      <c r="A283" s="12">
        <v>4</v>
      </c>
      <c r="B283" s="29">
        <v>7799</v>
      </c>
    </row>
    <row r="284" spans="1:2" x14ac:dyDescent="0.2">
      <c r="A284" s="12">
        <v>8</v>
      </c>
      <c r="B284" s="29">
        <v>21999</v>
      </c>
    </row>
    <row r="285" spans="1:2" x14ac:dyDescent="0.2">
      <c r="A285" s="12">
        <v>8</v>
      </c>
      <c r="B285" s="29">
        <v>21999</v>
      </c>
    </row>
    <row r="286" spans="1:2" x14ac:dyDescent="0.2">
      <c r="A286" s="12">
        <v>8</v>
      </c>
      <c r="B286" s="29">
        <v>17999</v>
      </c>
    </row>
    <row r="287" spans="1:2" x14ac:dyDescent="0.2">
      <c r="A287" s="12">
        <v>6</v>
      </c>
      <c r="B287" s="29">
        <v>16999</v>
      </c>
    </row>
    <row r="288" spans="1:2" x14ac:dyDescent="0.2">
      <c r="A288" s="12">
        <v>8</v>
      </c>
      <c r="B288" s="29">
        <v>20999</v>
      </c>
    </row>
    <row r="289" spans="1:2" x14ac:dyDescent="0.2">
      <c r="A289" s="12">
        <v>8</v>
      </c>
      <c r="B289" s="29">
        <v>20999</v>
      </c>
    </row>
    <row r="290" spans="1:2" x14ac:dyDescent="0.2">
      <c r="A290" s="12">
        <v>6</v>
      </c>
      <c r="B290" s="29">
        <v>16999</v>
      </c>
    </row>
    <row r="291" spans="1:2" x14ac:dyDescent="0.2">
      <c r="A291" s="12">
        <v>8</v>
      </c>
      <c r="B291" s="29">
        <v>17999</v>
      </c>
    </row>
    <row r="292" spans="1:2" x14ac:dyDescent="0.2">
      <c r="A292" s="12">
        <v>6</v>
      </c>
      <c r="B292" s="29">
        <v>14499</v>
      </c>
    </row>
    <row r="293" spans="1:2" x14ac:dyDescent="0.2">
      <c r="A293" s="12">
        <v>4</v>
      </c>
      <c r="B293" s="29">
        <v>12999</v>
      </c>
    </row>
    <row r="294" spans="1:2" x14ac:dyDescent="0.2">
      <c r="A294" s="12">
        <v>6</v>
      </c>
      <c r="B294" s="29">
        <v>14499</v>
      </c>
    </row>
    <row r="295" spans="1:2" x14ac:dyDescent="0.2">
      <c r="A295" s="12">
        <v>4</v>
      </c>
      <c r="B295" s="29">
        <v>12999</v>
      </c>
    </row>
    <row r="296" spans="1:2" x14ac:dyDescent="0.2">
      <c r="A296" s="12">
        <v>4</v>
      </c>
      <c r="B296" s="29">
        <v>12999</v>
      </c>
    </row>
    <row r="297" spans="1:2" x14ac:dyDescent="0.2">
      <c r="A297" s="12">
        <v>6</v>
      </c>
      <c r="B297" s="29">
        <v>14499</v>
      </c>
    </row>
    <row r="298" spans="1:2" x14ac:dyDescent="0.2">
      <c r="A298" s="12">
        <v>3</v>
      </c>
      <c r="B298" s="29">
        <v>6999</v>
      </c>
    </row>
    <row r="299" spans="1:2" x14ac:dyDescent="0.2">
      <c r="A299" s="12">
        <v>3</v>
      </c>
      <c r="B299" s="29">
        <v>6999</v>
      </c>
    </row>
    <row r="300" spans="1:2" x14ac:dyDescent="0.2">
      <c r="A300" s="12">
        <v>8</v>
      </c>
      <c r="B300" s="29">
        <v>29840</v>
      </c>
    </row>
    <row r="301" spans="1:2" x14ac:dyDescent="0.2">
      <c r="A301" s="12">
        <v>8</v>
      </c>
      <c r="B301" s="29">
        <v>31999</v>
      </c>
    </row>
    <row r="302" spans="1:2" x14ac:dyDescent="0.2">
      <c r="A302" s="12">
        <v>8</v>
      </c>
      <c r="B302" s="29">
        <v>41999</v>
      </c>
    </row>
    <row r="303" spans="1:2" x14ac:dyDescent="0.2">
      <c r="A303" s="12">
        <v>8</v>
      </c>
      <c r="B303" s="29">
        <v>41999</v>
      </c>
    </row>
    <row r="304" spans="1:2" x14ac:dyDescent="0.2">
      <c r="A304" s="12">
        <v>12</v>
      </c>
      <c r="B304" s="29">
        <v>35999</v>
      </c>
    </row>
    <row r="305" spans="1:2" x14ac:dyDescent="0.2">
      <c r="A305" s="12">
        <v>8</v>
      </c>
      <c r="B305" s="29">
        <v>33999</v>
      </c>
    </row>
    <row r="306" spans="1:2" x14ac:dyDescent="0.2">
      <c r="A306" s="12">
        <v>12</v>
      </c>
      <c r="B306" s="29">
        <v>35999</v>
      </c>
    </row>
    <row r="307" spans="1:2" x14ac:dyDescent="0.2">
      <c r="A307" s="12">
        <v>8</v>
      </c>
      <c r="B307" s="29">
        <v>32889</v>
      </c>
    </row>
    <row r="308" spans="1:2" x14ac:dyDescent="0.2">
      <c r="A308" s="12">
        <v>12</v>
      </c>
      <c r="B308" s="29">
        <v>46999</v>
      </c>
    </row>
    <row r="309" spans="1:2" x14ac:dyDescent="0.2">
      <c r="A309" s="12">
        <v>12</v>
      </c>
      <c r="B309" s="29">
        <v>46999</v>
      </c>
    </row>
    <row r="310" spans="1:2" x14ac:dyDescent="0.2">
      <c r="A310" s="12">
        <v>8</v>
      </c>
      <c r="B310" s="29">
        <v>33999</v>
      </c>
    </row>
    <row r="311" spans="1:2" x14ac:dyDescent="0.2">
      <c r="A311" s="12">
        <v>8</v>
      </c>
      <c r="B311" s="29">
        <v>31999</v>
      </c>
    </row>
    <row r="312" spans="1:2" x14ac:dyDescent="0.2">
      <c r="A312" s="12">
        <v>4</v>
      </c>
      <c r="B312" s="29">
        <v>8249</v>
      </c>
    </row>
    <row r="313" spans="1:2" x14ac:dyDescent="0.2">
      <c r="A313" s="12">
        <v>4</v>
      </c>
      <c r="B313" s="29">
        <v>8249</v>
      </c>
    </row>
    <row r="314" spans="1:2" x14ac:dyDescent="0.2">
      <c r="A314" s="12">
        <v>4</v>
      </c>
      <c r="B314" s="29">
        <v>8249</v>
      </c>
    </row>
    <row r="315" spans="1:2" x14ac:dyDescent="0.2">
      <c r="A315" s="12">
        <v>8</v>
      </c>
      <c r="B315" s="29">
        <v>52999</v>
      </c>
    </row>
    <row r="316" spans="1:2" x14ac:dyDescent="0.2">
      <c r="A316" s="12">
        <v>8</v>
      </c>
      <c r="B316" s="29">
        <v>52999</v>
      </c>
    </row>
    <row r="317" spans="1:2" x14ac:dyDescent="0.2">
      <c r="A317" s="12">
        <v>8</v>
      </c>
      <c r="B317" s="29">
        <v>14999</v>
      </c>
    </row>
    <row r="318" spans="1:2" x14ac:dyDescent="0.2">
      <c r="A318" s="12">
        <v>4</v>
      </c>
      <c r="B318" s="29">
        <v>11999</v>
      </c>
    </row>
    <row r="319" spans="1:2" x14ac:dyDescent="0.2">
      <c r="A319" s="12">
        <v>12</v>
      </c>
      <c r="B319" s="29">
        <v>15999</v>
      </c>
    </row>
    <row r="320" spans="1:2" x14ac:dyDescent="0.2">
      <c r="A320" s="12">
        <v>12</v>
      </c>
      <c r="B320" s="29">
        <v>24999</v>
      </c>
    </row>
    <row r="321" spans="1:2" x14ac:dyDescent="0.2">
      <c r="A321" s="12">
        <v>8</v>
      </c>
      <c r="B321" s="29">
        <v>13999</v>
      </c>
    </row>
    <row r="322" spans="1:2" x14ac:dyDescent="0.2">
      <c r="A322" s="12">
        <v>6</v>
      </c>
      <c r="B322" s="29">
        <v>15999</v>
      </c>
    </row>
    <row r="323" spans="1:2" x14ac:dyDescent="0.2">
      <c r="A323" s="12">
        <v>6</v>
      </c>
      <c r="B323" s="29">
        <v>13499</v>
      </c>
    </row>
    <row r="324" spans="1:2" x14ac:dyDescent="0.2">
      <c r="A324" s="12">
        <v>4</v>
      </c>
      <c r="B324" s="29">
        <v>6499</v>
      </c>
    </row>
    <row r="325" spans="1:2" x14ac:dyDescent="0.2">
      <c r="A325" s="12">
        <v>8</v>
      </c>
      <c r="B325" s="29">
        <v>13999</v>
      </c>
    </row>
    <row r="326" spans="1:2" x14ac:dyDescent="0.2">
      <c r="A326" s="12">
        <v>12</v>
      </c>
      <c r="B326" s="29">
        <v>15999</v>
      </c>
    </row>
    <row r="327" spans="1:2" x14ac:dyDescent="0.2">
      <c r="A327" s="12">
        <v>4</v>
      </c>
      <c r="B327" s="29">
        <v>11999</v>
      </c>
    </row>
    <row r="328" spans="1:2" x14ac:dyDescent="0.2">
      <c r="A328" s="12">
        <v>8</v>
      </c>
      <c r="B328" s="29">
        <v>18999</v>
      </c>
    </row>
    <row r="329" spans="1:2" x14ac:dyDescent="0.2">
      <c r="A329" s="12">
        <v>4</v>
      </c>
      <c r="B329" s="29">
        <v>6499</v>
      </c>
    </row>
    <row r="330" spans="1:2" x14ac:dyDescent="0.2">
      <c r="A330" s="12">
        <v>8</v>
      </c>
      <c r="B330" s="29">
        <v>18999</v>
      </c>
    </row>
    <row r="331" spans="1:2" x14ac:dyDescent="0.2">
      <c r="A331" s="12">
        <v>12</v>
      </c>
      <c r="B331" s="29">
        <v>24999</v>
      </c>
    </row>
    <row r="332" spans="1:2" x14ac:dyDescent="0.2">
      <c r="A332" s="12">
        <v>8</v>
      </c>
      <c r="B332" s="29">
        <v>14999</v>
      </c>
    </row>
    <row r="333" spans="1:2" x14ac:dyDescent="0.2">
      <c r="A333" s="12">
        <v>4</v>
      </c>
      <c r="B333" s="29">
        <v>6499</v>
      </c>
    </row>
    <row r="334" spans="1:2" x14ac:dyDescent="0.2">
      <c r="A334" s="12">
        <v>6</v>
      </c>
      <c r="B334" s="29">
        <v>15999</v>
      </c>
    </row>
    <row r="335" spans="1:2" x14ac:dyDescent="0.2">
      <c r="A335" s="12">
        <v>12</v>
      </c>
      <c r="B335" s="29">
        <v>15999</v>
      </c>
    </row>
    <row r="336" spans="1:2" x14ac:dyDescent="0.2">
      <c r="A336" s="12">
        <v>12</v>
      </c>
      <c r="B336" s="29">
        <v>48999</v>
      </c>
    </row>
    <row r="337" spans="1:2" x14ac:dyDescent="0.2">
      <c r="A337" s="12">
        <v>8</v>
      </c>
      <c r="B337" s="29">
        <v>39999</v>
      </c>
    </row>
    <row r="338" spans="1:2" x14ac:dyDescent="0.2">
      <c r="A338" s="12">
        <v>8</v>
      </c>
      <c r="B338" s="29">
        <v>30999</v>
      </c>
    </row>
    <row r="339" spans="1:2" x14ac:dyDescent="0.2">
      <c r="A339" s="12">
        <v>8</v>
      </c>
      <c r="B339" s="29">
        <v>30999</v>
      </c>
    </row>
    <row r="340" spans="1:2" x14ac:dyDescent="0.2">
      <c r="A340" s="12">
        <v>8</v>
      </c>
      <c r="B340" s="29">
        <v>30999</v>
      </c>
    </row>
    <row r="341" spans="1:2" x14ac:dyDescent="0.2">
      <c r="A341" s="12">
        <v>8</v>
      </c>
      <c r="B341" s="29">
        <v>45999</v>
      </c>
    </row>
    <row r="342" spans="1:2" x14ac:dyDescent="0.2">
      <c r="A342" s="12">
        <v>8</v>
      </c>
      <c r="B342" s="29">
        <v>33999</v>
      </c>
    </row>
    <row r="343" spans="1:2" x14ac:dyDescent="0.2">
      <c r="A343" s="12">
        <v>8</v>
      </c>
      <c r="B343" s="29">
        <v>42695</v>
      </c>
    </row>
    <row r="344" spans="1:2" x14ac:dyDescent="0.2">
      <c r="A344" s="12">
        <v>12</v>
      </c>
      <c r="B344" s="29">
        <v>48999</v>
      </c>
    </row>
    <row r="345" spans="1:2" x14ac:dyDescent="0.2">
      <c r="A345" s="12">
        <v>8</v>
      </c>
      <c r="B345" s="29">
        <v>33999</v>
      </c>
    </row>
    <row r="346" spans="1:2" x14ac:dyDescent="0.2">
      <c r="A346" s="12">
        <v>8</v>
      </c>
      <c r="B346" s="29">
        <v>21999</v>
      </c>
    </row>
    <row r="347" spans="1:2" x14ac:dyDescent="0.2">
      <c r="A347" s="12">
        <v>8</v>
      </c>
      <c r="B347" s="29">
        <v>19999</v>
      </c>
    </row>
    <row r="348" spans="1:2" x14ac:dyDescent="0.2">
      <c r="A348" s="12">
        <v>8</v>
      </c>
      <c r="B348" s="29">
        <v>21999</v>
      </c>
    </row>
    <row r="349" spans="1:2" x14ac:dyDescent="0.2">
      <c r="A349" s="12">
        <v>8</v>
      </c>
      <c r="B349" s="29">
        <v>19999</v>
      </c>
    </row>
    <row r="350" spans="1:2" x14ac:dyDescent="0.2">
      <c r="A350" s="12">
        <v>6</v>
      </c>
      <c r="B350" s="29">
        <v>8499</v>
      </c>
    </row>
    <row r="351" spans="1:2" x14ac:dyDescent="0.2">
      <c r="A351" s="12">
        <v>8</v>
      </c>
      <c r="B351" s="29">
        <v>20499</v>
      </c>
    </row>
    <row r="352" spans="1:2" x14ac:dyDescent="0.2">
      <c r="A352" s="12">
        <v>8</v>
      </c>
      <c r="B352" s="29">
        <v>19499</v>
      </c>
    </row>
    <row r="353" spans="1:2" x14ac:dyDescent="0.2">
      <c r="A353" s="12">
        <v>8</v>
      </c>
      <c r="B353" s="29">
        <v>20499</v>
      </c>
    </row>
    <row r="354" spans="1:2" x14ac:dyDescent="0.2">
      <c r="A354" s="12">
        <v>8</v>
      </c>
      <c r="B354" s="29">
        <v>19499</v>
      </c>
    </row>
    <row r="355" spans="1:2" x14ac:dyDescent="0.2">
      <c r="A355" s="12">
        <v>6</v>
      </c>
      <c r="B355" s="29">
        <v>12999</v>
      </c>
    </row>
    <row r="356" spans="1:2" x14ac:dyDescent="0.2">
      <c r="A356" s="12">
        <v>6</v>
      </c>
      <c r="B356" s="29">
        <v>12999</v>
      </c>
    </row>
    <row r="357" spans="1:2" x14ac:dyDescent="0.2">
      <c r="A357" s="12">
        <v>6</v>
      </c>
      <c r="B357" s="29">
        <v>12999</v>
      </c>
    </row>
    <row r="358" spans="1:2" x14ac:dyDescent="0.2">
      <c r="A358" s="12">
        <v>4</v>
      </c>
      <c r="B358" s="29">
        <v>11999</v>
      </c>
    </row>
    <row r="359" spans="1:2" x14ac:dyDescent="0.2">
      <c r="A359" s="12">
        <v>4</v>
      </c>
      <c r="B359" s="29">
        <v>11999</v>
      </c>
    </row>
    <row r="360" spans="1:2" x14ac:dyDescent="0.2">
      <c r="A360" s="12">
        <v>8</v>
      </c>
      <c r="B360" s="29">
        <v>14999</v>
      </c>
    </row>
    <row r="361" spans="1:2" x14ac:dyDescent="0.2">
      <c r="A361" s="12">
        <v>8</v>
      </c>
      <c r="B361" s="29">
        <v>14999</v>
      </c>
    </row>
    <row r="362" spans="1:2" x14ac:dyDescent="0.2">
      <c r="A362" s="12">
        <v>8</v>
      </c>
      <c r="B362" s="29">
        <v>21999</v>
      </c>
    </row>
    <row r="363" spans="1:2" x14ac:dyDescent="0.2">
      <c r="A363" s="12">
        <v>12</v>
      </c>
      <c r="B363" s="29">
        <v>24999</v>
      </c>
    </row>
    <row r="364" spans="1:2" x14ac:dyDescent="0.2">
      <c r="A364" s="12">
        <v>12</v>
      </c>
      <c r="B364" s="29">
        <v>24999</v>
      </c>
    </row>
    <row r="365" spans="1:2" x14ac:dyDescent="0.2">
      <c r="A365" s="12">
        <v>8</v>
      </c>
      <c r="B365" s="29">
        <v>21999</v>
      </c>
    </row>
    <row r="366" spans="1:2" x14ac:dyDescent="0.2">
      <c r="A366" s="12">
        <v>8</v>
      </c>
      <c r="B366" s="29">
        <v>21999</v>
      </c>
    </row>
    <row r="367" spans="1:2" x14ac:dyDescent="0.2">
      <c r="A367" s="12">
        <v>8</v>
      </c>
      <c r="B367" s="29">
        <v>37999</v>
      </c>
    </row>
    <row r="368" spans="1:2" x14ac:dyDescent="0.2">
      <c r="A368" s="12">
        <v>8</v>
      </c>
      <c r="B368" s="29">
        <v>37999</v>
      </c>
    </row>
    <row r="369" spans="1:2" x14ac:dyDescent="0.2">
      <c r="A369" s="12">
        <v>8</v>
      </c>
      <c r="B369" s="29">
        <v>37999</v>
      </c>
    </row>
    <row r="370" spans="1:2" x14ac:dyDescent="0.2">
      <c r="A370" s="12">
        <v>8</v>
      </c>
      <c r="B370" s="29">
        <v>18999</v>
      </c>
    </row>
    <row r="371" spans="1:2" x14ac:dyDescent="0.2">
      <c r="A371" s="12">
        <v>3</v>
      </c>
      <c r="B371" s="29">
        <v>7134</v>
      </c>
    </row>
    <row r="372" spans="1:2" x14ac:dyDescent="0.2">
      <c r="A372" s="12">
        <v>6</v>
      </c>
      <c r="B372" s="29">
        <v>8799</v>
      </c>
    </row>
    <row r="373" spans="1:2" x14ac:dyDescent="0.2">
      <c r="A373" s="12">
        <v>6</v>
      </c>
      <c r="B373" s="29">
        <v>8895</v>
      </c>
    </row>
    <row r="374" spans="1:2" x14ac:dyDescent="0.2">
      <c r="A374" s="12">
        <v>6</v>
      </c>
      <c r="B374" s="29">
        <v>9230</v>
      </c>
    </row>
    <row r="375" spans="1:2" x14ac:dyDescent="0.2">
      <c r="A375" s="12">
        <v>6</v>
      </c>
      <c r="B375" s="29">
        <v>12669</v>
      </c>
    </row>
    <row r="376" spans="1:2" x14ac:dyDescent="0.2">
      <c r="A376" s="12">
        <v>2</v>
      </c>
      <c r="B376" s="29">
        <v>7457</v>
      </c>
    </row>
    <row r="377" spans="1:2" x14ac:dyDescent="0.2">
      <c r="A377" s="12">
        <v>4</v>
      </c>
      <c r="B377" s="29">
        <v>9380</v>
      </c>
    </row>
    <row r="378" spans="1:2" x14ac:dyDescent="0.2">
      <c r="A378" s="12">
        <v>6</v>
      </c>
      <c r="B378" s="29">
        <v>15999</v>
      </c>
    </row>
    <row r="379" spans="1:2" x14ac:dyDescent="0.2">
      <c r="A379" s="12">
        <v>3</v>
      </c>
      <c r="B379" s="29">
        <v>7150</v>
      </c>
    </row>
    <row r="380" spans="1:2" x14ac:dyDescent="0.2">
      <c r="A380" s="12">
        <v>4</v>
      </c>
      <c r="B380" s="29">
        <v>7579</v>
      </c>
    </row>
    <row r="381" spans="1:2" x14ac:dyDescent="0.2">
      <c r="A381" s="12">
        <v>6</v>
      </c>
      <c r="B381" s="29">
        <v>8475</v>
      </c>
    </row>
    <row r="382" spans="1:2" x14ac:dyDescent="0.2">
      <c r="A382" s="12">
        <v>6</v>
      </c>
      <c r="B382" s="29">
        <v>8985</v>
      </c>
    </row>
    <row r="383" spans="1:2" x14ac:dyDescent="0.2">
      <c r="A383" s="12">
        <v>6</v>
      </c>
      <c r="B383" s="29">
        <v>8399</v>
      </c>
    </row>
    <row r="384" spans="1:2" x14ac:dyDescent="0.2">
      <c r="A384" s="12">
        <v>8</v>
      </c>
      <c r="B384" s="29">
        <v>13985</v>
      </c>
    </row>
    <row r="385" spans="1:2" x14ac:dyDescent="0.2">
      <c r="A385" s="12">
        <v>3</v>
      </c>
      <c r="B385" s="29">
        <v>7189</v>
      </c>
    </row>
    <row r="386" spans="1:2" x14ac:dyDescent="0.2">
      <c r="A386" s="12">
        <v>4</v>
      </c>
      <c r="B386" s="29">
        <v>7599</v>
      </c>
    </row>
    <row r="387" spans="1:2" x14ac:dyDescent="0.2">
      <c r="A387" s="12">
        <v>4</v>
      </c>
      <c r="B387" s="29">
        <v>7800</v>
      </c>
    </row>
    <row r="388" spans="1:2" x14ac:dyDescent="0.2">
      <c r="A388" s="12">
        <v>6</v>
      </c>
      <c r="B388" s="29">
        <v>8910</v>
      </c>
    </row>
    <row r="389" spans="1:2" x14ac:dyDescent="0.2">
      <c r="A389" s="12">
        <v>8</v>
      </c>
      <c r="B389" s="29">
        <v>25999</v>
      </c>
    </row>
    <row r="390" spans="1:2" x14ac:dyDescent="0.2">
      <c r="A390" s="12">
        <v>8</v>
      </c>
      <c r="B390" s="29">
        <v>23999</v>
      </c>
    </row>
    <row r="391" spans="1:2" x14ac:dyDescent="0.2">
      <c r="A391" s="12">
        <v>4</v>
      </c>
      <c r="B391" s="29">
        <v>8499</v>
      </c>
    </row>
    <row r="392" spans="1:2" x14ac:dyDescent="0.2">
      <c r="A392" s="12">
        <v>4</v>
      </c>
      <c r="B392" s="29">
        <v>8399</v>
      </c>
    </row>
    <row r="393" spans="1:2" x14ac:dyDescent="0.2">
      <c r="A393" s="12">
        <v>4</v>
      </c>
      <c r="B393" s="29">
        <v>8699</v>
      </c>
    </row>
    <row r="394" spans="1:2" x14ac:dyDescent="0.2">
      <c r="A394" s="12">
        <v>4</v>
      </c>
      <c r="B394" s="29">
        <v>13499</v>
      </c>
    </row>
    <row r="395" spans="1:2" x14ac:dyDescent="0.2">
      <c r="A395" s="12">
        <v>6</v>
      </c>
      <c r="B395" s="29">
        <v>14999</v>
      </c>
    </row>
    <row r="396" spans="1:2" x14ac:dyDescent="0.2">
      <c r="A396" s="12">
        <v>4</v>
      </c>
      <c r="B396" s="29">
        <v>13499</v>
      </c>
    </row>
    <row r="397" spans="1:2" x14ac:dyDescent="0.2">
      <c r="A397" s="12">
        <v>6</v>
      </c>
      <c r="B397" s="29">
        <v>14999</v>
      </c>
    </row>
    <row r="398" spans="1:2" x14ac:dyDescent="0.2">
      <c r="A398" s="12">
        <v>12</v>
      </c>
      <c r="B398" s="29">
        <v>34999</v>
      </c>
    </row>
    <row r="399" spans="1:2" x14ac:dyDescent="0.2">
      <c r="A399" s="12">
        <v>12</v>
      </c>
      <c r="B399" s="29">
        <v>36999</v>
      </c>
    </row>
    <row r="400" spans="1:2" x14ac:dyDescent="0.2">
      <c r="A400" s="12">
        <v>8</v>
      </c>
      <c r="B400" s="29">
        <v>16999</v>
      </c>
    </row>
    <row r="401" spans="1:2" x14ac:dyDescent="0.2">
      <c r="A401" s="12">
        <v>8</v>
      </c>
      <c r="B401" s="29">
        <v>16999</v>
      </c>
    </row>
    <row r="402" spans="1:2" x14ac:dyDescent="0.2">
      <c r="A402" s="12">
        <v>8</v>
      </c>
      <c r="B402" s="29">
        <v>16499</v>
      </c>
    </row>
    <row r="403" spans="1:2" x14ac:dyDescent="0.2">
      <c r="A403" s="12">
        <v>8</v>
      </c>
      <c r="B403" s="29">
        <v>16499</v>
      </c>
    </row>
    <row r="404" spans="1:2" x14ac:dyDescent="0.2">
      <c r="A404" s="12">
        <v>6</v>
      </c>
      <c r="B404" s="29">
        <v>15499</v>
      </c>
    </row>
    <row r="405" spans="1:2" x14ac:dyDescent="0.2">
      <c r="A405" s="12">
        <v>4</v>
      </c>
      <c r="B405" s="29">
        <v>11999</v>
      </c>
    </row>
    <row r="406" spans="1:2" x14ac:dyDescent="0.2">
      <c r="A406" s="12">
        <v>8</v>
      </c>
      <c r="B406" s="29">
        <v>32999</v>
      </c>
    </row>
    <row r="407" spans="1:2" x14ac:dyDescent="0.2">
      <c r="A407" s="12">
        <v>12</v>
      </c>
      <c r="B407" s="29">
        <v>40999</v>
      </c>
    </row>
    <row r="408" spans="1:2" x14ac:dyDescent="0.2">
      <c r="A408" s="12">
        <v>8</v>
      </c>
      <c r="B408" s="29">
        <v>32999</v>
      </c>
    </row>
    <row r="409" spans="1:2" x14ac:dyDescent="0.2">
      <c r="A409" s="12">
        <v>12</v>
      </c>
      <c r="B409" s="29">
        <v>36999</v>
      </c>
    </row>
    <row r="410" spans="1:2" x14ac:dyDescent="0.2">
      <c r="A410" s="12">
        <v>8</v>
      </c>
      <c r="B410" s="29">
        <v>32999</v>
      </c>
    </row>
    <row r="411" spans="1:2" x14ac:dyDescent="0.2">
      <c r="A411" s="12">
        <v>12</v>
      </c>
      <c r="B411" s="29">
        <v>36999</v>
      </c>
    </row>
    <row r="412" spans="1:2" x14ac:dyDescent="0.2">
      <c r="A412" s="12">
        <v>12</v>
      </c>
      <c r="B412" s="29">
        <v>109999</v>
      </c>
    </row>
    <row r="413" spans="1:2" x14ac:dyDescent="0.2">
      <c r="A413" s="12">
        <v>8</v>
      </c>
      <c r="B413" s="29">
        <v>13499</v>
      </c>
    </row>
    <row r="414" spans="1:2" x14ac:dyDescent="0.2">
      <c r="A414" s="12">
        <v>8</v>
      </c>
      <c r="B414" s="29">
        <v>13499</v>
      </c>
    </row>
    <row r="415" spans="1:2" x14ac:dyDescent="0.2">
      <c r="A415" s="12">
        <v>4</v>
      </c>
      <c r="B415" s="29">
        <v>8499</v>
      </c>
    </row>
    <row r="416" spans="1:2" x14ac:dyDescent="0.2">
      <c r="A416" s="12">
        <v>4</v>
      </c>
      <c r="B416" s="29">
        <v>8499</v>
      </c>
    </row>
    <row r="417" spans="1:2" x14ac:dyDescent="0.2">
      <c r="A417" s="12">
        <v>4</v>
      </c>
      <c r="B417" s="29">
        <v>8499</v>
      </c>
    </row>
    <row r="418" spans="1:2" x14ac:dyDescent="0.2">
      <c r="A418" s="12">
        <v>4</v>
      </c>
      <c r="B418" s="29">
        <v>5999</v>
      </c>
    </row>
    <row r="419" spans="1:2" x14ac:dyDescent="0.2">
      <c r="A419" s="12">
        <v>8</v>
      </c>
      <c r="B419" s="29">
        <v>15999</v>
      </c>
    </row>
    <row r="420" spans="1:2" x14ac:dyDescent="0.2">
      <c r="A420" s="12">
        <v>8</v>
      </c>
      <c r="B420" s="29">
        <v>15999</v>
      </c>
    </row>
    <row r="421" spans="1:2" x14ac:dyDescent="0.2">
      <c r="A421" s="12">
        <v>6</v>
      </c>
      <c r="B421" s="29">
        <v>12999</v>
      </c>
    </row>
    <row r="422" spans="1:2" x14ac:dyDescent="0.2">
      <c r="A422" s="12">
        <v>6</v>
      </c>
      <c r="B422" s="29">
        <v>12999</v>
      </c>
    </row>
    <row r="423" spans="1:2" x14ac:dyDescent="0.2">
      <c r="A423" s="12">
        <v>12</v>
      </c>
      <c r="B423" s="29">
        <v>31999</v>
      </c>
    </row>
    <row r="424" spans="1:2" x14ac:dyDescent="0.2">
      <c r="A424" s="12">
        <v>12</v>
      </c>
      <c r="B424" s="29">
        <v>34999</v>
      </c>
    </row>
    <row r="425" spans="1:2" x14ac:dyDescent="0.2">
      <c r="A425" s="12">
        <v>8</v>
      </c>
      <c r="B425" s="29">
        <v>32999</v>
      </c>
    </row>
    <row r="426" spans="1:2" x14ac:dyDescent="0.2">
      <c r="A426" s="12">
        <v>8</v>
      </c>
      <c r="B426" s="29">
        <v>26999</v>
      </c>
    </row>
    <row r="427" spans="1:2" x14ac:dyDescent="0.2">
      <c r="A427" s="12">
        <v>12</v>
      </c>
      <c r="B427" s="29">
        <v>36999</v>
      </c>
    </row>
    <row r="428" spans="1:2" x14ac:dyDescent="0.2">
      <c r="A428" s="12">
        <v>8</v>
      </c>
      <c r="B428" s="29">
        <v>28999</v>
      </c>
    </row>
    <row r="429" spans="1:2" x14ac:dyDescent="0.2">
      <c r="A429" s="12">
        <v>8</v>
      </c>
      <c r="B429" s="29">
        <v>32999</v>
      </c>
    </row>
    <row r="430" spans="1:2" x14ac:dyDescent="0.2">
      <c r="A430" s="12">
        <v>8</v>
      </c>
      <c r="B430" s="29">
        <v>28999</v>
      </c>
    </row>
    <row r="431" spans="1:2" x14ac:dyDescent="0.2">
      <c r="A431" s="12">
        <v>12</v>
      </c>
      <c r="B431" s="29">
        <v>34999</v>
      </c>
    </row>
    <row r="432" spans="1:2" x14ac:dyDescent="0.2">
      <c r="A432" s="12">
        <v>12</v>
      </c>
      <c r="B432" s="29">
        <v>31999</v>
      </c>
    </row>
    <row r="433" spans="1:2" x14ac:dyDescent="0.2">
      <c r="A433" s="12">
        <v>12</v>
      </c>
      <c r="B433" s="29">
        <v>32999</v>
      </c>
    </row>
    <row r="434" spans="1:2" x14ac:dyDescent="0.2">
      <c r="A434" s="12">
        <v>12</v>
      </c>
      <c r="B434" s="29">
        <v>32999</v>
      </c>
    </row>
    <row r="435" spans="1:2" x14ac:dyDescent="0.2">
      <c r="A435" s="12">
        <v>12</v>
      </c>
      <c r="B435" s="29">
        <v>36999</v>
      </c>
    </row>
    <row r="436" spans="1:2" x14ac:dyDescent="0.2">
      <c r="A436" s="12">
        <v>8</v>
      </c>
      <c r="B436" s="29">
        <v>26999</v>
      </c>
    </row>
    <row r="437" spans="1:2" x14ac:dyDescent="0.2">
      <c r="A437" s="12">
        <v>8</v>
      </c>
      <c r="B437" s="29">
        <v>27999</v>
      </c>
    </row>
    <row r="438" spans="1:2" x14ac:dyDescent="0.2">
      <c r="A438" s="12">
        <v>8</v>
      </c>
      <c r="B438" s="29">
        <v>28999</v>
      </c>
    </row>
    <row r="439" spans="1:2" x14ac:dyDescent="0.2">
      <c r="A439" s="12">
        <v>12</v>
      </c>
      <c r="B439" s="29">
        <v>31999</v>
      </c>
    </row>
    <row r="440" spans="1:2" x14ac:dyDescent="0.2">
      <c r="A440" s="12">
        <v>8</v>
      </c>
      <c r="B440" s="29">
        <v>26999</v>
      </c>
    </row>
    <row r="441" spans="1:2" x14ac:dyDescent="0.2">
      <c r="A441" s="12">
        <v>12</v>
      </c>
      <c r="B441" s="29">
        <v>41999</v>
      </c>
    </row>
    <row r="442" spans="1:2" x14ac:dyDescent="0.2">
      <c r="A442" s="12">
        <v>12</v>
      </c>
      <c r="B442" s="29">
        <v>55999</v>
      </c>
    </row>
    <row r="443" spans="1:2" x14ac:dyDescent="0.2">
      <c r="A443" s="12">
        <v>8</v>
      </c>
      <c r="B443" s="29">
        <v>34999</v>
      </c>
    </row>
    <row r="444" spans="1:2" x14ac:dyDescent="0.2">
      <c r="A444" s="12">
        <v>8</v>
      </c>
      <c r="B444" s="29">
        <v>34999</v>
      </c>
    </row>
    <row r="445" spans="1:2" x14ac:dyDescent="0.2">
      <c r="A445" s="12">
        <v>8</v>
      </c>
      <c r="B445" s="29">
        <v>49999</v>
      </c>
    </row>
    <row r="446" spans="1:2" x14ac:dyDescent="0.2">
      <c r="A446" s="12">
        <v>8</v>
      </c>
      <c r="B446" s="29">
        <v>49999</v>
      </c>
    </row>
    <row r="447" spans="1:2" x14ac:dyDescent="0.2">
      <c r="A447" s="12">
        <v>8</v>
      </c>
      <c r="B447" s="29">
        <v>34999</v>
      </c>
    </row>
    <row r="448" spans="1:2" x14ac:dyDescent="0.2">
      <c r="A448" s="12">
        <v>12</v>
      </c>
      <c r="B448" s="29">
        <v>15999</v>
      </c>
    </row>
    <row r="449" spans="1:2" x14ac:dyDescent="0.2">
      <c r="A449" s="12">
        <v>12</v>
      </c>
      <c r="B449" s="29">
        <v>15999</v>
      </c>
    </row>
    <row r="450" spans="1:2" x14ac:dyDescent="0.2">
      <c r="A450" s="12">
        <v>8</v>
      </c>
      <c r="B450" s="29">
        <v>14999</v>
      </c>
    </row>
    <row r="451" spans="1:2" x14ac:dyDescent="0.2">
      <c r="A451" s="12">
        <v>12</v>
      </c>
      <c r="B451" s="29">
        <v>15999</v>
      </c>
    </row>
    <row r="452" spans="1:2" x14ac:dyDescent="0.2">
      <c r="A452" s="12">
        <v>8</v>
      </c>
      <c r="B452" s="29">
        <v>14999</v>
      </c>
    </row>
    <row r="453" spans="1:2" x14ac:dyDescent="0.2">
      <c r="A453" s="12">
        <v>8</v>
      </c>
      <c r="B453" s="29">
        <v>14999</v>
      </c>
    </row>
    <row r="454" spans="1:2" x14ac:dyDescent="0.2">
      <c r="A454" s="12">
        <v>4</v>
      </c>
      <c r="B454" s="29">
        <v>13499</v>
      </c>
    </row>
    <row r="455" spans="1:2" x14ac:dyDescent="0.2">
      <c r="A455" s="12">
        <v>8</v>
      </c>
      <c r="B455" s="29">
        <v>27999</v>
      </c>
    </row>
    <row r="456" spans="1:2" x14ac:dyDescent="0.2">
      <c r="A456" s="12">
        <v>8</v>
      </c>
      <c r="B456" s="29">
        <v>29999</v>
      </c>
    </row>
    <row r="457" spans="1:2" x14ac:dyDescent="0.2">
      <c r="A457" s="12">
        <v>8</v>
      </c>
      <c r="B457" s="29">
        <v>29999</v>
      </c>
    </row>
    <row r="458" spans="1:2" x14ac:dyDescent="0.2">
      <c r="A458" s="12">
        <v>8</v>
      </c>
      <c r="B458" s="29">
        <v>27999</v>
      </c>
    </row>
    <row r="459" spans="1:2" x14ac:dyDescent="0.2">
      <c r="A459" s="12">
        <v>6</v>
      </c>
      <c r="B459" s="29">
        <v>14530</v>
      </c>
    </row>
    <row r="460" spans="1:2" x14ac:dyDescent="0.2">
      <c r="A460" s="12">
        <v>6</v>
      </c>
      <c r="B460" s="29">
        <v>14519</v>
      </c>
    </row>
    <row r="461" spans="1:2" x14ac:dyDescent="0.2">
      <c r="A461" s="12">
        <v>16</v>
      </c>
      <c r="B461" s="29">
        <v>44999</v>
      </c>
    </row>
    <row r="462" spans="1:2" x14ac:dyDescent="0.2">
      <c r="A462" s="12">
        <v>16</v>
      </c>
      <c r="B462" s="29">
        <v>44999</v>
      </c>
    </row>
    <row r="463" spans="1:2" x14ac:dyDescent="0.2">
      <c r="A463" s="12">
        <v>8</v>
      </c>
      <c r="B463" s="29">
        <v>40999</v>
      </c>
    </row>
    <row r="464" spans="1:2" x14ac:dyDescent="0.2">
      <c r="A464" s="12">
        <v>12</v>
      </c>
      <c r="B464" s="29">
        <v>42999</v>
      </c>
    </row>
    <row r="465" spans="1:2" x14ac:dyDescent="0.2">
      <c r="A465" s="12">
        <v>12</v>
      </c>
      <c r="B465" s="29">
        <v>42999</v>
      </c>
    </row>
    <row r="466" spans="1:2" x14ac:dyDescent="0.2">
      <c r="A466" s="12">
        <v>8</v>
      </c>
      <c r="B466" s="29">
        <v>40999</v>
      </c>
    </row>
    <row r="467" spans="1:2" x14ac:dyDescent="0.2">
      <c r="A467" s="12">
        <v>8</v>
      </c>
      <c r="B467" s="29">
        <v>18999</v>
      </c>
    </row>
    <row r="468" spans="1:2" x14ac:dyDescent="0.2">
      <c r="A468" s="12">
        <v>6</v>
      </c>
      <c r="B468" s="29">
        <v>15286</v>
      </c>
    </row>
    <row r="469" spans="1:2" x14ac:dyDescent="0.2">
      <c r="A469" s="12">
        <v>4</v>
      </c>
      <c r="B469" s="29">
        <v>8999</v>
      </c>
    </row>
    <row r="470" spans="1:2" x14ac:dyDescent="0.2">
      <c r="A470" s="12">
        <v>6</v>
      </c>
      <c r="B470" s="29">
        <v>8999</v>
      </c>
    </row>
    <row r="471" spans="1:2" x14ac:dyDescent="0.2">
      <c r="A471" s="12">
        <v>4</v>
      </c>
      <c r="B471" s="29">
        <v>7699</v>
      </c>
    </row>
    <row r="472" spans="1:2" x14ac:dyDescent="0.2">
      <c r="A472" s="12">
        <v>4</v>
      </c>
      <c r="B472" s="29">
        <v>8999</v>
      </c>
    </row>
    <row r="473" spans="1:2" x14ac:dyDescent="0.2">
      <c r="A473" s="12">
        <v>6</v>
      </c>
      <c r="B473" s="29">
        <v>8999</v>
      </c>
    </row>
    <row r="474" spans="1:2" x14ac:dyDescent="0.2">
      <c r="A474" s="12">
        <v>8</v>
      </c>
      <c r="B474" s="29">
        <v>17999</v>
      </c>
    </row>
    <row r="475" spans="1:2" x14ac:dyDescent="0.2">
      <c r="A475" s="12">
        <v>12</v>
      </c>
      <c r="B475" s="29">
        <v>20999</v>
      </c>
    </row>
    <row r="476" spans="1:2" x14ac:dyDescent="0.2">
      <c r="A476" s="12">
        <v>12</v>
      </c>
      <c r="B476" s="29">
        <v>20999</v>
      </c>
    </row>
    <row r="477" spans="1:2" x14ac:dyDescent="0.2">
      <c r="A477" s="12">
        <v>6</v>
      </c>
      <c r="B477" s="29">
        <v>11999</v>
      </c>
    </row>
    <row r="478" spans="1:2" x14ac:dyDescent="0.2">
      <c r="A478" s="12">
        <v>4</v>
      </c>
      <c r="B478" s="29">
        <v>10499</v>
      </c>
    </row>
    <row r="479" spans="1:2" x14ac:dyDescent="0.2">
      <c r="A479" s="12">
        <v>4</v>
      </c>
      <c r="B479" s="29">
        <v>10499</v>
      </c>
    </row>
    <row r="480" spans="1:2" x14ac:dyDescent="0.2">
      <c r="A480" s="12">
        <v>8</v>
      </c>
      <c r="B480" s="29">
        <v>13999</v>
      </c>
    </row>
    <row r="481" spans="1:2" x14ac:dyDescent="0.2">
      <c r="A481" s="12">
        <v>4</v>
      </c>
      <c r="B481" s="29">
        <v>10499</v>
      </c>
    </row>
    <row r="482" spans="1:2" x14ac:dyDescent="0.2">
      <c r="A482" s="12">
        <v>8</v>
      </c>
      <c r="B482" s="29">
        <v>13999</v>
      </c>
    </row>
    <row r="483" spans="1:2" x14ac:dyDescent="0.2">
      <c r="A483" s="12">
        <v>6</v>
      </c>
      <c r="B483" s="29">
        <v>11999</v>
      </c>
    </row>
    <row r="484" spans="1:2" x14ac:dyDescent="0.2">
      <c r="A484" s="12">
        <v>6</v>
      </c>
      <c r="B484" s="29">
        <v>11999</v>
      </c>
    </row>
    <row r="485" spans="1:2" x14ac:dyDescent="0.2">
      <c r="A485" s="12">
        <v>8</v>
      </c>
      <c r="B485" s="29">
        <v>19999</v>
      </c>
    </row>
    <row r="486" spans="1:2" x14ac:dyDescent="0.2">
      <c r="A486" s="12">
        <v>8</v>
      </c>
      <c r="B486" s="29">
        <v>7999</v>
      </c>
    </row>
    <row r="487" spans="1:2" x14ac:dyDescent="0.2">
      <c r="A487" s="12">
        <v>8</v>
      </c>
      <c r="B487" s="29">
        <v>7999</v>
      </c>
    </row>
    <row r="488" spans="1:2" x14ac:dyDescent="0.2">
      <c r="A488" s="12">
        <v>8</v>
      </c>
      <c r="B488" s="29">
        <v>8299</v>
      </c>
    </row>
    <row r="489" spans="1:2" x14ac:dyDescent="0.2">
      <c r="A489" s="12">
        <v>8</v>
      </c>
      <c r="B489" s="29">
        <v>27999</v>
      </c>
    </row>
    <row r="490" spans="1:2" x14ac:dyDescent="0.2">
      <c r="A490" s="12">
        <v>8</v>
      </c>
      <c r="B490" s="29">
        <v>29999</v>
      </c>
    </row>
    <row r="491" spans="1:2" x14ac:dyDescent="0.2">
      <c r="A491" s="12">
        <v>8</v>
      </c>
      <c r="B491" s="29">
        <v>23999</v>
      </c>
    </row>
    <row r="492" spans="1:2" x14ac:dyDescent="0.2">
      <c r="A492" s="12">
        <v>8</v>
      </c>
      <c r="B492" s="29">
        <v>25999</v>
      </c>
    </row>
    <row r="493" spans="1:2" x14ac:dyDescent="0.2">
      <c r="A493" s="12">
        <v>12</v>
      </c>
      <c r="B493" s="29">
        <v>27999</v>
      </c>
    </row>
    <row r="494" spans="1:2" x14ac:dyDescent="0.2">
      <c r="A494" s="12">
        <v>8</v>
      </c>
      <c r="B494" s="29">
        <v>17999</v>
      </c>
    </row>
    <row r="495" spans="1:2" x14ac:dyDescent="0.2">
      <c r="A495" s="12">
        <v>4</v>
      </c>
      <c r="B495" s="29">
        <v>6999</v>
      </c>
    </row>
    <row r="496" spans="1:2" x14ac:dyDescent="0.2">
      <c r="A496" s="12">
        <v>8</v>
      </c>
      <c r="B496" s="29">
        <v>17999</v>
      </c>
    </row>
    <row r="497" spans="1:2" x14ac:dyDescent="0.2">
      <c r="A497" s="12">
        <v>4</v>
      </c>
      <c r="B497" s="29">
        <v>6999</v>
      </c>
    </row>
    <row r="498" spans="1:2" x14ac:dyDescent="0.2">
      <c r="A498" s="12">
        <v>8</v>
      </c>
      <c r="B498" s="29">
        <v>17999</v>
      </c>
    </row>
    <row r="499" spans="1:2" x14ac:dyDescent="0.2">
      <c r="A499" s="12">
        <v>12</v>
      </c>
      <c r="B499" s="29">
        <v>19999</v>
      </c>
    </row>
    <row r="500" spans="1:2" x14ac:dyDescent="0.2">
      <c r="A500" s="12">
        <v>4</v>
      </c>
      <c r="B500" s="29">
        <v>6999</v>
      </c>
    </row>
    <row r="501" spans="1:2" x14ac:dyDescent="0.2">
      <c r="A501" s="12">
        <v>4</v>
      </c>
      <c r="B501" s="29">
        <v>6999</v>
      </c>
    </row>
    <row r="502" spans="1:2" x14ac:dyDescent="0.2">
      <c r="A502" s="12">
        <v>12</v>
      </c>
      <c r="B502" s="29">
        <v>19999</v>
      </c>
    </row>
    <row r="503" spans="1:2" x14ac:dyDescent="0.2">
      <c r="A503" s="12">
        <v>4</v>
      </c>
      <c r="B503" s="29">
        <v>6999</v>
      </c>
    </row>
    <row r="504" spans="1:2" x14ac:dyDescent="0.2">
      <c r="A504" s="12">
        <v>4</v>
      </c>
      <c r="B504" s="29">
        <v>6999</v>
      </c>
    </row>
    <row r="505" spans="1:2" x14ac:dyDescent="0.2">
      <c r="A505" s="12">
        <v>4</v>
      </c>
      <c r="B505" s="29">
        <v>6999</v>
      </c>
    </row>
    <row r="506" spans="1:2" x14ac:dyDescent="0.2">
      <c r="A506" s="12">
        <v>4</v>
      </c>
      <c r="B506" s="29">
        <v>6999</v>
      </c>
    </row>
    <row r="507" spans="1:2" x14ac:dyDescent="0.2">
      <c r="A507" s="12">
        <v>8</v>
      </c>
      <c r="B507" s="29">
        <v>17999</v>
      </c>
    </row>
    <row r="508" spans="1:2" x14ac:dyDescent="0.2">
      <c r="A508" s="12">
        <v>6</v>
      </c>
      <c r="B508" s="29">
        <v>15999</v>
      </c>
    </row>
    <row r="509" spans="1:2" x14ac:dyDescent="0.2">
      <c r="A509" s="12">
        <v>8</v>
      </c>
      <c r="B509" s="29">
        <v>17999</v>
      </c>
    </row>
    <row r="510" spans="1:2" x14ac:dyDescent="0.2">
      <c r="A510" s="12">
        <v>6</v>
      </c>
      <c r="B510" s="29">
        <v>15999</v>
      </c>
    </row>
    <row r="511" spans="1:2" x14ac:dyDescent="0.2">
      <c r="A511" s="12">
        <v>6</v>
      </c>
      <c r="B511" s="29">
        <v>15999</v>
      </c>
    </row>
    <row r="512" spans="1:2" x14ac:dyDescent="0.2">
      <c r="A512" s="12">
        <v>8</v>
      </c>
      <c r="B512" s="29">
        <v>17999</v>
      </c>
    </row>
    <row r="513" spans="1:2" x14ac:dyDescent="0.2">
      <c r="A513" s="12">
        <v>6</v>
      </c>
      <c r="B513" s="29">
        <v>15999</v>
      </c>
    </row>
    <row r="514" spans="1:2" x14ac:dyDescent="0.2">
      <c r="A514" s="12">
        <v>8</v>
      </c>
      <c r="B514" s="29">
        <v>17999</v>
      </c>
    </row>
    <row r="515" spans="1:2" x14ac:dyDescent="0.2">
      <c r="A515" s="12">
        <v>8</v>
      </c>
      <c r="B515" s="29">
        <v>15999</v>
      </c>
    </row>
    <row r="516" spans="1:2" x14ac:dyDescent="0.2">
      <c r="A516" s="12">
        <v>12</v>
      </c>
      <c r="B516" s="29">
        <v>21999</v>
      </c>
    </row>
    <row r="517" spans="1:2" x14ac:dyDescent="0.2">
      <c r="A517" s="12">
        <v>12</v>
      </c>
      <c r="B517" s="29">
        <v>21999</v>
      </c>
    </row>
    <row r="518" spans="1:2" x14ac:dyDescent="0.2">
      <c r="A518" s="12">
        <v>8</v>
      </c>
      <c r="B518" s="29">
        <v>62999</v>
      </c>
    </row>
    <row r="519" spans="1:2" x14ac:dyDescent="0.2">
      <c r="A519" s="12">
        <v>8</v>
      </c>
      <c r="B519" s="29">
        <v>56999</v>
      </c>
    </row>
    <row r="520" spans="1:2" x14ac:dyDescent="0.2">
      <c r="A520" s="12">
        <v>12</v>
      </c>
      <c r="B520" s="29">
        <v>27999</v>
      </c>
    </row>
    <row r="521" spans="1:2" x14ac:dyDescent="0.2">
      <c r="A521" s="12">
        <v>8</v>
      </c>
      <c r="B521" s="29">
        <v>23999</v>
      </c>
    </row>
    <row r="522" spans="1:2" x14ac:dyDescent="0.2">
      <c r="A522" s="12">
        <v>8</v>
      </c>
      <c r="B522" s="29">
        <v>23999</v>
      </c>
    </row>
    <row r="523" spans="1:2" x14ac:dyDescent="0.2">
      <c r="A523" s="12">
        <v>12</v>
      </c>
      <c r="B523" s="29">
        <v>25999</v>
      </c>
    </row>
    <row r="524" spans="1:2" x14ac:dyDescent="0.2">
      <c r="A524" s="12">
        <v>8</v>
      </c>
      <c r="B524" s="29">
        <v>23999</v>
      </c>
    </row>
    <row r="525" spans="1:2" x14ac:dyDescent="0.2">
      <c r="A525" s="12">
        <v>12</v>
      </c>
      <c r="B525" s="29">
        <v>25999</v>
      </c>
    </row>
    <row r="526" spans="1:2" x14ac:dyDescent="0.2">
      <c r="A526" s="13">
        <v>12</v>
      </c>
      <c r="B526" s="30">
        <v>25999</v>
      </c>
    </row>
    <row r="527" spans="1:2" x14ac:dyDescent="0.2">
      <c r="B527" s="28"/>
    </row>
    <row r="528" spans="1:2" x14ac:dyDescent="0.2">
      <c r="B528" s="28"/>
    </row>
    <row r="529" spans="2:2" x14ac:dyDescent="0.2">
      <c r="B529" s="28"/>
    </row>
    <row r="530" spans="2:2" x14ac:dyDescent="0.2">
      <c r="B530" s="28"/>
    </row>
    <row r="531" spans="2:2" x14ac:dyDescent="0.2">
      <c r="B531" s="28"/>
    </row>
    <row r="532" spans="2:2" x14ac:dyDescent="0.2">
      <c r="B532" s="28"/>
    </row>
    <row r="533" spans="2:2" x14ac:dyDescent="0.2">
      <c r="B533" s="28"/>
    </row>
    <row r="534" spans="2:2" x14ac:dyDescent="0.2">
      <c r="B534" s="28"/>
    </row>
    <row r="535" spans="2:2" x14ac:dyDescent="0.2">
      <c r="B535" s="28"/>
    </row>
    <row r="536" spans="2:2" x14ac:dyDescent="0.2">
      <c r="B536" s="28"/>
    </row>
    <row r="537" spans="2:2" x14ac:dyDescent="0.2">
      <c r="B537" s="28"/>
    </row>
    <row r="538" spans="2:2" x14ac:dyDescent="0.2">
      <c r="B538" s="28"/>
    </row>
    <row r="539" spans="2:2" x14ac:dyDescent="0.2">
      <c r="B539" s="28"/>
    </row>
    <row r="540" spans="2:2" x14ac:dyDescent="0.2">
      <c r="B540" s="28"/>
    </row>
    <row r="541" spans="2:2" x14ac:dyDescent="0.2">
      <c r="B541" s="28"/>
    </row>
    <row r="542" spans="2:2" x14ac:dyDescent="0.2">
      <c r="B542" s="28"/>
    </row>
    <row r="543" spans="2:2" x14ac:dyDescent="0.2">
      <c r="B543" s="28"/>
    </row>
    <row r="544" spans="2:2" x14ac:dyDescent="0.2">
      <c r="B544" s="28"/>
    </row>
    <row r="545" spans="2:2" x14ac:dyDescent="0.2">
      <c r="B545" s="28"/>
    </row>
    <row r="546" spans="2:2" x14ac:dyDescent="0.2">
      <c r="B546" s="28"/>
    </row>
    <row r="547" spans="2:2" x14ac:dyDescent="0.2">
      <c r="B547" s="28"/>
    </row>
    <row r="548" spans="2:2" x14ac:dyDescent="0.2">
      <c r="B548" s="28"/>
    </row>
    <row r="549" spans="2:2" x14ac:dyDescent="0.2">
      <c r="B549" s="28"/>
    </row>
    <row r="550" spans="2:2" x14ac:dyDescent="0.2">
      <c r="B550" s="28"/>
    </row>
    <row r="551" spans="2:2" x14ac:dyDescent="0.2">
      <c r="B551" s="28"/>
    </row>
    <row r="552" spans="2:2" x14ac:dyDescent="0.2">
      <c r="B552" s="28"/>
    </row>
    <row r="553" spans="2:2" x14ac:dyDescent="0.2">
      <c r="B553" s="28"/>
    </row>
    <row r="554" spans="2:2" x14ac:dyDescent="0.2">
      <c r="B554" s="28"/>
    </row>
    <row r="555" spans="2:2" x14ac:dyDescent="0.2">
      <c r="B555" s="28"/>
    </row>
    <row r="556" spans="2:2" x14ac:dyDescent="0.2">
      <c r="B556" s="28"/>
    </row>
    <row r="557" spans="2:2" x14ac:dyDescent="0.2">
      <c r="B557" s="28"/>
    </row>
    <row r="558" spans="2:2" x14ac:dyDescent="0.2">
      <c r="B558" s="28"/>
    </row>
    <row r="559" spans="2:2" x14ac:dyDescent="0.2">
      <c r="B559" s="28"/>
    </row>
    <row r="560" spans="2:2" x14ac:dyDescent="0.2">
      <c r="B560" s="28"/>
    </row>
    <row r="561" spans="2:2" x14ac:dyDescent="0.2">
      <c r="B561" s="28"/>
    </row>
    <row r="562" spans="2:2" x14ac:dyDescent="0.2">
      <c r="B562" s="28"/>
    </row>
    <row r="563" spans="2:2" x14ac:dyDescent="0.2">
      <c r="B563" s="28"/>
    </row>
    <row r="564" spans="2:2" x14ac:dyDescent="0.2">
      <c r="B564" s="28"/>
    </row>
    <row r="565" spans="2:2" x14ac:dyDescent="0.2">
      <c r="B565" s="28"/>
    </row>
    <row r="566" spans="2:2" x14ac:dyDescent="0.2">
      <c r="B566" s="28"/>
    </row>
    <row r="567" spans="2:2" x14ac:dyDescent="0.2">
      <c r="B567" s="28"/>
    </row>
    <row r="568" spans="2:2" x14ac:dyDescent="0.2">
      <c r="B568" s="28"/>
    </row>
    <row r="569" spans="2:2" x14ac:dyDescent="0.2">
      <c r="B569" s="28"/>
    </row>
    <row r="570" spans="2:2" x14ac:dyDescent="0.2">
      <c r="B570" s="28"/>
    </row>
    <row r="571" spans="2:2" x14ac:dyDescent="0.2">
      <c r="B571" s="28"/>
    </row>
    <row r="572" spans="2:2" x14ac:dyDescent="0.2">
      <c r="B572" s="28"/>
    </row>
    <row r="573" spans="2:2" x14ac:dyDescent="0.2">
      <c r="B573" s="28"/>
    </row>
    <row r="574" spans="2:2" x14ac:dyDescent="0.2">
      <c r="B574" s="28"/>
    </row>
    <row r="575" spans="2:2" x14ac:dyDescent="0.2">
      <c r="B575" s="28"/>
    </row>
    <row r="576" spans="2:2" x14ac:dyDescent="0.2">
      <c r="B576" s="28"/>
    </row>
    <row r="577" spans="2:2" x14ac:dyDescent="0.2">
      <c r="B577" s="28"/>
    </row>
    <row r="578" spans="2:2" x14ac:dyDescent="0.2">
      <c r="B578" s="28"/>
    </row>
    <row r="579" spans="2:2" x14ac:dyDescent="0.2">
      <c r="B579" s="28"/>
    </row>
    <row r="580" spans="2:2" x14ac:dyDescent="0.2">
      <c r="B580" s="28"/>
    </row>
    <row r="581" spans="2:2" x14ac:dyDescent="0.2">
      <c r="B581" s="28"/>
    </row>
    <row r="582" spans="2:2" x14ac:dyDescent="0.2">
      <c r="B582" s="28"/>
    </row>
    <row r="583" spans="2:2" x14ac:dyDescent="0.2">
      <c r="B583" s="28"/>
    </row>
    <row r="584" spans="2:2" x14ac:dyDescent="0.2">
      <c r="B584" s="28"/>
    </row>
    <row r="585" spans="2:2" x14ac:dyDescent="0.2">
      <c r="B585" s="28"/>
    </row>
    <row r="586" spans="2:2" x14ac:dyDescent="0.2">
      <c r="B586" s="28"/>
    </row>
    <row r="587" spans="2:2" x14ac:dyDescent="0.2">
      <c r="B587" s="28"/>
    </row>
    <row r="588" spans="2:2" x14ac:dyDescent="0.2">
      <c r="B588" s="28"/>
    </row>
    <row r="589" spans="2:2" x14ac:dyDescent="0.2">
      <c r="B589" s="28"/>
    </row>
    <row r="590" spans="2:2" x14ac:dyDescent="0.2">
      <c r="B590" s="28"/>
    </row>
    <row r="591" spans="2:2" x14ac:dyDescent="0.2">
      <c r="B591" s="28"/>
    </row>
    <row r="592" spans="2:2" x14ac:dyDescent="0.2">
      <c r="B592" s="28"/>
    </row>
    <row r="593" spans="2:2" x14ac:dyDescent="0.2">
      <c r="B593" s="28"/>
    </row>
    <row r="594" spans="2:2" x14ac:dyDescent="0.2">
      <c r="B594" s="28"/>
    </row>
    <row r="595" spans="2:2" x14ac:dyDescent="0.2">
      <c r="B595" s="28"/>
    </row>
    <row r="596" spans="2:2" x14ac:dyDescent="0.2">
      <c r="B596" s="28"/>
    </row>
    <row r="597" spans="2:2" x14ac:dyDescent="0.2">
      <c r="B597" s="28"/>
    </row>
    <row r="598" spans="2:2" x14ac:dyDescent="0.2">
      <c r="B598" s="28"/>
    </row>
    <row r="599" spans="2:2" x14ac:dyDescent="0.2">
      <c r="B599" s="28"/>
    </row>
    <row r="600" spans="2:2" x14ac:dyDescent="0.2">
      <c r="B600" s="28"/>
    </row>
    <row r="601" spans="2:2" x14ac:dyDescent="0.2">
      <c r="B601" s="2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9CF85-5939-4DB6-8577-9A72DC6E100F}">
  <dimension ref="A1:F526"/>
  <sheetViews>
    <sheetView zoomScaleNormal="100" workbookViewId="0">
      <selection activeCell="A528" sqref="A528"/>
    </sheetView>
  </sheetViews>
  <sheetFormatPr defaultRowHeight="14.25" x14ac:dyDescent="0.2"/>
  <cols>
    <col min="1" max="1" width="40.75" customWidth="1"/>
    <col min="3" max="3" width="11.625" customWidth="1"/>
    <col min="5" max="5" width="14.25" bestFit="1" customWidth="1"/>
  </cols>
  <sheetData>
    <row r="1" spans="1:6" x14ac:dyDescent="0.2">
      <c r="A1" t="s">
        <v>1</v>
      </c>
      <c r="B1" t="s">
        <v>2</v>
      </c>
      <c r="C1" s="27" t="s">
        <v>5</v>
      </c>
      <c r="D1" s="5" t="s">
        <v>15</v>
      </c>
      <c r="E1" t="s">
        <v>1811</v>
      </c>
      <c r="F1" t="s">
        <v>1812</v>
      </c>
    </row>
    <row r="2" spans="1:6" x14ac:dyDescent="0.2">
      <c r="A2" t="s">
        <v>204</v>
      </c>
      <c r="B2" t="s">
        <v>38</v>
      </c>
      <c r="C2" s="28">
        <v>89999</v>
      </c>
      <c r="D2" s="5">
        <v>4.5999999999999996</v>
      </c>
      <c r="E2">
        <f>IF(COUNTIF($B$2:B2, B2)=1, ROW(), "")</f>
        <v>2</v>
      </c>
      <c r="F2" t="str">
        <f>IF(COUNTIF($B$2:B2, B2)=1, "Yes", "No")</f>
        <v>Yes</v>
      </c>
    </row>
    <row r="3" spans="1:6" x14ac:dyDescent="0.2">
      <c r="A3" t="s">
        <v>1531</v>
      </c>
      <c r="B3" t="s">
        <v>375</v>
      </c>
      <c r="C3" s="28">
        <v>55999</v>
      </c>
      <c r="D3" s="5">
        <v>4.5999999999999996</v>
      </c>
      <c r="E3">
        <f>IF(COUNTIF($B$2:B3, B3)=1, ROW(), "")</f>
        <v>3</v>
      </c>
      <c r="F3" t="str">
        <f>IF(COUNTIF($B$2:B3, B3)=1, "Yes", "No")</f>
        <v>Yes</v>
      </c>
    </row>
    <row r="4" spans="1:6" x14ac:dyDescent="0.2">
      <c r="A4" t="s">
        <v>948</v>
      </c>
      <c r="B4" t="s">
        <v>29</v>
      </c>
      <c r="C4" s="28">
        <v>22999</v>
      </c>
      <c r="D4" s="5">
        <v>4.5</v>
      </c>
      <c r="E4">
        <f>IF(COUNTIF($B$2:B4, B4)=1, ROW(), "")</f>
        <v>4</v>
      </c>
      <c r="F4" t="str">
        <f>IF(COUNTIF($B$2:B4, B4)=1, "Yes", "No")</f>
        <v>Yes</v>
      </c>
    </row>
    <row r="5" spans="1:6" x14ac:dyDescent="0.2">
      <c r="A5" t="s">
        <v>1416</v>
      </c>
      <c r="B5" t="s">
        <v>90</v>
      </c>
      <c r="C5" s="28">
        <v>32999</v>
      </c>
      <c r="D5" s="5">
        <v>4.5</v>
      </c>
      <c r="E5">
        <f>IF(COUNTIF($B$2:B5, B5)=1, ROW(), "")</f>
        <v>5</v>
      </c>
      <c r="F5" t="str">
        <f>IF(COUNTIF($B$2:B5, B5)=1, "Yes", "No")</f>
        <v>Yes</v>
      </c>
    </row>
    <row r="6" spans="1:6" x14ac:dyDescent="0.2">
      <c r="A6" t="s">
        <v>1485</v>
      </c>
      <c r="B6" t="s">
        <v>241</v>
      </c>
      <c r="C6" s="28">
        <v>34999</v>
      </c>
      <c r="D6" s="5">
        <v>4.5</v>
      </c>
      <c r="E6">
        <f>IF(COUNTIF($B$2:B6, B6)=1, ROW(), "")</f>
        <v>6</v>
      </c>
      <c r="F6" t="str">
        <f>IF(COUNTIF($B$2:B6, B6)=1, "Yes", "No")</f>
        <v>Yes</v>
      </c>
    </row>
    <row r="7" spans="1:6" hidden="1" x14ac:dyDescent="0.2">
      <c r="A7" t="s">
        <v>269</v>
      </c>
      <c r="B7" t="s">
        <v>270</v>
      </c>
      <c r="C7" s="4">
        <v>69999</v>
      </c>
      <c r="D7" s="5">
        <v>4.4000000000000004</v>
      </c>
      <c r="E7">
        <f>IF(COUNTIF($B$2:B7, B7)=1, ROW(), "")</f>
        <v>7</v>
      </c>
      <c r="F7" t="str">
        <f>IF(COUNTIF($B$2:B7, B7)=1, "Yes", "No")</f>
        <v>Yes</v>
      </c>
    </row>
    <row r="8" spans="1:6" hidden="1" x14ac:dyDescent="0.2">
      <c r="A8" t="s">
        <v>556</v>
      </c>
      <c r="B8" t="s">
        <v>557</v>
      </c>
      <c r="C8" s="4">
        <v>33999</v>
      </c>
      <c r="D8" s="5">
        <v>4.4000000000000004</v>
      </c>
      <c r="E8">
        <f>IF(COUNTIF($B$2:B8, B8)=1, ROW(), "")</f>
        <v>8</v>
      </c>
      <c r="F8" t="str">
        <f>IF(COUNTIF($B$2:B8, B8)=1, "Yes", "No")</f>
        <v>Yes</v>
      </c>
    </row>
    <row r="9" spans="1:6" hidden="1" x14ac:dyDescent="0.2">
      <c r="A9" t="s">
        <v>609</v>
      </c>
      <c r="B9" t="s">
        <v>386</v>
      </c>
      <c r="C9" s="4">
        <v>10470</v>
      </c>
      <c r="D9" s="5">
        <v>4.4000000000000004</v>
      </c>
      <c r="E9">
        <f>IF(COUNTIF($B$2:B9, B9)=1, ROW(), "")</f>
        <v>9</v>
      </c>
      <c r="F9" t="str">
        <f>IF(COUNTIF($B$2:B9, B9)=1, "Yes", "No")</f>
        <v>Yes</v>
      </c>
    </row>
    <row r="10" spans="1:6" hidden="1" x14ac:dyDescent="0.2">
      <c r="A10" t="s">
        <v>1735</v>
      </c>
      <c r="B10" t="s">
        <v>1730</v>
      </c>
      <c r="C10" s="4">
        <v>15999</v>
      </c>
      <c r="D10" s="5">
        <v>4.4000000000000004</v>
      </c>
      <c r="E10">
        <f>IF(COUNTIF($B$2:B10, B10)=1, ROW(), "")</f>
        <v>10</v>
      </c>
      <c r="F10" t="str">
        <f>IF(COUNTIF($B$2:B10, B10)=1, "Yes", "No")</f>
        <v>Yes</v>
      </c>
    </row>
    <row r="11" spans="1:6" hidden="1" x14ac:dyDescent="0.2">
      <c r="A11" t="s">
        <v>51</v>
      </c>
      <c r="B11" t="s">
        <v>52</v>
      </c>
      <c r="C11" s="4">
        <v>9999</v>
      </c>
      <c r="D11" s="5">
        <v>4.3</v>
      </c>
      <c r="E11">
        <f>IF(COUNTIF($B$2:B11, B11)=1, ROW(), "")</f>
        <v>11</v>
      </c>
      <c r="F11" t="str">
        <f>IF(COUNTIF($B$2:B11, B11)=1, "Yes", "No")</f>
        <v>Yes</v>
      </c>
    </row>
    <row r="12" spans="1:6" hidden="1" x14ac:dyDescent="0.2">
      <c r="A12" t="s">
        <v>127</v>
      </c>
      <c r="B12" t="s">
        <v>128</v>
      </c>
      <c r="C12" s="4">
        <v>44999</v>
      </c>
      <c r="D12" s="5">
        <v>4.3</v>
      </c>
      <c r="E12">
        <f>IF(COUNTIF($B$2:B12, B12)=1, ROW(), "")</f>
        <v>12</v>
      </c>
      <c r="F12" t="str">
        <f>IF(COUNTIF($B$2:B12, B12)=1, "Yes", "No")</f>
        <v>Yes</v>
      </c>
    </row>
    <row r="13" spans="1:6" hidden="1" x14ac:dyDescent="0.2">
      <c r="A13" t="s">
        <v>396</v>
      </c>
      <c r="B13" t="s">
        <v>276</v>
      </c>
      <c r="C13" s="4">
        <v>9499</v>
      </c>
      <c r="D13" s="5">
        <v>4.3</v>
      </c>
      <c r="E13">
        <f>IF(COUNTIF($B$2:B13, B13)=1, ROW(), "")</f>
        <v>13</v>
      </c>
      <c r="F13" t="str">
        <f>IF(COUNTIF($B$2:B13, B13)=1, "Yes", "No")</f>
        <v>Yes</v>
      </c>
    </row>
    <row r="14" spans="1:6" hidden="1" x14ac:dyDescent="0.2">
      <c r="A14" t="s">
        <v>668</v>
      </c>
      <c r="B14" t="s">
        <v>316</v>
      </c>
      <c r="C14" s="4">
        <v>6699</v>
      </c>
      <c r="D14" s="5">
        <v>4.3</v>
      </c>
      <c r="E14">
        <f>IF(COUNTIF($B$2:B14, B14)=1, ROW(), "")</f>
        <v>14</v>
      </c>
      <c r="F14" t="str">
        <f>IF(COUNTIF($B$2:B14, B14)=1, "Yes", "No")</f>
        <v>Yes</v>
      </c>
    </row>
    <row r="15" spans="1:6" hidden="1" x14ac:dyDescent="0.2">
      <c r="A15" t="s">
        <v>1583</v>
      </c>
      <c r="B15" t="s">
        <v>1584</v>
      </c>
      <c r="C15" s="4">
        <v>14530</v>
      </c>
      <c r="D15" s="5">
        <v>4.3</v>
      </c>
      <c r="E15">
        <f>IF(COUNTIF($B$2:B15, B15)=1, ROW(), "")</f>
        <v>15</v>
      </c>
      <c r="F15" t="str">
        <f>IF(COUNTIF($B$2:B15, B15)=1, "Yes", "No")</f>
        <v>Yes</v>
      </c>
    </row>
    <row r="16" spans="1:6" hidden="1" x14ac:dyDescent="0.2">
      <c r="A16" t="s">
        <v>1050</v>
      </c>
      <c r="B16" t="s">
        <v>1051</v>
      </c>
      <c r="C16" s="4">
        <v>21998</v>
      </c>
      <c r="D16" s="5">
        <v>4.2</v>
      </c>
      <c r="E16">
        <f>IF(COUNTIF($B$2:B16, B16)=1, ROW(), "")</f>
        <v>16</v>
      </c>
      <c r="F16" t="str">
        <f>IF(COUNTIF($B$2:B16, B16)=1, "Yes", "No")</f>
        <v>Yes</v>
      </c>
    </row>
    <row r="17" spans="1:6" hidden="1" x14ac:dyDescent="0.2">
      <c r="A17" t="s">
        <v>19</v>
      </c>
      <c r="B17" t="s">
        <v>20</v>
      </c>
      <c r="C17" s="4">
        <v>10999</v>
      </c>
      <c r="D17" s="5">
        <v>4.0999999999999996</v>
      </c>
      <c r="E17">
        <f>IF(COUNTIF($B$2:B17, B17)=1, ROW(), "")</f>
        <v>17</v>
      </c>
      <c r="F17" t="str">
        <f>IF(COUNTIF($B$2:B17, B17)=1, "Yes", "No")</f>
        <v>Yes</v>
      </c>
    </row>
    <row r="18" spans="1:6" hidden="1" x14ac:dyDescent="0.2">
      <c r="A18" t="s">
        <v>1040</v>
      </c>
      <c r="B18" t="s">
        <v>1041</v>
      </c>
      <c r="C18" s="4">
        <v>7299</v>
      </c>
      <c r="D18" s="5">
        <v>4.0999999999999996</v>
      </c>
      <c r="E18">
        <f>IF(COUNTIF($B$2:B18, B18)=1, ROW(), "")</f>
        <v>18</v>
      </c>
      <c r="F18" t="str">
        <f>IF(COUNTIF($B$2:B18, B18)=1, "Yes", "No")</f>
        <v>Yes</v>
      </c>
    </row>
    <row r="19" spans="1:6" hidden="1" x14ac:dyDescent="0.2">
      <c r="A19" t="s">
        <v>302</v>
      </c>
      <c r="B19" t="s">
        <v>303</v>
      </c>
      <c r="C19" s="4">
        <v>7999</v>
      </c>
      <c r="D19" s="5">
        <v>3.8</v>
      </c>
      <c r="E19">
        <f>IF(COUNTIF($B$2:B19, B19)=1, ROW(), "")</f>
        <v>19</v>
      </c>
      <c r="F19" t="str">
        <f>IF(COUNTIF($B$2:B19, B19)=1, "Yes", "No")</f>
        <v>Yes</v>
      </c>
    </row>
    <row r="20" spans="1:6" hidden="1" x14ac:dyDescent="0.2">
      <c r="A20" t="s">
        <v>881</v>
      </c>
      <c r="B20" t="s">
        <v>38</v>
      </c>
      <c r="C20" s="4">
        <v>121499</v>
      </c>
      <c r="D20" s="5">
        <v>4.5999999999999996</v>
      </c>
      <c r="E20" t="str">
        <f>IF(COUNTIF($B$2:B20, B20)=1, ROW(), "")</f>
        <v/>
      </c>
      <c r="F20" t="str">
        <f>IF(COUNTIF($B$2:B20, B20)=1, "Yes", "No")</f>
        <v>No</v>
      </c>
    </row>
    <row r="21" spans="1:6" hidden="1" x14ac:dyDescent="0.2">
      <c r="A21" t="s">
        <v>901</v>
      </c>
      <c r="B21" t="s">
        <v>38</v>
      </c>
      <c r="C21" s="4">
        <v>121499</v>
      </c>
      <c r="D21" s="5">
        <v>4.5999999999999996</v>
      </c>
      <c r="E21" t="str">
        <f>IF(COUNTIF($B$2:B21, B21)=1, ROW(), "")</f>
        <v/>
      </c>
      <c r="F21" t="str">
        <f>IF(COUNTIF($B$2:B21, B21)=1, "Yes", "No")</f>
        <v>No</v>
      </c>
    </row>
    <row r="22" spans="1:6" hidden="1" x14ac:dyDescent="0.2">
      <c r="A22" t="s">
        <v>905</v>
      </c>
      <c r="B22" t="s">
        <v>38</v>
      </c>
      <c r="C22" s="4">
        <v>121999</v>
      </c>
      <c r="D22" s="5">
        <v>4.5999999999999996</v>
      </c>
      <c r="E22" t="str">
        <f>IF(COUNTIF($B$2:B22, B22)=1, ROW(), "")</f>
        <v/>
      </c>
      <c r="F22" t="str">
        <f>IF(COUNTIF($B$2:B22, B22)=1, "Yes", "No")</f>
        <v>No</v>
      </c>
    </row>
    <row r="23" spans="1:6" hidden="1" x14ac:dyDescent="0.2">
      <c r="A23" t="s">
        <v>916</v>
      </c>
      <c r="B23" t="s">
        <v>38</v>
      </c>
      <c r="C23" s="4">
        <v>130999</v>
      </c>
      <c r="D23" s="5">
        <v>4.5999999999999996</v>
      </c>
      <c r="E23" t="str">
        <f>IF(COUNTIF($B$2:B23, B23)=1, ROW(), "")</f>
        <v/>
      </c>
      <c r="F23" t="str">
        <f>IF(COUNTIF($B$2:B23, B23)=1, "Yes", "No")</f>
        <v>No</v>
      </c>
    </row>
    <row r="24" spans="1:6" hidden="1" x14ac:dyDescent="0.2">
      <c r="A24" t="s">
        <v>1543</v>
      </c>
      <c r="B24" t="s">
        <v>375</v>
      </c>
      <c r="C24" s="4">
        <v>49999</v>
      </c>
      <c r="D24" s="5">
        <v>4.5999999999999996</v>
      </c>
      <c r="E24" t="str">
        <f>IF(COUNTIF($B$2:B24, B24)=1, ROW(), "")</f>
        <v/>
      </c>
      <c r="F24" t="str">
        <f>IF(COUNTIF($B$2:B24, B24)=1, "Yes", "No")</f>
        <v>No</v>
      </c>
    </row>
    <row r="25" spans="1:6" hidden="1" x14ac:dyDescent="0.2">
      <c r="A25" t="s">
        <v>1545</v>
      </c>
      <c r="B25" t="s">
        <v>375</v>
      </c>
      <c r="C25" s="4">
        <v>49999</v>
      </c>
      <c r="D25" s="5">
        <v>4.5999999999999996</v>
      </c>
      <c r="E25" t="str">
        <f>IF(COUNTIF($B$2:B25, B25)=1, ROW(), "")</f>
        <v/>
      </c>
      <c r="F25" t="str">
        <f>IF(COUNTIF($B$2:B25, B25)=1, "Yes", "No")</f>
        <v>No</v>
      </c>
    </row>
    <row r="26" spans="1:6" hidden="1" x14ac:dyDescent="0.2">
      <c r="A26" t="s">
        <v>209</v>
      </c>
      <c r="B26" t="s">
        <v>38</v>
      </c>
      <c r="C26" s="4">
        <v>49999</v>
      </c>
      <c r="D26" s="5">
        <v>4.5</v>
      </c>
      <c r="E26" t="str">
        <f>IF(COUNTIF($B$2:B26, B26)=1, ROW(), "")</f>
        <v/>
      </c>
      <c r="F26" t="str">
        <f>IF(COUNTIF($B$2:B26, B26)=1, "Yes", "No")</f>
        <v>No</v>
      </c>
    </row>
    <row r="27" spans="1:6" hidden="1" x14ac:dyDescent="0.2">
      <c r="A27" t="s">
        <v>213</v>
      </c>
      <c r="B27" t="s">
        <v>38</v>
      </c>
      <c r="C27" s="4">
        <v>54999</v>
      </c>
      <c r="D27" s="5">
        <v>4.5</v>
      </c>
      <c r="E27" t="str">
        <f>IF(COUNTIF($B$2:B27, B27)=1, ROW(), "")</f>
        <v/>
      </c>
      <c r="F27" t="str">
        <f>IF(COUNTIF($B$2:B27, B27)=1, "Yes", "No")</f>
        <v>No</v>
      </c>
    </row>
    <row r="28" spans="1:6" hidden="1" x14ac:dyDescent="0.2">
      <c r="A28" t="s">
        <v>216</v>
      </c>
      <c r="B28" t="s">
        <v>38</v>
      </c>
      <c r="C28" s="4">
        <v>54999</v>
      </c>
      <c r="D28" s="5">
        <v>4.5</v>
      </c>
      <c r="E28" t="str">
        <f>IF(COUNTIF($B$2:B28, B28)=1, ROW(), "")</f>
        <v/>
      </c>
      <c r="F28" t="str">
        <f>IF(COUNTIF($B$2:B28, B28)=1, "Yes", "No")</f>
        <v>No</v>
      </c>
    </row>
    <row r="29" spans="1:6" hidden="1" x14ac:dyDescent="0.2">
      <c r="A29" t="s">
        <v>220</v>
      </c>
      <c r="B29" t="s">
        <v>38</v>
      </c>
      <c r="C29" s="4">
        <v>54999</v>
      </c>
      <c r="D29" s="5">
        <v>4.5</v>
      </c>
      <c r="E29" t="str">
        <f>IF(COUNTIF($B$2:B29, B29)=1, ROW(), "")</f>
        <v/>
      </c>
      <c r="F29" t="str">
        <f>IF(COUNTIF($B$2:B29, B29)=1, "Yes", "No")</f>
        <v>No</v>
      </c>
    </row>
    <row r="30" spans="1:6" hidden="1" x14ac:dyDescent="0.2">
      <c r="A30" t="s">
        <v>224</v>
      </c>
      <c r="B30" t="s">
        <v>38</v>
      </c>
      <c r="C30" s="4">
        <v>54999</v>
      </c>
      <c r="D30" s="5">
        <v>4.5</v>
      </c>
      <c r="E30" t="str">
        <f>IF(COUNTIF($B$2:B30, B30)=1, ROW(), "")</f>
        <v/>
      </c>
      <c r="F30" t="str">
        <f>IF(COUNTIF($B$2:B30, B30)=1, "Yes", "No")</f>
        <v>No</v>
      </c>
    </row>
    <row r="31" spans="1:6" hidden="1" x14ac:dyDescent="0.2">
      <c r="A31" t="s">
        <v>263</v>
      </c>
      <c r="B31" t="s">
        <v>38</v>
      </c>
      <c r="C31" s="4">
        <v>49999</v>
      </c>
      <c r="D31" s="5">
        <v>4.5</v>
      </c>
      <c r="E31" t="str">
        <f>IF(COUNTIF($B$2:B31, B31)=1, ROW(), "")</f>
        <v/>
      </c>
      <c r="F31" t="str">
        <f>IF(COUNTIF($B$2:B31, B31)=1, "Yes", "No")</f>
        <v>No</v>
      </c>
    </row>
    <row r="32" spans="1:6" hidden="1" x14ac:dyDescent="0.2">
      <c r="A32" t="s">
        <v>265</v>
      </c>
      <c r="B32" t="s">
        <v>38</v>
      </c>
      <c r="C32" s="4">
        <v>49999</v>
      </c>
      <c r="D32" s="5">
        <v>4.5</v>
      </c>
      <c r="E32" t="str">
        <f>IF(COUNTIF($B$2:B32, B32)=1, ROW(), "")</f>
        <v/>
      </c>
      <c r="F32" t="str">
        <f>IF(COUNTIF($B$2:B32, B32)=1, "Yes", "No")</f>
        <v>No</v>
      </c>
    </row>
    <row r="33" spans="1:6" hidden="1" x14ac:dyDescent="0.2">
      <c r="A33" t="s">
        <v>267</v>
      </c>
      <c r="B33" t="s">
        <v>38</v>
      </c>
      <c r="C33" s="4">
        <v>49999</v>
      </c>
      <c r="D33" s="5">
        <v>4.5</v>
      </c>
      <c r="E33" t="str">
        <f>IF(COUNTIF($B$2:B33, B33)=1, ROW(), "")</f>
        <v/>
      </c>
      <c r="F33" t="str">
        <f>IF(COUNTIF($B$2:B33, B33)=1, "Yes", "No")</f>
        <v>No</v>
      </c>
    </row>
    <row r="34" spans="1:6" hidden="1" x14ac:dyDescent="0.2">
      <c r="A34" t="s">
        <v>532</v>
      </c>
      <c r="B34" t="s">
        <v>375</v>
      </c>
      <c r="C34" s="4">
        <v>22999</v>
      </c>
      <c r="D34" s="5">
        <v>4.5</v>
      </c>
      <c r="E34" t="str">
        <f>IF(COUNTIF($B$2:B34, B34)=1, ROW(), "")</f>
        <v/>
      </c>
      <c r="F34" t="str">
        <f>IF(COUNTIF($B$2:B34, B34)=1, "Yes", "No")</f>
        <v>No</v>
      </c>
    </row>
    <row r="35" spans="1:6" hidden="1" x14ac:dyDescent="0.2">
      <c r="A35" t="s">
        <v>538</v>
      </c>
      <c r="B35" t="s">
        <v>375</v>
      </c>
      <c r="C35" s="4">
        <v>23999</v>
      </c>
      <c r="D35" s="5">
        <v>4.5</v>
      </c>
      <c r="E35" t="str">
        <f>IF(COUNTIF($B$2:B35, B35)=1, ROW(), "")</f>
        <v/>
      </c>
      <c r="F35" t="str">
        <f>IF(COUNTIF($B$2:B35, B35)=1, "Yes", "No")</f>
        <v>No</v>
      </c>
    </row>
    <row r="36" spans="1:6" hidden="1" x14ac:dyDescent="0.2">
      <c r="A36" t="s">
        <v>542</v>
      </c>
      <c r="B36" t="s">
        <v>375</v>
      </c>
      <c r="C36" s="4">
        <v>22999</v>
      </c>
      <c r="D36" s="5">
        <v>4.5</v>
      </c>
      <c r="E36" t="str">
        <f>IF(COUNTIF($B$2:B36, B36)=1, ROW(), "")</f>
        <v/>
      </c>
      <c r="F36" t="str">
        <f>IF(COUNTIF($B$2:B36, B36)=1, "Yes", "No")</f>
        <v>No</v>
      </c>
    </row>
    <row r="37" spans="1:6" hidden="1" x14ac:dyDescent="0.2">
      <c r="A37" t="s">
        <v>544</v>
      </c>
      <c r="B37" t="s">
        <v>375</v>
      </c>
      <c r="C37" s="4">
        <v>23999</v>
      </c>
      <c r="D37" s="5">
        <v>4.5</v>
      </c>
      <c r="E37" t="str">
        <f>IF(COUNTIF($B$2:B37, B37)=1, ROW(), "")</f>
        <v/>
      </c>
      <c r="F37" t="str">
        <f>IF(COUNTIF($B$2:B37, B37)=1, "Yes", "No")</f>
        <v>No</v>
      </c>
    </row>
    <row r="38" spans="1:6" hidden="1" x14ac:dyDescent="0.2">
      <c r="A38" t="s">
        <v>591</v>
      </c>
      <c r="B38" t="s">
        <v>375</v>
      </c>
      <c r="C38" s="4">
        <v>39999</v>
      </c>
      <c r="D38" s="5">
        <v>4.5</v>
      </c>
      <c r="E38" t="str">
        <f>IF(COUNTIF($B$2:B38, B38)=1, ROW(), "")</f>
        <v/>
      </c>
      <c r="F38" t="str">
        <f>IF(COUNTIF($B$2:B38, B38)=1, "Yes", "No")</f>
        <v>No</v>
      </c>
    </row>
    <row r="39" spans="1:6" hidden="1" x14ac:dyDescent="0.2">
      <c r="A39" t="s">
        <v>591</v>
      </c>
      <c r="B39" t="s">
        <v>375</v>
      </c>
      <c r="C39" s="4">
        <v>42999</v>
      </c>
      <c r="D39" s="5">
        <v>4.5</v>
      </c>
      <c r="E39" t="str">
        <f>IF(COUNTIF($B$2:B39, B39)=1, ROW(), "")</f>
        <v/>
      </c>
      <c r="F39" t="str">
        <f>IF(COUNTIF($B$2:B39, B39)=1, "Yes", "No")</f>
        <v>No</v>
      </c>
    </row>
    <row r="40" spans="1:6" hidden="1" x14ac:dyDescent="0.2">
      <c r="A40" t="s">
        <v>597</v>
      </c>
      <c r="B40" t="s">
        <v>375</v>
      </c>
      <c r="C40" s="4">
        <v>39999</v>
      </c>
      <c r="D40" s="5">
        <v>4.5</v>
      </c>
      <c r="E40" t="str">
        <f>IF(COUNTIF($B$2:B40, B40)=1, ROW(), "")</f>
        <v/>
      </c>
      <c r="F40" t="str">
        <f>IF(COUNTIF($B$2:B40, B40)=1, "Yes", "No")</f>
        <v>No</v>
      </c>
    </row>
    <row r="41" spans="1:6" hidden="1" x14ac:dyDescent="0.2">
      <c r="A41" t="s">
        <v>897</v>
      </c>
      <c r="B41" t="s">
        <v>38</v>
      </c>
      <c r="C41" s="4">
        <v>94999</v>
      </c>
      <c r="D41" s="5">
        <v>4.5</v>
      </c>
      <c r="E41" t="str">
        <f>IF(COUNTIF($B$2:B41, B41)=1, ROW(), "")</f>
        <v/>
      </c>
      <c r="F41" t="str">
        <f>IF(COUNTIF($B$2:B41, B41)=1, "Yes", "No")</f>
        <v>No</v>
      </c>
    </row>
    <row r="42" spans="1:6" hidden="1" x14ac:dyDescent="0.2">
      <c r="A42" t="s">
        <v>909</v>
      </c>
      <c r="B42" t="s">
        <v>38</v>
      </c>
      <c r="C42" s="4">
        <v>104999</v>
      </c>
      <c r="D42" s="5">
        <v>4.5</v>
      </c>
      <c r="E42" t="str">
        <f>IF(COUNTIF($B$2:B42, B42)=1, ROW(), "")</f>
        <v/>
      </c>
      <c r="F42" t="str">
        <f>IF(COUNTIF($B$2:B42, B42)=1, "Yes", "No")</f>
        <v>No</v>
      </c>
    </row>
    <row r="43" spans="1:6" hidden="1" x14ac:dyDescent="0.2">
      <c r="A43" t="s">
        <v>918</v>
      </c>
      <c r="B43" t="s">
        <v>38</v>
      </c>
      <c r="C43" s="4">
        <v>104999</v>
      </c>
      <c r="D43" s="5">
        <v>4.5</v>
      </c>
      <c r="E43" t="str">
        <f>IF(COUNTIF($B$2:B43, B43)=1, ROW(), "")</f>
        <v/>
      </c>
      <c r="F43" t="str">
        <f>IF(COUNTIF($B$2:B43, B43)=1, "Yes", "No")</f>
        <v>No</v>
      </c>
    </row>
    <row r="44" spans="1:6" hidden="1" x14ac:dyDescent="0.2">
      <c r="A44" t="s">
        <v>952</v>
      </c>
      <c r="B44" t="s">
        <v>29</v>
      </c>
      <c r="C44" s="4">
        <v>22999</v>
      </c>
      <c r="D44" s="5">
        <v>4.5</v>
      </c>
      <c r="E44" t="str">
        <f>IF(COUNTIF($B$2:B44, B44)=1, ROW(), "")</f>
        <v/>
      </c>
      <c r="F44" t="str">
        <f>IF(COUNTIF($B$2:B44, B44)=1, "Yes", "No")</f>
        <v>No</v>
      </c>
    </row>
    <row r="45" spans="1:6" hidden="1" x14ac:dyDescent="0.2">
      <c r="A45" t="s">
        <v>954</v>
      </c>
      <c r="B45" t="s">
        <v>29</v>
      </c>
      <c r="C45" s="4">
        <v>22999</v>
      </c>
      <c r="D45" s="5">
        <v>4.5</v>
      </c>
      <c r="E45" t="str">
        <f>IF(COUNTIF($B$2:B45, B45)=1, ROW(), "")</f>
        <v/>
      </c>
      <c r="F45" t="str">
        <f>IF(COUNTIF($B$2:B45, B45)=1, "Yes", "No")</f>
        <v>No</v>
      </c>
    </row>
    <row r="46" spans="1:6" hidden="1" x14ac:dyDescent="0.2">
      <c r="A46" t="s">
        <v>1116</v>
      </c>
      <c r="B46" t="s">
        <v>375</v>
      </c>
      <c r="C46" s="4">
        <v>29840</v>
      </c>
      <c r="D46" s="5">
        <v>4.5</v>
      </c>
      <c r="E46" t="str">
        <f>IF(COUNTIF($B$2:B46, B46)=1, ROW(), "")</f>
        <v/>
      </c>
      <c r="F46" t="str">
        <f>IF(COUNTIF($B$2:B46, B46)=1, "Yes", "No")</f>
        <v>No</v>
      </c>
    </row>
    <row r="47" spans="1:6" hidden="1" x14ac:dyDescent="0.2">
      <c r="A47" t="s">
        <v>1122</v>
      </c>
      <c r="B47" t="s">
        <v>375</v>
      </c>
      <c r="C47" s="4">
        <v>31999</v>
      </c>
      <c r="D47" s="5">
        <v>4.5</v>
      </c>
      <c r="E47" t="str">
        <f>IF(COUNTIF($B$2:B47, B47)=1, ROW(), "")</f>
        <v/>
      </c>
      <c r="F47" t="str">
        <f>IF(COUNTIF($B$2:B47, B47)=1, "Yes", "No")</f>
        <v>No</v>
      </c>
    </row>
    <row r="48" spans="1:6" hidden="1" x14ac:dyDescent="0.2">
      <c r="A48" t="s">
        <v>1126</v>
      </c>
      <c r="B48" t="s">
        <v>375</v>
      </c>
      <c r="C48" s="4">
        <v>41999</v>
      </c>
      <c r="D48" s="5">
        <v>4.5</v>
      </c>
      <c r="E48" t="str">
        <f>IF(COUNTIF($B$2:B48, B48)=1, ROW(), "")</f>
        <v/>
      </c>
      <c r="F48" t="str">
        <f>IF(COUNTIF($B$2:B48, B48)=1, "Yes", "No")</f>
        <v>No</v>
      </c>
    </row>
    <row r="49" spans="1:6" hidden="1" x14ac:dyDescent="0.2">
      <c r="A49" t="s">
        <v>1131</v>
      </c>
      <c r="B49" t="s">
        <v>375</v>
      </c>
      <c r="C49" s="4">
        <v>41999</v>
      </c>
      <c r="D49" s="5">
        <v>4.5</v>
      </c>
      <c r="E49" t="str">
        <f>IF(COUNTIF($B$2:B49, B49)=1, ROW(), "")</f>
        <v/>
      </c>
      <c r="F49" t="str">
        <f>IF(COUNTIF($B$2:B49, B49)=1, "Yes", "No")</f>
        <v>No</v>
      </c>
    </row>
    <row r="50" spans="1:6" hidden="1" x14ac:dyDescent="0.2">
      <c r="A50" t="s">
        <v>1134</v>
      </c>
      <c r="B50" t="s">
        <v>375</v>
      </c>
      <c r="C50" s="4">
        <v>35999</v>
      </c>
      <c r="D50" s="5">
        <v>4.5</v>
      </c>
      <c r="E50" t="str">
        <f>IF(COUNTIF($B$2:B50, B50)=1, ROW(), "")</f>
        <v/>
      </c>
      <c r="F50" t="str">
        <f>IF(COUNTIF($B$2:B50, B50)=1, "Yes", "No")</f>
        <v>No</v>
      </c>
    </row>
    <row r="51" spans="1:6" hidden="1" x14ac:dyDescent="0.2">
      <c r="A51" t="s">
        <v>1138</v>
      </c>
      <c r="B51" t="s">
        <v>375</v>
      </c>
      <c r="C51" s="4">
        <v>33999</v>
      </c>
      <c r="D51" s="5">
        <v>4.5</v>
      </c>
      <c r="E51" t="str">
        <f>IF(COUNTIF($B$2:B51, B51)=1, ROW(), "")</f>
        <v/>
      </c>
      <c r="F51" t="str">
        <f>IF(COUNTIF($B$2:B51, B51)=1, "Yes", "No")</f>
        <v>No</v>
      </c>
    </row>
    <row r="52" spans="1:6" hidden="1" x14ac:dyDescent="0.2">
      <c r="A52" t="s">
        <v>1140</v>
      </c>
      <c r="B52" t="s">
        <v>375</v>
      </c>
      <c r="C52" s="4">
        <v>35999</v>
      </c>
      <c r="D52" s="5">
        <v>4.5</v>
      </c>
      <c r="E52" t="str">
        <f>IF(COUNTIF($B$2:B52, B52)=1, ROW(), "")</f>
        <v/>
      </c>
      <c r="F52" t="str">
        <f>IF(COUNTIF($B$2:B52, B52)=1, "Yes", "No")</f>
        <v>No</v>
      </c>
    </row>
    <row r="53" spans="1:6" hidden="1" x14ac:dyDescent="0.2">
      <c r="A53" t="s">
        <v>1134</v>
      </c>
      <c r="B53" t="s">
        <v>375</v>
      </c>
      <c r="C53" s="4">
        <v>32889</v>
      </c>
      <c r="D53" s="5">
        <v>4.5</v>
      </c>
      <c r="E53" t="str">
        <f>IF(COUNTIF($B$2:B53, B53)=1, ROW(), "")</f>
        <v/>
      </c>
      <c r="F53" t="str">
        <f>IF(COUNTIF($B$2:B53, B53)=1, "Yes", "No")</f>
        <v>No</v>
      </c>
    </row>
    <row r="54" spans="1:6" hidden="1" x14ac:dyDescent="0.2">
      <c r="A54" t="s">
        <v>1143</v>
      </c>
      <c r="B54" t="s">
        <v>375</v>
      </c>
      <c r="C54" s="4">
        <v>46999</v>
      </c>
      <c r="D54" s="5">
        <v>4.5</v>
      </c>
      <c r="E54" t="str">
        <f>IF(COUNTIF($B$2:B54, B54)=1, ROW(), "")</f>
        <v/>
      </c>
      <c r="F54" t="str">
        <f>IF(COUNTIF($B$2:B54, B54)=1, "Yes", "No")</f>
        <v>No</v>
      </c>
    </row>
    <row r="55" spans="1:6" hidden="1" x14ac:dyDescent="0.2">
      <c r="A55" t="s">
        <v>1145</v>
      </c>
      <c r="B55" t="s">
        <v>375</v>
      </c>
      <c r="C55" s="4">
        <v>46999</v>
      </c>
      <c r="D55" s="5">
        <v>4.5</v>
      </c>
      <c r="E55" t="str">
        <f>IF(COUNTIF($B$2:B55, B55)=1, ROW(), "")</f>
        <v/>
      </c>
      <c r="F55" t="str">
        <f>IF(COUNTIF($B$2:B55, B55)=1, "Yes", "No")</f>
        <v>No</v>
      </c>
    </row>
    <row r="56" spans="1:6" hidden="1" x14ac:dyDescent="0.2">
      <c r="A56" t="s">
        <v>1140</v>
      </c>
      <c r="B56" t="s">
        <v>375</v>
      </c>
      <c r="C56" s="4">
        <v>33999</v>
      </c>
      <c r="D56" s="5">
        <v>4.5</v>
      </c>
      <c r="E56" t="str">
        <f>IF(COUNTIF($B$2:B56, B56)=1, ROW(), "")</f>
        <v/>
      </c>
      <c r="F56" t="str">
        <f>IF(COUNTIF($B$2:B56, B56)=1, "Yes", "No")</f>
        <v>No</v>
      </c>
    </row>
    <row r="57" spans="1:6" hidden="1" x14ac:dyDescent="0.2">
      <c r="A57" t="s">
        <v>1148</v>
      </c>
      <c r="B57" t="s">
        <v>375</v>
      </c>
      <c r="C57" s="4">
        <v>31999</v>
      </c>
      <c r="D57" s="5">
        <v>4.5</v>
      </c>
      <c r="E57" t="str">
        <f>IF(COUNTIF($B$2:B57, B57)=1, ROW(), "")</f>
        <v/>
      </c>
      <c r="F57" t="str">
        <f>IF(COUNTIF($B$2:B57, B57)=1, "Yes", "No")</f>
        <v>No</v>
      </c>
    </row>
    <row r="58" spans="1:6" hidden="1" x14ac:dyDescent="0.2">
      <c r="A58" t="s">
        <v>1229</v>
      </c>
      <c r="B58" t="s">
        <v>38</v>
      </c>
      <c r="C58" s="4">
        <v>39999</v>
      </c>
      <c r="D58" s="5">
        <v>4.5</v>
      </c>
      <c r="E58" t="str">
        <f>IF(COUNTIF($B$2:B58, B58)=1, ROW(), "")</f>
        <v/>
      </c>
      <c r="F58" t="str">
        <f>IF(COUNTIF($B$2:B58, B58)=1, "Yes", "No")</f>
        <v>No</v>
      </c>
    </row>
    <row r="59" spans="1:6" hidden="1" x14ac:dyDescent="0.2">
      <c r="A59" t="s">
        <v>1223</v>
      </c>
      <c r="B59" t="s">
        <v>38</v>
      </c>
      <c r="C59" s="4">
        <v>45999</v>
      </c>
      <c r="D59" s="5">
        <v>4.5</v>
      </c>
      <c r="E59" t="str">
        <f>IF(COUNTIF($B$2:B59, B59)=1, ROW(), "")</f>
        <v/>
      </c>
      <c r="F59" t="str">
        <f>IF(COUNTIF($B$2:B59, B59)=1, "Yes", "No")</f>
        <v>No</v>
      </c>
    </row>
    <row r="60" spans="1:6" hidden="1" x14ac:dyDescent="0.2">
      <c r="A60" t="s">
        <v>1248</v>
      </c>
      <c r="B60" t="s">
        <v>38</v>
      </c>
      <c r="C60" s="4">
        <v>42695</v>
      </c>
      <c r="D60" s="5">
        <v>4.5</v>
      </c>
      <c r="E60" t="str">
        <f>IF(COUNTIF($B$2:B60, B60)=1, ROW(), "")</f>
        <v/>
      </c>
      <c r="F60" t="str">
        <f>IF(COUNTIF($B$2:B60, B60)=1, "Yes", "No")</f>
        <v>No</v>
      </c>
    </row>
    <row r="61" spans="1:6" hidden="1" x14ac:dyDescent="0.2">
      <c r="A61" t="s">
        <v>1384</v>
      </c>
      <c r="B61" t="s">
        <v>375</v>
      </c>
      <c r="C61" s="4">
        <v>13499</v>
      </c>
      <c r="D61" s="5">
        <v>4.5</v>
      </c>
      <c r="E61" t="str">
        <f>IF(COUNTIF($B$2:B61, B61)=1, ROW(), "")</f>
        <v/>
      </c>
      <c r="F61" t="str">
        <f>IF(COUNTIF($B$2:B61, B61)=1, "Yes", "No")</f>
        <v>No</v>
      </c>
    </row>
    <row r="62" spans="1:6" hidden="1" x14ac:dyDescent="0.2">
      <c r="A62" t="s">
        <v>1389</v>
      </c>
      <c r="B62" t="s">
        <v>375</v>
      </c>
      <c r="C62" s="4">
        <v>14999</v>
      </c>
      <c r="D62" s="5">
        <v>4.5</v>
      </c>
      <c r="E62" t="str">
        <f>IF(COUNTIF($B$2:B62, B62)=1, ROW(), "")</f>
        <v/>
      </c>
      <c r="F62" t="str">
        <f>IF(COUNTIF($B$2:B62, B62)=1, "Yes", "No")</f>
        <v>No</v>
      </c>
    </row>
    <row r="63" spans="1:6" hidden="1" x14ac:dyDescent="0.2">
      <c r="A63" t="s">
        <v>1389</v>
      </c>
      <c r="B63" t="s">
        <v>375</v>
      </c>
      <c r="C63" s="4">
        <v>13499</v>
      </c>
      <c r="D63" s="5">
        <v>4.5</v>
      </c>
      <c r="E63" t="str">
        <f>IF(COUNTIF($B$2:B63, B63)=1, ROW(), "")</f>
        <v/>
      </c>
      <c r="F63" t="str">
        <f>IF(COUNTIF($B$2:B63, B63)=1, "Yes", "No")</f>
        <v>No</v>
      </c>
    </row>
    <row r="64" spans="1:6" hidden="1" x14ac:dyDescent="0.2">
      <c r="A64" t="s">
        <v>1384</v>
      </c>
      <c r="B64" t="s">
        <v>375</v>
      </c>
      <c r="C64" s="4">
        <v>14999</v>
      </c>
      <c r="D64" s="5">
        <v>4.5</v>
      </c>
      <c r="E64" t="str">
        <f>IF(COUNTIF($B$2:B64, B64)=1, ROW(), "")</f>
        <v/>
      </c>
      <c r="F64" t="str">
        <f>IF(COUNTIF($B$2:B64, B64)=1, "Yes", "No")</f>
        <v>No</v>
      </c>
    </row>
    <row r="65" spans="1:6" hidden="1" x14ac:dyDescent="0.2">
      <c r="A65" t="s">
        <v>1411</v>
      </c>
      <c r="B65" t="s">
        <v>375</v>
      </c>
      <c r="C65" s="4">
        <v>11999</v>
      </c>
      <c r="D65" s="5">
        <v>4.5</v>
      </c>
      <c r="E65" t="str">
        <f>IF(COUNTIF($B$2:B65, B65)=1, ROW(), "")</f>
        <v/>
      </c>
      <c r="F65" t="str">
        <f>IF(COUNTIF($B$2:B65, B65)=1, "Yes", "No")</f>
        <v>No</v>
      </c>
    </row>
    <row r="66" spans="1:6" hidden="1" x14ac:dyDescent="0.2">
      <c r="A66" t="s">
        <v>1427</v>
      </c>
      <c r="B66" t="s">
        <v>90</v>
      </c>
      <c r="C66" s="4">
        <v>32999</v>
      </c>
      <c r="D66" s="5">
        <v>4.5</v>
      </c>
      <c r="E66" t="str">
        <f>IF(COUNTIF($B$2:B66, B66)=1, ROW(), "")</f>
        <v/>
      </c>
      <c r="F66" t="str">
        <f>IF(COUNTIF($B$2:B66, B66)=1, "Yes", "No")</f>
        <v>No</v>
      </c>
    </row>
    <row r="67" spans="1:6" hidden="1" x14ac:dyDescent="0.2">
      <c r="A67" t="s">
        <v>1433</v>
      </c>
      <c r="B67" t="s">
        <v>90</v>
      </c>
      <c r="C67" s="4">
        <v>32999</v>
      </c>
      <c r="D67" s="5">
        <v>4.5</v>
      </c>
      <c r="E67" t="str">
        <f>IF(COUNTIF($B$2:B67, B67)=1, ROW(), "")</f>
        <v/>
      </c>
      <c r="F67" t="str">
        <f>IF(COUNTIF($B$2:B67, B67)=1, "Yes", "No")</f>
        <v>No</v>
      </c>
    </row>
    <row r="68" spans="1:6" hidden="1" x14ac:dyDescent="0.2">
      <c r="A68" t="s">
        <v>1441</v>
      </c>
      <c r="B68" t="s">
        <v>38</v>
      </c>
      <c r="C68" s="4">
        <v>109999</v>
      </c>
      <c r="D68" s="5">
        <v>4.5</v>
      </c>
      <c r="E68" t="str">
        <f>IF(COUNTIF($B$2:B68, B68)=1, ROW(), "")</f>
        <v/>
      </c>
      <c r="F68" t="str">
        <f>IF(COUNTIF($B$2:B68, B68)=1, "Yes", "No")</f>
        <v>No</v>
      </c>
    </row>
    <row r="69" spans="1:6" hidden="1" x14ac:dyDescent="0.2">
      <c r="A69" t="s">
        <v>1466</v>
      </c>
      <c r="B69" t="s">
        <v>90</v>
      </c>
      <c r="C69" s="4">
        <v>15999</v>
      </c>
      <c r="D69" s="5">
        <v>4.5</v>
      </c>
      <c r="E69" t="str">
        <f>IF(COUNTIF($B$2:B69, B69)=1, ROW(), "")</f>
        <v/>
      </c>
      <c r="F69" t="str">
        <f>IF(COUNTIF($B$2:B69, B69)=1, "Yes", "No")</f>
        <v>No</v>
      </c>
    </row>
    <row r="70" spans="1:6" hidden="1" x14ac:dyDescent="0.2">
      <c r="A70" t="s">
        <v>1471</v>
      </c>
      <c r="B70" t="s">
        <v>90</v>
      </c>
      <c r="C70" s="4">
        <v>15999</v>
      </c>
      <c r="D70" s="5">
        <v>4.5</v>
      </c>
      <c r="E70" t="str">
        <f>IF(COUNTIF($B$2:B70, B70)=1, ROW(), "")</f>
        <v/>
      </c>
      <c r="F70" t="str">
        <f>IF(COUNTIF($B$2:B70, B70)=1, "Yes", "No")</f>
        <v>No</v>
      </c>
    </row>
    <row r="71" spans="1:6" hidden="1" x14ac:dyDescent="0.2">
      <c r="A71" t="s">
        <v>1475</v>
      </c>
      <c r="B71" t="s">
        <v>90</v>
      </c>
      <c r="C71" s="4">
        <v>12999</v>
      </c>
      <c r="D71" s="5">
        <v>4.5</v>
      </c>
      <c r="E71" t="str">
        <f>IF(COUNTIF($B$2:B71, B71)=1, ROW(), "")</f>
        <v/>
      </c>
      <c r="F71" t="str">
        <f>IF(COUNTIF($B$2:B71, B71)=1, "Yes", "No")</f>
        <v>No</v>
      </c>
    </row>
    <row r="72" spans="1:6" hidden="1" x14ac:dyDescent="0.2">
      <c r="A72" t="s">
        <v>1477</v>
      </c>
      <c r="B72" t="s">
        <v>90</v>
      </c>
      <c r="C72" s="4">
        <v>12999</v>
      </c>
      <c r="D72" s="5">
        <v>4.5</v>
      </c>
      <c r="E72" t="str">
        <f>IF(COUNTIF($B$2:B72, B72)=1, ROW(), "")</f>
        <v/>
      </c>
      <c r="F72" t="str">
        <f>IF(COUNTIF($B$2:B72, B72)=1, "Yes", "No")</f>
        <v>No</v>
      </c>
    </row>
    <row r="73" spans="1:6" hidden="1" x14ac:dyDescent="0.2">
      <c r="A73" t="s">
        <v>1490</v>
      </c>
      <c r="B73" t="s">
        <v>241</v>
      </c>
      <c r="C73" s="4">
        <v>32999</v>
      </c>
      <c r="D73" s="5">
        <v>4.5</v>
      </c>
      <c r="E73" t="str">
        <f>IF(COUNTIF($B$2:B73, B73)=1, ROW(), "")</f>
        <v/>
      </c>
      <c r="F73" t="str">
        <f>IF(COUNTIF($B$2:B73, B73)=1, "Yes", "No")</f>
        <v>No</v>
      </c>
    </row>
    <row r="74" spans="1:6" hidden="1" x14ac:dyDescent="0.2">
      <c r="A74" t="s">
        <v>1496</v>
      </c>
      <c r="B74" t="s">
        <v>241</v>
      </c>
      <c r="C74" s="4">
        <v>36999</v>
      </c>
      <c r="D74" s="5">
        <v>4.5</v>
      </c>
      <c r="E74" t="str">
        <f>IF(COUNTIF($B$2:B74, B74)=1, ROW(), "")</f>
        <v/>
      </c>
      <c r="F74" t="str">
        <f>IF(COUNTIF($B$2:B74, B74)=1, "Yes", "No")</f>
        <v>No</v>
      </c>
    </row>
    <row r="75" spans="1:6" hidden="1" x14ac:dyDescent="0.2">
      <c r="A75" t="s">
        <v>1485</v>
      </c>
      <c r="B75" t="s">
        <v>241</v>
      </c>
      <c r="C75" s="4">
        <v>32999</v>
      </c>
      <c r="D75" s="5">
        <v>4.5</v>
      </c>
      <c r="E75" t="str">
        <f>IF(COUNTIF($B$2:B75, B75)=1, ROW(), "")</f>
        <v/>
      </c>
      <c r="F75" t="str">
        <f>IF(COUNTIF($B$2:B75, B75)=1, "Yes", "No")</f>
        <v>No</v>
      </c>
    </row>
    <row r="76" spans="1:6" hidden="1" x14ac:dyDescent="0.2">
      <c r="A76" t="s">
        <v>1490</v>
      </c>
      <c r="B76" t="s">
        <v>241</v>
      </c>
      <c r="C76" s="4">
        <v>34999</v>
      </c>
      <c r="D76" s="5">
        <v>4.5</v>
      </c>
      <c r="E76" t="str">
        <f>IF(COUNTIF($B$2:B76, B76)=1, ROW(), "")</f>
        <v/>
      </c>
      <c r="F76" t="str">
        <f>IF(COUNTIF($B$2:B76, B76)=1, "Yes", "No")</f>
        <v>No</v>
      </c>
    </row>
    <row r="77" spans="1:6" hidden="1" x14ac:dyDescent="0.2">
      <c r="A77" t="s">
        <v>1509</v>
      </c>
      <c r="B77" t="s">
        <v>241</v>
      </c>
      <c r="C77" s="4">
        <v>36999</v>
      </c>
      <c r="D77" s="5">
        <v>4.5</v>
      </c>
      <c r="E77" t="str">
        <f>IF(COUNTIF($B$2:B77, B77)=1, ROW(), "")</f>
        <v/>
      </c>
      <c r="F77" t="str">
        <f>IF(COUNTIF($B$2:B77, B77)=1, "Yes", "No")</f>
        <v>No</v>
      </c>
    </row>
    <row r="78" spans="1:6" hidden="1" x14ac:dyDescent="0.2">
      <c r="A78" t="s">
        <v>1594</v>
      </c>
      <c r="B78" t="s">
        <v>241</v>
      </c>
      <c r="C78" s="4">
        <v>44999</v>
      </c>
      <c r="D78" s="5">
        <v>4.5</v>
      </c>
      <c r="E78" t="str">
        <f>IF(COUNTIF($B$2:B78, B78)=1, ROW(), "")</f>
        <v/>
      </c>
      <c r="F78" t="str">
        <f>IF(COUNTIF($B$2:B78, B78)=1, "Yes", "No")</f>
        <v>No</v>
      </c>
    </row>
    <row r="79" spans="1:6" hidden="1" x14ac:dyDescent="0.2">
      <c r="A79" t="s">
        <v>1600</v>
      </c>
      <c r="B79" t="s">
        <v>241</v>
      </c>
      <c r="C79" s="4">
        <v>44999</v>
      </c>
      <c r="D79" s="5">
        <v>4.5</v>
      </c>
      <c r="E79" t="str">
        <f>IF(COUNTIF($B$2:B79, B79)=1, ROW(), "")</f>
        <v/>
      </c>
      <c r="F79" t="str">
        <f>IF(COUNTIF($B$2:B79, B79)=1, "Yes", "No")</f>
        <v>No</v>
      </c>
    </row>
    <row r="80" spans="1:6" hidden="1" x14ac:dyDescent="0.2">
      <c r="A80" t="s">
        <v>1604</v>
      </c>
      <c r="B80" t="s">
        <v>241</v>
      </c>
      <c r="C80" s="4">
        <v>40999</v>
      </c>
      <c r="D80" s="5">
        <v>4.5</v>
      </c>
      <c r="E80" t="str">
        <f>IF(COUNTIF($B$2:B80, B80)=1, ROW(), "")</f>
        <v/>
      </c>
      <c r="F80" t="str">
        <f>IF(COUNTIF($B$2:B80, B80)=1, "Yes", "No")</f>
        <v>No</v>
      </c>
    </row>
    <row r="81" spans="1:6" hidden="1" x14ac:dyDescent="0.2">
      <c r="A81" t="s">
        <v>1607</v>
      </c>
      <c r="B81" t="s">
        <v>241</v>
      </c>
      <c r="C81" s="4">
        <v>40999</v>
      </c>
      <c r="D81" s="5">
        <v>4.5</v>
      </c>
      <c r="E81" t="str">
        <f>IF(COUNTIF($B$2:B81, B81)=1, ROW(), "")</f>
        <v/>
      </c>
      <c r="F81" t="str">
        <f>IF(COUNTIF($B$2:B81, B81)=1, "Yes", "No")</f>
        <v>No</v>
      </c>
    </row>
    <row r="82" spans="1:6" hidden="1" x14ac:dyDescent="0.2">
      <c r="A82" t="s">
        <v>240</v>
      </c>
      <c r="B82" t="s">
        <v>241</v>
      </c>
      <c r="C82" s="4">
        <v>13999</v>
      </c>
      <c r="D82" s="5">
        <v>4.4000000000000004</v>
      </c>
      <c r="E82" t="str">
        <f>IF(COUNTIF($B$2:B82, B82)=1, ROW(), "")</f>
        <v/>
      </c>
      <c r="F82" t="str">
        <f>IF(COUNTIF($B$2:B82, B82)=1, "Yes", "No")</f>
        <v>No</v>
      </c>
    </row>
    <row r="83" spans="1:6" hidden="1" x14ac:dyDescent="0.2">
      <c r="A83" t="s">
        <v>350</v>
      </c>
      <c r="B83" t="s">
        <v>241</v>
      </c>
      <c r="C83" s="4">
        <v>10999</v>
      </c>
      <c r="D83" s="5">
        <v>4.4000000000000004</v>
      </c>
      <c r="E83" t="str">
        <f>IF(COUNTIF($B$2:B83, B83)=1, ROW(), "")</f>
        <v/>
      </c>
      <c r="F83" t="str">
        <f>IF(COUNTIF($B$2:B83, B83)=1, "Yes", "No")</f>
        <v>No</v>
      </c>
    </row>
    <row r="84" spans="1:6" hidden="1" x14ac:dyDescent="0.2">
      <c r="A84" t="s">
        <v>354</v>
      </c>
      <c r="B84" t="s">
        <v>241</v>
      </c>
      <c r="C84" s="4">
        <v>10999</v>
      </c>
      <c r="D84" s="5">
        <v>4.4000000000000004</v>
      </c>
      <c r="E84" t="str">
        <f>IF(COUNTIF($B$2:B84, B84)=1, ROW(), "")</f>
        <v/>
      </c>
      <c r="F84" t="str">
        <f>IF(COUNTIF($B$2:B84, B84)=1, "Yes", "No")</f>
        <v>No</v>
      </c>
    </row>
    <row r="85" spans="1:6" hidden="1" x14ac:dyDescent="0.2">
      <c r="A85" t="s">
        <v>513</v>
      </c>
      <c r="B85" t="s">
        <v>375</v>
      </c>
      <c r="C85" s="4">
        <v>27999</v>
      </c>
      <c r="D85" s="5">
        <v>4.4000000000000004</v>
      </c>
      <c r="E85" t="str">
        <f>IF(COUNTIF($B$2:B85, B85)=1, ROW(), "")</f>
        <v/>
      </c>
      <c r="F85" t="str">
        <f>IF(COUNTIF($B$2:B85, B85)=1, "Yes", "No")</f>
        <v>No</v>
      </c>
    </row>
    <row r="86" spans="1:6" hidden="1" x14ac:dyDescent="0.2">
      <c r="A86" t="s">
        <v>518</v>
      </c>
      <c r="B86" t="s">
        <v>375</v>
      </c>
      <c r="C86" s="4">
        <v>25999</v>
      </c>
      <c r="D86" s="5">
        <v>4.4000000000000004</v>
      </c>
      <c r="E86" t="str">
        <f>IF(COUNTIF($B$2:B86, B86)=1, ROW(), "")</f>
        <v/>
      </c>
      <c r="F86" t="str">
        <f>IF(COUNTIF($B$2:B86, B86)=1, "Yes", "No")</f>
        <v>No</v>
      </c>
    </row>
    <row r="87" spans="1:6" hidden="1" x14ac:dyDescent="0.2">
      <c r="A87" t="s">
        <v>344</v>
      </c>
      <c r="B87" t="s">
        <v>241</v>
      </c>
      <c r="C87" s="4">
        <v>11999</v>
      </c>
      <c r="D87" s="5">
        <v>4.4000000000000004</v>
      </c>
      <c r="E87" t="str">
        <f>IF(COUNTIF($B$2:B87, B87)=1, ROW(), "")</f>
        <v/>
      </c>
      <c r="F87" t="str">
        <f>IF(COUNTIF($B$2:B87, B87)=1, "Yes", "No")</f>
        <v>No</v>
      </c>
    </row>
    <row r="88" spans="1:6" hidden="1" x14ac:dyDescent="0.2">
      <c r="A88" t="s">
        <v>356</v>
      </c>
      <c r="B88" t="s">
        <v>241</v>
      </c>
      <c r="C88" s="4">
        <v>11999</v>
      </c>
      <c r="D88" s="5">
        <v>4.4000000000000004</v>
      </c>
      <c r="E88" t="str">
        <f>IF(COUNTIF($B$2:B88, B88)=1, ROW(), "")</f>
        <v/>
      </c>
      <c r="F88" t="str">
        <f>IF(COUNTIF($B$2:B88, B88)=1, "Yes", "No")</f>
        <v>No</v>
      </c>
    </row>
    <row r="89" spans="1:6" hidden="1" x14ac:dyDescent="0.2">
      <c r="A89" t="s">
        <v>585</v>
      </c>
      <c r="B89" t="s">
        <v>90</v>
      </c>
      <c r="C89" s="4">
        <v>49999</v>
      </c>
      <c r="D89" s="5">
        <v>4.4000000000000004</v>
      </c>
      <c r="E89" t="str">
        <f>IF(COUNTIF($B$2:B89, B89)=1, ROW(), "")</f>
        <v/>
      </c>
      <c r="F89" t="str">
        <f>IF(COUNTIF($B$2:B89, B89)=1, "Yes", "No")</f>
        <v>No</v>
      </c>
    </row>
    <row r="90" spans="1:6" hidden="1" x14ac:dyDescent="0.2">
      <c r="A90" t="s">
        <v>658</v>
      </c>
      <c r="B90" t="s">
        <v>375</v>
      </c>
      <c r="C90" s="4">
        <v>21900</v>
      </c>
      <c r="D90" s="5">
        <v>4.4000000000000004</v>
      </c>
      <c r="E90" t="str">
        <f>IF(COUNTIF($B$2:B90, B90)=1, ROW(), "")</f>
        <v/>
      </c>
      <c r="F90" t="str">
        <f>IF(COUNTIF($B$2:B90, B90)=1, "Yes", "No")</f>
        <v>No</v>
      </c>
    </row>
    <row r="91" spans="1:6" hidden="1" x14ac:dyDescent="0.2">
      <c r="A91" t="s">
        <v>664</v>
      </c>
      <c r="B91" t="s">
        <v>375</v>
      </c>
      <c r="C91" s="4">
        <v>21999</v>
      </c>
      <c r="D91" s="5">
        <v>4.4000000000000004</v>
      </c>
      <c r="E91" t="str">
        <f>IF(COUNTIF($B$2:B91, B91)=1, ROW(), "")</f>
        <v/>
      </c>
      <c r="F91" t="str">
        <f>IF(COUNTIF($B$2:B91, B91)=1, "Yes", "No")</f>
        <v>No</v>
      </c>
    </row>
    <row r="92" spans="1:6" hidden="1" x14ac:dyDescent="0.2">
      <c r="A92" t="s">
        <v>698</v>
      </c>
      <c r="B92" t="s">
        <v>557</v>
      </c>
      <c r="C92" s="4">
        <v>27999</v>
      </c>
      <c r="D92" s="5">
        <v>4.4000000000000004</v>
      </c>
      <c r="E92" t="str">
        <f>IF(COUNTIF($B$2:B92, B92)=1, ROW(), "")</f>
        <v/>
      </c>
      <c r="F92" t="str">
        <f>IF(COUNTIF($B$2:B92, B92)=1, "Yes", "No")</f>
        <v>No</v>
      </c>
    </row>
    <row r="93" spans="1:6" hidden="1" x14ac:dyDescent="0.2">
      <c r="A93" t="s">
        <v>698</v>
      </c>
      <c r="B93" t="s">
        <v>557</v>
      </c>
      <c r="C93" s="4">
        <v>25999</v>
      </c>
      <c r="D93" s="5">
        <v>4.4000000000000004</v>
      </c>
      <c r="E93" t="str">
        <f>IF(COUNTIF($B$2:B93, B93)=1, ROW(), "")</f>
        <v/>
      </c>
      <c r="F93" t="str">
        <f>IF(COUNTIF($B$2:B93, B93)=1, "Yes", "No")</f>
        <v>No</v>
      </c>
    </row>
    <row r="94" spans="1:6" hidden="1" x14ac:dyDescent="0.2">
      <c r="A94" t="s">
        <v>703</v>
      </c>
      <c r="B94" t="s">
        <v>557</v>
      </c>
      <c r="C94" s="4">
        <v>23999</v>
      </c>
      <c r="D94" s="5">
        <v>4.4000000000000004</v>
      </c>
      <c r="E94" t="str">
        <f>IF(COUNTIF($B$2:B94, B94)=1, ROW(), "")</f>
        <v/>
      </c>
      <c r="F94" t="str">
        <f>IF(COUNTIF($B$2:B94, B94)=1, "Yes", "No")</f>
        <v>No</v>
      </c>
    </row>
    <row r="95" spans="1:6" hidden="1" x14ac:dyDescent="0.2">
      <c r="A95" t="s">
        <v>705</v>
      </c>
      <c r="B95" t="s">
        <v>557</v>
      </c>
      <c r="C95" s="4">
        <v>27999</v>
      </c>
      <c r="D95" s="5">
        <v>4.4000000000000004</v>
      </c>
      <c r="E95" t="str">
        <f>IF(COUNTIF($B$2:B95, B95)=1, ROW(), "")</f>
        <v/>
      </c>
      <c r="F95" t="str">
        <f>IF(COUNTIF($B$2:B95, B95)=1, "Yes", "No")</f>
        <v>No</v>
      </c>
    </row>
    <row r="96" spans="1:6" hidden="1" x14ac:dyDescent="0.2">
      <c r="A96" t="s">
        <v>705</v>
      </c>
      <c r="B96" t="s">
        <v>557</v>
      </c>
      <c r="C96" s="4">
        <v>25999</v>
      </c>
      <c r="D96" s="5">
        <v>4.4000000000000004</v>
      </c>
      <c r="E96" t="str">
        <f>IF(COUNTIF($B$2:B96, B96)=1, ROW(), "")</f>
        <v/>
      </c>
      <c r="F96" t="str">
        <f>IF(COUNTIF($B$2:B96, B96)=1, "Yes", "No")</f>
        <v>No</v>
      </c>
    </row>
    <row r="97" spans="1:6" hidden="1" x14ac:dyDescent="0.2">
      <c r="A97" t="s">
        <v>709</v>
      </c>
      <c r="B97" t="s">
        <v>557</v>
      </c>
      <c r="C97" s="4">
        <v>23999</v>
      </c>
      <c r="D97" s="5">
        <v>4.4000000000000004</v>
      </c>
      <c r="E97" t="str">
        <f>IF(COUNTIF($B$2:B97, B97)=1, ROW(), "")</f>
        <v/>
      </c>
      <c r="F97" t="str">
        <f>IF(COUNTIF($B$2:B97, B97)=1, "Yes", "No")</f>
        <v>No</v>
      </c>
    </row>
    <row r="98" spans="1:6" hidden="1" x14ac:dyDescent="0.2">
      <c r="A98" t="s">
        <v>818</v>
      </c>
      <c r="B98" t="s">
        <v>241</v>
      </c>
      <c r="C98" s="4">
        <v>28999</v>
      </c>
      <c r="D98" s="5">
        <v>4.4000000000000004</v>
      </c>
      <c r="E98" t="str">
        <f>IF(COUNTIF($B$2:B98, B98)=1, ROW(), "")</f>
        <v/>
      </c>
      <c r="F98" t="str">
        <f>IF(COUNTIF($B$2:B98, B98)=1, "Yes", "No")</f>
        <v>No</v>
      </c>
    </row>
    <row r="99" spans="1:6" hidden="1" x14ac:dyDescent="0.2">
      <c r="A99" t="s">
        <v>824</v>
      </c>
      <c r="B99" t="s">
        <v>241</v>
      </c>
      <c r="C99" s="4">
        <v>22999</v>
      </c>
      <c r="D99" s="5">
        <v>4.4000000000000004</v>
      </c>
      <c r="E99" t="str">
        <f>IF(COUNTIF($B$2:B99, B99)=1, ROW(), "")</f>
        <v/>
      </c>
      <c r="F99" t="str">
        <f>IF(COUNTIF($B$2:B99, B99)=1, "Yes", "No")</f>
        <v>No</v>
      </c>
    </row>
    <row r="100" spans="1:6" hidden="1" x14ac:dyDescent="0.2">
      <c r="A100" t="s">
        <v>830</v>
      </c>
      <c r="B100" t="s">
        <v>241</v>
      </c>
      <c r="C100" s="4">
        <v>30999</v>
      </c>
      <c r="D100" s="5">
        <v>4.4000000000000004</v>
      </c>
      <c r="E100" t="str">
        <f>IF(COUNTIF($B$2:B100, B100)=1, ROW(), "")</f>
        <v/>
      </c>
      <c r="F100" t="str">
        <f>IF(COUNTIF($B$2:B100, B100)=1, "Yes", "No")</f>
        <v>No</v>
      </c>
    </row>
    <row r="101" spans="1:6" hidden="1" x14ac:dyDescent="0.2">
      <c r="A101" t="s">
        <v>834</v>
      </c>
      <c r="B101" t="s">
        <v>241</v>
      </c>
      <c r="C101" s="4">
        <v>24999</v>
      </c>
      <c r="D101" s="5">
        <v>4.4000000000000004</v>
      </c>
      <c r="E101" t="str">
        <f>IF(COUNTIF($B$2:B101, B101)=1, ROW(), "")</f>
        <v/>
      </c>
      <c r="F101" t="str">
        <f>IF(COUNTIF($B$2:B101, B101)=1, "Yes", "No")</f>
        <v>No</v>
      </c>
    </row>
    <row r="102" spans="1:6" hidden="1" x14ac:dyDescent="0.2">
      <c r="A102" t="s">
        <v>837</v>
      </c>
      <c r="B102" t="s">
        <v>241</v>
      </c>
      <c r="C102" s="4">
        <v>29999</v>
      </c>
      <c r="D102" s="5">
        <v>4.4000000000000004</v>
      </c>
      <c r="E102" t="str">
        <f>IF(COUNTIF($B$2:B102, B102)=1, ROW(), "")</f>
        <v/>
      </c>
      <c r="F102" t="str">
        <f>IF(COUNTIF($B$2:B102, B102)=1, "Yes", "No")</f>
        <v>No</v>
      </c>
    </row>
    <row r="103" spans="1:6" hidden="1" x14ac:dyDescent="0.2">
      <c r="A103" t="s">
        <v>818</v>
      </c>
      <c r="B103" t="s">
        <v>241</v>
      </c>
      <c r="C103" s="4">
        <v>30999</v>
      </c>
      <c r="D103" s="5">
        <v>4.4000000000000004</v>
      </c>
      <c r="E103" t="str">
        <f>IF(COUNTIF($B$2:B103, B103)=1, ROW(), "")</f>
        <v/>
      </c>
      <c r="F103" t="str">
        <f>IF(COUNTIF($B$2:B103, B103)=1, "Yes", "No")</f>
        <v>No</v>
      </c>
    </row>
    <row r="104" spans="1:6" hidden="1" x14ac:dyDescent="0.2">
      <c r="A104" t="s">
        <v>841</v>
      </c>
      <c r="B104" t="s">
        <v>241</v>
      </c>
      <c r="C104" s="4">
        <v>28999</v>
      </c>
      <c r="D104" s="5">
        <v>4.4000000000000004</v>
      </c>
      <c r="E104" t="str">
        <f>IF(COUNTIF($B$2:B104, B104)=1, ROW(), "")</f>
        <v/>
      </c>
      <c r="F104" t="str">
        <f>IF(COUNTIF($B$2:B104, B104)=1, "Yes", "No")</f>
        <v>No</v>
      </c>
    </row>
    <row r="105" spans="1:6" hidden="1" x14ac:dyDescent="0.2">
      <c r="A105" t="s">
        <v>843</v>
      </c>
      <c r="B105" t="s">
        <v>241</v>
      </c>
      <c r="C105" s="4">
        <v>29999</v>
      </c>
      <c r="D105" s="5">
        <v>4.4000000000000004</v>
      </c>
      <c r="E105" t="str">
        <f>IF(COUNTIF($B$2:B105, B105)=1, ROW(), "")</f>
        <v/>
      </c>
      <c r="F105" t="str">
        <f>IF(COUNTIF($B$2:B105, B105)=1, "Yes", "No")</f>
        <v>No</v>
      </c>
    </row>
    <row r="106" spans="1:6" hidden="1" x14ac:dyDescent="0.2">
      <c r="A106" t="s">
        <v>845</v>
      </c>
      <c r="B106" t="s">
        <v>241</v>
      </c>
      <c r="C106" s="4">
        <v>29999</v>
      </c>
      <c r="D106" s="5">
        <v>4.4000000000000004</v>
      </c>
      <c r="E106" t="str">
        <f>IF(COUNTIF($B$2:B106, B106)=1, ROW(), "")</f>
        <v/>
      </c>
      <c r="F106" t="str">
        <f>IF(COUNTIF($B$2:B106, B106)=1, "Yes", "No")</f>
        <v>No</v>
      </c>
    </row>
    <row r="107" spans="1:6" hidden="1" x14ac:dyDescent="0.2">
      <c r="A107" t="s">
        <v>830</v>
      </c>
      <c r="B107" t="s">
        <v>241</v>
      </c>
      <c r="C107" s="4">
        <v>28999</v>
      </c>
      <c r="D107" s="5">
        <v>4.4000000000000004</v>
      </c>
      <c r="E107" t="str">
        <f>IF(COUNTIF($B$2:B107, B107)=1, ROW(), "")</f>
        <v/>
      </c>
      <c r="F107" t="str">
        <f>IF(COUNTIF($B$2:B107, B107)=1, "Yes", "No")</f>
        <v>No</v>
      </c>
    </row>
    <row r="108" spans="1:6" hidden="1" x14ac:dyDescent="0.2">
      <c r="A108" t="s">
        <v>848</v>
      </c>
      <c r="B108" t="s">
        <v>241</v>
      </c>
      <c r="C108" s="4">
        <v>24999</v>
      </c>
      <c r="D108" s="5">
        <v>4.4000000000000004</v>
      </c>
      <c r="E108" t="str">
        <f>IF(COUNTIF($B$2:B108, B108)=1, ROW(), "")</f>
        <v/>
      </c>
      <c r="F108" t="str">
        <f>IF(COUNTIF($B$2:B108, B108)=1, "Yes", "No")</f>
        <v>No</v>
      </c>
    </row>
    <row r="109" spans="1:6" hidden="1" x14ac:dyDescent="0.2">
      <c r="A109" t="s">
        <v>841</v>
      </c>
      <c r="B109" t="s">
        <v>241</v>
      </c>
      <c r="C109" s="4">
        <v>30999</v>
      </c>
      <c r="D109" s="5">
        <v>4.4000000000000004</v>
      </c>
      <c r="E109" t="str">
        <f>IF(COUNTIF($B$2:B109, B109)=1, ROW(), "")</f>
        <v/>
      </c>
      <c r="F109" t="str">
        <f>IF(COUNTIF($B$2:B109, B109)=1, "Yes", "No")</f>
        <v>No</v>
      </c>
    </row>
    <row r="110" spans="1:6" hidden="1" x14ac:dyDescent="0.2">
      <c r="A110" t="s">
        <v>887</v>
      </c>
      <c r="B110" t="s">
        <v>38</v>
      </c>
      <c r="C110" s="4">
        <v>70999</v>
      </c>
      <c r="D110" s="5">
        <v>4.4000000000000004</v>
      </c>
      <c r="E110" t="str">
        <f>IF(COUNTIF($B$2:B110, B110)=1, ROW(), "")</f>
        <v/>
      </c>
      <c r="F110" t="str">
        <f>IF(COUNTIF($B$2:B110, B110)=1, "Yes", "No")</f>
        <v>No</v>
      </c>
    </row>
    <row r="111" spans="1:6" hidden="1" x14ac:dyDescent="0.2">
      <c r="A111" t="s">
        <v>893</v>
      </c>
      <c r="B111" t="s">
        <v>38</v>
      </c>
      <c r="C111" s="4">
        <v>67999</v>
      </c>
      <c r="D111" s="5">
        <v>4.4000000000000004</v>
      </c>
      <c r="E111" t="str">
        <f>IF(COUNTIF($B$2:B111, B111)=1, ROW(), "")</f>
        <v/>
      </c>
      <c r="F111" t="str">
        <f>IF(COUNTIF($B$2:B111, B111)=1, "Yes", "No")</f>
        <v>No</v>
      </c>
    </row>
    <row r="112" spans="1:6" hidden="1" x14ac:dyDescent="0.2">
      <c r="A112" t="s">
        <v>912</v>
      </c>
      <c r="B112" t="s">
        <v>38</v>
      </c>
      <c r="C112" s="4">
        <v>70999</v>
      </c>
      <c r="D112" s="5">
        <v>4.4000000000000004</v>
      </c>
      <c r="E112" t="str">
        <f>IF(COUNTIF($B$2:B112, B112)=1, ROW(), "")</f>
        <v/>
      </c>
      <c r="F112" t="str">
        <f>IF(COUNTIF($B$2:B112, B112)=1, "Yes", "No")</f>
        <v>No</v>
      </c>
    </row>
    <row r="113" spans="1:6" hidden="1" x14ac:dyDescent="0.2">
      <c r="A113" t="s">
        <v>920</v>
      </c>
      <c r="B113" t="s">
        <v>38</v>
      </c>
      <c r="C113" s="4">
        <v>67999</v>
      </c>
      <c r="D113" s="5">
        <v>4.4000000000000004</v>
      </c>
      <c r="E113" t="str">
        <f>IF(COUNTIF($B$2:B113, B113)=1, ROW(), "")</f>
        <v/>
      </c>
      <c r="F113" t="str">
        <f>IF(COUNTIF($B$2:B113, B113)=1, "Yes", "No")</f>
        <v>No</v>
      </c>
    </row>
    <row r="114" spans="1:6" hidden="1" x14ac:dyDescent="0.2">
      <c r="A114" t="s">
        <v>942</v>
      </c>
      <c r="B114" t="s">
        <v>29</v>
      </c>
      <c r="C114" s="4">
        <v>24999</v>
      </c>
      <c r="D114" s="5">
        <v>4.4000000000000004</v>
      </c>
      <c r="E114" t="str">
        <f>IF(COUNTIF($B$2:B114, B114)=1, ROW(), "")</f>
        <v/>
      </c>
      <c r="F114" t="str">
        <f>IF(COUNTIF($B$2:B114, B114)=1, "Yes", "No")</f>
        <v>No</v>
      </c>
    </row>
    <row r="115" spans="1:6" hidden="1" x14ac:dyDescent="0.2">
      <c r="A115" t="s">
        <v>958</v>
      </c>
      <c r="B115" t="s">
        <v>29</v>
      </c>
      <c r="C115" s="4">
        <v>24999</v>
      </c>
      <c r="D115" s="5">
        <v>4.4000000000000004</v>
      </c>
      <c r="E115" t="str">
        <f>IF(COUNTIF($B$2:B115, B115)=1, ROW(), "")</f>
        <v/>
      </c>
      <c r="F115" t="str">
        <f>IF(COUNTIF($B$2:B115, B115)=1, "Yes", "No")</f>
        <v>No</v>
      </c>
    </row>
    <row r="116" spans="1:6" hidden="1" x14ac:dyDescent="0.2">
      <c r="A116" t="s">
        <v>960</v>
      </c>
      <c r="B116" t="s">
        <v>29</v>
      </c>
      <c r="C116" s="4">
        <v>24999</v>
      </c>
      <c r="D116" s="5">
        <v>4.4000000000000004</v>
      </c>
      <c r="E116" t="str">
        <f>IF(COUNTIF($B$2:B116, B116)=1, ROW(), "")</f>
        <v/>
      </c>
      <c r="F116" t="str">
        <f>IF(COUNTIF($B$2:B116, B116)=1, "Yes", "No")</f>
        <v>No</v>
      </c>
    </row>
    <row r="117" spans="1:6" hidden="1" x14ac:dyDescent="0.2">
      <c r="A117" t="s">
        <v>989</v>
      </c>
      <c r="B117" t="s">
        <v>375</v>
      </c>
      <c r="C117" s="4">
        <v>18999</v>
      </c>
      <c r="D117" s="5">
        <v>4.4000000000000004</v>
      </c>
      <c r="E117" t="str">
        <f>IF(COUNTIF($B$2:B117, B117)=1, ROW(), "")</f>
        <v/>
      </c>
      <c r="F117" t="str">
        <f>IF(COUNTIF($B$2:B117, B117)=1, "Yes", "No")</f>
        <v>No</v>
      </c>
    </row>
    <row r="118" spans="1:6" hidden="1" x14ac:dyDescent="0.2">
      <c r="A118" t="s">
        <v>996</v>
      </c>
      <c r="B118" t="s">
        <v>375</v>
      </c>
      <c r="C118" s="4">
        <v>15200</v>
      </c>
      <c r="D118" s="5">
        <v>4.4000000000000004</v>
      </c>
      <c r="E118" t="str">
        <f>IF(COUNTIF($B$2:B118, B118)=1, ROW(), "")</f>
        <v/>
      </c>
      <c r="F118" t="str">
        <f>IF(COUNTIF($B$2:B118, B118)=1, "Yes", "No")</f>
        <v>No</v>
      </c>
    </row>
    <row r="119" spans="1:6" hidden="1" x14ac:dyDescent="0.2">
      <c r="A119" t="s">
        <v>996</v>
      </c>
      <c r="B119" t="s">
        <v>375</v>
      </c>
      <c r="C119" s="4">
        <v>13199</v>
      </c>
      <c r="D119" s="5">
        <v>4.4000000000000004</v>
      </c>
      <c r="E119" t="str">
        <f>IF(COUNTIF($B$2:B119, B119)=1, ROW(), "")</f>
        <v/>
      </c>
      <c r="F119" t="str">
        <f>IF(COUNTIF($B$2:B119, B119)=1, "Yes", "No")</f>
        <v>No</v>
      </c>
    </row>
    <row r="120" spans="1:6" hidden="1" x14ac:dyDescent="0.2">
      <c r="A120" t="s">
        <v>1076</v>
      </c>
      <c r="B120" t="s">
        <v>241</v>
      </c>
      <c r="C120" s="4">
        <v>16999</v>
      </c>
      <c r="D120" s="5">
        <v>4.4000000000000004</v>
      </c>
      <c r="E120" t="str">
        <f>IF(COUNTIF($B$2:B120, B120)=1, ROW(), "")</f>
        <v/>
      </c>
      <c r="F120" t="str">
        <f>IF(COUNTIF($B$2:B120, B120)=1, "Yes", "No")</f>
        <v>No</v>
      </c>
    </row>
    <row r="121" spans="1:6" hidden="1" x14ac:dyDescent="0.2">
      <c r="A121" t="s">
        <v>1086</v>
      </c>
      <c r="B121" t="s">
        <v>241</v>
      </c>
      <c r="C121" s="4">
        <v>16999</v>
      </c>
      <c r="D121" s="5">
        <v>4.4000000000000004</v>
      </c>
      <c r="E121" t="str">
        <f>IF(COUNTIF($B$2:B121, B121)=1, ROW(), "")</f>
        <v/>
      </c>
      <c r="F121" t="str">
        <f>IF(COUNTIF($B$2:B121, B121)=1, "Yes", "No")</f>
        <v>No</v>
      </c>
    </row>
    <row r="122" spans="1:6" hidden="1" x14ac:dyDescent="0.2">
      <c r="A122" t="s">
        <v>834</v>
      </c>
      <c r="B122" t="s">
        <v>241</v>
      </c>
      <c r="C122" s="4">
        <v>24999</v>
      </c>
      <c r="D122" s="5">
        <v>4.4000000000000004</v>
      </c>
      <c r="E122" t="str">
        <f>IF(COUNTIF($B$2:B122, B122)=1, ROW(), "")</f>
        <v/>
      </c>
      <c r="F122" t="str">
        <f>IF(COUNTIF($B$2:B122, B122)=1, "Yes", "No")</f>
        <v>No</v>
      </c>
    </row>
    <row r="123" spans="1:6" hidden="1" x14ac:dyDescent="0.2">
      <c r="A123" t="s">
        <v>1169</v>
      </c>
      <c r="B123" t="s">
        <v>241</v>
      </c>
      <c r="C123" s="4">
        <v>13499</v>
      </c>
      <c r="D123" s="5">
        <v>4.4000000000000004</v>
      </c>
      <c r="E123" t="str">
        <f>IF(COUNTIF($B$2:B123, B123)=1, ROW(), "")</f>
        <v/>
      </c>
      <c r="F123" t="str">
        <f>IF(COUNTIF($B$2:B123, B123)=1, "Yes", "No")</f>
        <v>No</v>
      </c>
    </row>
    <row r="124" spans="1:6" hidden="1" x14ac:dyDescent="0.2">
      <c r="A124" t="s">
        <v>848</v>
      </c>
      <c r="B124" t="s">
        <v>241</v>
      </c>
      <c r="C124" s="4">
        <v>24999</v>
      </c>
      <c r="D124" s="5">
        <v>4.4000000000000004</v>
      </c>
      <c r="E124" t="str">
        <f>IF(COUNTIF($B$2:B124, B124)=1, ROW(), "")</f>
        <v/>
      </c>
      <c r="F124" t="str">
        <f>IF(COUNTIF($B$2:B124, B124)=1, "Yes", "No")</f>
        <v>No</v>
      </c>
    </row>
    <row r="125" spans="1:6" hidden="1" x14ac:dyDescent="0.2">
      <c r="A125" t="s">
        <v>1254</v>
      </c>
      <c r="B125" t="s">
        <v>375</v>
      </c>
      <c r="C125" s="4">
        <v>21999</v>
      </c>
      <c r="D125" s="5">
        <v>4.4000000000000004</v>
      </c>
      <c r="E125" t="str">
        <f>IF(COUNTIF($B$2:B125, B125)=1, ROW(), "")</f>
        <v/>
      </c>
      <c r="F125" t="str">
        <f>IF(COUNTIF($B$2:B125, B125)=1, "Yes", "No")</f>
        <v>No</v>
      </c>
    </row>
    <row r="126" spans="1:6" hidden="1" x14ac:dyDescent="0.2">
      <c r="A126" t="s">
        <v>1259</v>
      </c>
      <c r="B126" t="s">
        <v>375</v>
      </c>
      <c r="C126" s="4">
        <v>19999</v>
      </c>
      <c r="D126" s="5">
        <v>4.4000000000000004</v>
      </c>
      <c r="E126" t="str">
        <f>IF(COUNTIF($B$2:B126, B126)=1, ROW(), "")</f>
        <v/>
      </c>
      <c r="F126" t="str">
        <f>IF(COUNTIF($B$2:B126, B126)=1, "Yes", "No")</f>
        <v>No</v>
      </c>
    </row>
    <row r="127" spans="1:6" hidden="1" x14ac:dyDescent="0.2">
      <c r="A127" t="s">
        <v>1263</v>
      </c>
      <c r="B127" t="s">
        <v>375</v>
      </c>
      <c r="C127" s="4">
        <v>21999</v>
      </c>
      <c r="D127" s="5">
        <v>4.4000000000000004</v>
      </c>
      <c r="E127" t="str">
        <f>IF(COUNTIF($B$2:B127, B127)=1, ROW(), "")</f>
        <v/>
      </c>
      <c r="F127" t="str">
        <f>IF(COUNTIF($B$2:B127, B127)=1, "Yes", "No")</f>
        <v>No</v>
      </c>
    </row>
    <row r="128" spans="1:6" hidden="1" x14ac:dyDescent="0.2">
      <c r="A128" t="s">
        <v>1265</v>
      </c>
      <c r="B128" t="s">
        <v>375</v>
      </c>
      <c r="C128" s="4">
        <v>19999</v>
      </c>
      <c r="D128" s="5">
        <v>4.4000000000000004</v>
      </c>
      <c r="E128" t="str">
        <f>IF(COUNTIF($B$2:B128, B128)=1, ROW(), "")</f>
        <v/>
      </c>
      <c r="F128" t="str">
        <f>IF(COUNTIF($B$2:B128, B128)=1, "Yes", "No")</f>
        <v>No</v>
      </c>
    </row>
    <row r="129" spans="1:6" hidden="1" x14ac:dyDescent="0.2">
      <c r="A129" t="s">
        <v>1269</v>
      </c>
      <c r="B129" t="s">
        <v>241</v>
      </c>
      <c r="C129" s="4">
        <v>20499</v>
      </c>
      <c r="D129" s="5">
        <v>4.4000000000000004</v>
      </c>
      <c r="E129" t="str">
        <f>IF(COUNTIF($B$2:B129, B129)=1, ROW(), "")</f>
        <v/>
      </c>
      <c r="F129" t="str">
        <f>IF(COUNTIF($B$2:B129, B129)=1, "Yes", "No")</f>
        <v>No</v>
      </c>
    </row>
    <row r="130" spans="1:6" hidden="1" x14ac:dyDescent="0.2">
      <c r="A130" t="s">
        <v>1274</v>
      </c>
      <c r="B130" t="s">
        <v>241</v>
      </c>
      <c r="C130" s="4">
        <v>19499</v>
      </c>
      <c r="D130" s="5">
        <v>4.4000000000000004</v>
      </c>
      <c r="E130" t="str">
        <f>IF(COUNTIF($B$2:B130, B130)=1, ROW(), "")</f>
        <v/>
      </c>
      <c r="F130" t="str">
        <f>IF(COUNTIF($B$2:B130, B130)=1, "Yes", "No")</f>
        <v>No</v>
      </c>
    </row>
    <row r="131" spans="1:6" hidden="1" x14ac:dyDescent="0.2">
      <c r="A131" t="s">
        <v>1276</v>
      </c>
      <c r="B131" t="s">
        <v>241</v>
      </c>
      <c r="C131" s="4">
        <v>20499</v>
      </c>
      <c r="D131" s="5">
        <v>4.4000000000000004</v>
      </c>
      <c r="E131" t="str">
        <f>IF(COUNTIF($B$2:B131, B131)=1, ROW(), "")</f>
        <v/>
      </c>
      <c r="F131" t="str">
        <f>IF(COUNTIF($B$2:B131, B131)=1, "Yes", "No")</f>
        <v>No</v>
      </c>
    </row>
    <row r="132" spans="1:6" hidden="1" x14ac:dyDescent="0.2">
      <c r="A132" t="s">
        <v>1280</v>
      </c>
      <c r="B132" t="s">
        <v>241</v>
      </c>
      <c r="C132" s="4">
        <v>19499</v>
      </c>
      <c r="D132" s="5">
        <v>4.4000000000000004</v>
      </c>
      <c r="E132" t="str">
        <f>IF(COUNTIF($B$2:B132, B132)=1, ROW(), "")</f>
        <v/>
      </c>
      <c r="F132" t="str">
        <f>IF(COUNTIF($B$2:B132, B132)=1, "Yes", "No")</f>
        <v>No</v>
      </c>
    </row>
    <row r="133" spans="1:6" hidden="1" x14ac:dyDescent="0.2">
      <c r="A133" t="s">
        <v>1282</v>
      </c>
      <c r="B133" t="s">
        <v>375</v>
      </c>
      <c r="C133" s="4">
        <v>12999</v>
      </c>
      <c r="D133" s="5">
        <v>4.4000000000000004</v>
      </c>
      <c r="E133" t="str">
        <f>IF(COUNTIF($B$2:B133, B133)=1, ROW(), "")</f>
        <v/>
      </c>
      <c r="F133" t="str">
        <f>IF(COUNTIF($B$2:B133, B133)=1, "Yes", "No")</f>
        <v>No</v>
      </c>
    </row>
    <row r="134" spans="1:6" hidden="1" x14ac:dyDescent="0.2">
      <c r="A134" t="s">
        <v>1286</v>
      </c>
      <c r="B134" t="s">
        <v>375</v>
      </c>
      <c r="C134" s="4">
        <v>12999</v>
      </c>
      <c r="D134" s="5">
        <v>4.4000000000000004</v>
      </c>
      <c r="E134" t="str">
        <f>IF(COUNTIF($B$2:B134, B134)=1, ROW(), "")</f>
        <v/>
      </c>
      <c r="F134" t="str">
        <f>IF(COUNTIF($B$2:B134, B134)=1, "Yes", "No")</f>
        <v>No</v>
      </c>
    </row>
    <row r="135" spans="1:6" hidden="1" x14ac:dyDescent="0.2">
      <c r="A135" t="s">
        <v>1290</v>
      </c>
      <c r="B135" t="s">
        <v>375</v>
      </c>
      <c r="C135" s="4">
        <v>12999</v>
      </c>
      <c r="D135" s="5">
        <v>4.4000000000000004</v>
      </c>
      <c r="E135" t="str">
        <f>IF(COUNTIF($B$2:B135, B135)=1, ROW(), "")</f>
        <v/>
      </c>
      <c r="F135" t="str">
        <f>IF(COUNTIF($B$2:B135, B135)=1, "Yes", "No")</f>
        <v>No</v>
      </c>
    </row>
    <row r="136" spans="1:6" hidden="1" x14ac:dyDescent="0.2">
      <c r="A136" t="s">
        <v>1282</v>
      </c>
      <c r="B136" t="s">
        <v>375</v>
      </c>
      <c r="C136" s="4">
        <v>11999</v>
      </c>
      <c r="D136" s="5">
        <v>4.4000000000000004</v>
      </c>
      <c r="E136" t="str">
        <f>IF(COUNTIF($B$2:B136, B136)=1, ROW(), "")</f>
        <v/>
      </c>
      <c r="F136" t="str">
        <f>IF(COUNTIF($B$2:B136, B136)=1, "Yes", "No")</f>
        <v>No</v>
      </c>
    </row>
    <row r="137" spans="1:6" hidden="1" x14ac:dyDescent="0.2">
      <c r="A137" t="s">
        <v>1290</v>
      </c>
      <c r="B137" t="s">
        <v>375</v>
      </c>
      <c r="C137" s="4">
        <v>11999</v>
      </c>
      <c r="D137" s="5">
        <v>4.4000000000000004</v>
      </c>
      <c r="E137" t="str">
        <f>IF(COUNTIF($B$2:B137, B137)=1, ROW(), "")</f>
        <v/>
      </c>
      <c r="F137" t="str">
        <f>IF(COUNTIF($B$2:B137, B137)=1, "Yes", "No")</f>
        <v>No</v>
      </c>
    </row>
    <row r="138" spans="1:6" hidden="1" x14ac:dyDescent="0.2">
      <c r="A138" t="s">
        <v>1395</v>
      </c>
      <c r="B138" t="s">
        <v>557</v>
      </c>
      <c r="C138" s="4">
        <v>34999</v>
      </c>
      <c r="D138" s="5">
        <v>4.4000000000000004</v>
      </c>
      <c r="E138" t="str">
        <f>IF(COUNTIF($B$2:B138, B138)=1, ROW(), "")</f>
        <v/>
      </c>
      <c r="F138" t="str">
        <f>IF(COUNTIF($B$2:B138, B138)=1, "Yes", "No")</f>
        <v>No</v>
      </c>
    </row>
    <row r="139" spans="1:6" hidden="1" x14ac:dyDescent="0.2">
      <c r="A139" t="s">
        <v>1397</v>
      </c>
      <c r="B139" t="s">
        <v>557</v>
      </c>
      <c r="C139" s="4">
        <v>36999</v>
      </c>
      <c r="D139" s="5">
        <v>4.4000000000000004</v>
      </c>
      <c r="E139" t="str">
        <f>IF(COUNTIF($B$2:B139, B139)=1, ROW(), "")</f>
        <v/>
      </c>
      <c r="F139" t="str">
        <f>IF(COUNTIF($B$2:B139, B139)=1, "Yes", "No")</f>
        <v>No</v>
      </c>
    </row>
    <row r="140" spans="1:6" hidden="1" x14ac:dyDescent="0.2">
      <c r="A140" t="s">
        <v>1384</v>
      </c>
      <c r="B140" t="s">
        <v>375</v>
      </c>
      <c r="C140" s="4">
        <v>16499</v>
      </c>
      <c r="D140" s="5">
        <v>4.4000000000000004</v>
      </c>
      <c r="E140" t="str">
        <f>IF(COUNTIF($B$2:B140, B140)=1, ROW(), "")</f>
        <v/>
      </c>
      <c r="F140" t="str">
        <f>IF(COUNTIF($B$2:B140, B140)=1, "Yes", "No")</f>
        <v>No</v>
      </c>
    </row>
    <row r="141" spans="1:6" hidden="1" x14ac:dyDescent="0.2">
      <c r="A141" t="s">
        <v>1389</v>
      </c>
      <c r="B141" t="s">
        <v>375</v>
      </c>
      <c r="C141" s="4">
        <v>16499</v>
      </c>
      <c r="D141" s="5">
        <v>4.4000000000000004</v>
      </c>
      <c r="E141" t="str">
        <f>IF(COUNTIF($B$2:B141, B141)=1, ROW(), "")</f>
        <v/>
      </c>
      <c r="F141" t="str">
        <f>IF(COUNTIF($B$2:B141, B141)=1, "Yes", "No")</f>
        <v>No</v>
      </c>
    </row>
    <row r="142" spans="1:6" hidden="1" x14ac:dyDescent="0.2">
      <c r="A142" t="s">
        <v>1422</v>
      </c>
      <c r="B142" t="s">
        <v>90</v>
      </c>
      <c r="C142" s="4">
        <v>40999</v>
      </c>
      <c r="D142" s="5">
        <v>4.4000000000000004</v>
      </c>
      <c r="E142" t="str">
        <f>IF(COUNTIF($B$2:B142, B142)=1, ROW(), "")</f>
        <v/>
      </c>
      <c r="F142" t="str">
        <f>IF(COUNTIF($B$2:B142, B142)=1, "Yes", "No")</f>
        <v>No</v>
      </c>
    </row>
    <row r="143" spans="1:6" hidden="1" x14ac:dyDescent="0.2">
      <c r="A143" t="s">
        <v>1431</v>
      </c>
      <c r="B143" t="s">
        <v>90</v>
      </c>
      <c r="C143" s="4">
        <v>36999</v>
      </c>
      <c r="D143" s="5">
        <v>4.4000000000000004</v>
      </c>
      <c r="E143" t="str">
        <f>IF(COUNTIF($B$2:B143, B143)=1, ROW(), "")</f>
        <v/>
      </c>
      <c r="F143" t="str">
        <f>IF(COUNTIF($B$2:B143, B143)=1, "Yes", "No")</f>
        <v>No</v>
      </c>
    </row>
    <row r="144" spans="1:6" hidden="1" x14ac:dyDescent="0.2">
      <c r="A144" t="s">
        <v>1437</v>
      </c>
      <c r="B144" t="s">
        <v>90</v>
      </c>
      <c r="C144" s="4">
        <v>36999</v>
      </c>
      <c r="D144" s="5">
        <v>4.4000000000000004</v>
      </c>
      <c r="E144" t="str">
        <f>IF(COUNTIF($B$2:B144, B144)=1, ROW(), "")</f>
        <v/>
      </c>
      <c r="F144" t="str">
        <f>IF(COUNTIF($B$2:B144, B144)=1, "Yes", "No")</f>
        <v>No</v>
      </c>
    </row>
    <row r="145" spans="1:6" hidden="1" x14ac:dyDescent="0.2">
      <c r="A145" t="s">
        <v>1513</v>
      </c>
      <c r="B145" t="s">
        <v>557</v>
      </c>
      <c r="C145" s="4">
        <v>27999</v>
      </c>
      <c r="D145" s="5">
        <v>4.4000000000000004</v>
      </c>
      <c r="E145" t="str">
        <f>IF(COUNTIF($B$2:B145, B145)=1, ROW(), "")</f>
        <v/>
      </c>
      <c r="F145" t="str">
        <f>IF(COUNTIF($B$2:B145, B145)=1, "Yes", "No")</f>
        <v>No</v>
      </c>
    </row>
    <row r="146" spans="1:6" hidden="1" x14ac:dyDescent="0.2">
      <c r="A146" t="s">
        <v>1537</v>
      </c>
      <c r="B146" t="s">
        <v>375</v>
      </c>
      <c r="C146" s="4">
        <v>34999</v>
      </c>
      <c r="D146" s="5">
        <v>4.4000000000000004</v>
      </c>
      <c r="E146" t="str">
        <f>IF(COUNTIF($B$2:B146, B146)=1, ROW(), "")</f>
        <v/>
      </c>
      <c r="F146" t="str">
        <f>IF(COUNTIF($B$2:B146, B146)=1, "Yes", "No")</f>
        <v>No</v>
      </c>
    </row>
    <row r="147" spans="1:6" hidden="1" x14ac:dyDescent="0.2">
      <c r="A147" t="s">
        <v>1541</v>
      </c>
      <c r="B147" t="s">
        <v>375</v>
      </c>
      <c r="C147" s="4">
        <v>34999</v>
      </c>
      <c r="D147" s="5">
        <v>4.4000000000000004</v>
      </c>
      <c r="E147" t="str">
        <f>IF(COUNTIF($B$2:B147, B147)=1, ROW(), "")</f>
        <v/>
      </c>
      <c r="F147" t="str">
        <f>IF(COUNTIF($B$2:B147, B147)=1, "Yes", "No")</f>
        <v>No</v>
      </c>
    </row>
    <row r="148" spans="1:6" hidden="1" x14ac:dyDescent="0.2">
      <c r="A148" t="s">
        <v>1548</v>
      </c>
      <c r="B148" t="s">
        <v>375</v>
      </c>
      <c r="C148" s="4">
        <v>34999</v>
      </c>
      <c r="D148" s="5">
        <v>4.4000000000000004</v>
      </c>
      <c r="E148" t="str">
        <f>IF(COUNTIF($B$2:B148, B148)=1, ROW(), "")</f>
        <v/>
      </c>
      <c r="F148" t="str">
        <f>IF(COUNTIF($B$2:B148, B148)=1, "Yes", "No")</f>
        <v>No</v>
      </c>
    </row>
    <row r="149" spans="1:6" hidden="1" x14ac:dyDescent="0.2">
      <c r="A149" t="s">
        <v>1604</v>
      </c>
      <c r="B149" t="s">
        <v>241</v>
      </c>
      <c r="C149" s="4">
        <v>42999</v>
      </c>
      <c r="D149" s="5">
        <v>4.4000000000000004</v>
      </c>
      <c r="E149" t="str">
        <f>IF(COUNTIF($B$2:B149, B149)=1, ROW(), "")</f>
        <v/>
      </c>
      <c r="F149" t="str">
        <f>IF(COUNTIF($B$2:B149, B149)=1, "Yes", "No")</f>
        <v>No</v>
      </c>
    </row>
    <row r="150" spans="1:6" hidden="1" x14ac:dyDescent="0.2">
      <c r="A150" t="s">
        <v>1607</v>
      </c>
      <c r="B150" t="s">
        <v>241</v>
      </c>
      <c r="C150" s="4">
        <v>42999</v>
      </c>
      <c r="D150" s="5">
        <v>4.4000000000000004</v>
      </c>
      <c r="E150" t="str">
        <f>IF(COUNTIF($B$2:B150, B150)=1, ROW(), "")</f>
        <v/>
      </c>
      <c r="F150" t="str">
        <f>IF(COUNTIF($B$2:B150, B150)=1, "Yes", "No")</f>
        <v>No</v>
      </c>
    </row>
    <row r="151" spans="1:6" hidden="1" x14ac:dyDescent="0.2">
      <c r="A151" t="s">
        <v>1621</v>
      </c>
      <c r="B151" t="s">
        <v>241</v>
      </c>
      <c r="C151" s="4">
        <v>8999</v>
      </c>
      <c r="D151" s="5">
        <v>4.4000000000000004</v>
      </c>
      <c r="E151" t="str">
        <f>IF(COUNTIF($B$2:B151, B151)=1, ROW(), "")</f>
        <v/>
      </c>
      <c r="F151" t="str">
        <f>IF(COUNTIF($B$2:B151, B151)=1, "Yes", "No")</f>
        <v>No</v>
      </c>
    </row>
    <row r="152" spans="1:6" hidden="1" x14ac:dyDescent="0.2">
      <c r="A152" t="s">
        <v>1626</v>
      </c>
      <c r="B152" t="s">
        <v>241</v>
      </c>
      <c r="C152" s="4">
        <v>7699</v>
      </c>
      <c r="D152" s="5">
        <v>4.4000000000000004</v>
      </c>
      <c r="E152" t="str">
        <f>IF(COUNTIF($B$2:B152, B152)=1, ROW(), "")</f>
        <v/>
      </c>
      <c r="F152" t="str">
        <f>IF(COUNTIF($B$2:B152, B152)=1, "Yes", "No")</f>
        <v>No</v>
      </c>
    </row>
    <row r="153" spans="1:6" hidden="1" x14ac:dyDescent="0.2">
      <c r="A153" t="s">
        <v>1632</v>
      </c>
      <c r="B153" t="s">
        <v>241</v>
      </c>
      <c r="C153" s="4">
        <v>8999</v>
      </c>
      <c r="D153" s="5">
        <v>4.4000000000000004</v>
      </c>
      <c r="E153" t="str">
        <f>IF(COUNTIF($B$2:B153, B153)=1, ROW(), "")</f>
        <v/>
      </c>
      <c r="F153" t="str">
        <f>IF(COUNTIF($B$2:B153, B153)=1, "Yes", "No")</f>
        <v>No</v>
      </c>
    </row>
    <row r="154" spans="1:6" hidden="1" x14ac:dyDescent="0.2">
      <c r="A154" t="s">
        <v>1276</v>
      </c>
      <c r="B154" t="s">
        <v>241</v>
      </c>
      <c r="C154" s="4">
        <v>20999</v>
      </c>
      <c r="D154" s="5">
        <v>4.4000000000000004</v>
      </c>
      <c r="E154" t="str">
        <f>IF(COUNTIF($B$2:B154, B154)=1, ROW(), "")</f>
        <v/>
      </c>
      <c r="F154" t="str">
        <f>IF(COUNTIF($B$2:B154, B154)=1, "Yes", "No")</f>
        <v>No</v>
      </c>
    </row>
    <row r="155" spans="1:6" hidden="1" x14ac:dyDescent="0.2">
      <c r="A155" t="s">
        <v>1269</v>
      </c>
      <c r="B155" t="s">
        <v>241</v>
      </c>
      <c r="C155" s="4">
        <v>20999</v>
      </c>
      <c r="D155" s="5">
        <v>4.4000000000000004</v>
      </c>
      <c r="E155" t="str">
        <f>IF(COUNTIF($B$2:B155, B155)=1, ROW(), "")</f>
        <v/>
      </c>
      <c r="F155" t="str">
        <f>IF(COUNTIF($B$2:B155, B155)=1, "Yes", "No")</f>
        <v>No</v>
      </c>
    </row>
    <row r="156" spans="1:6" hidden="1" x14ac:dyDescent="0.2">
      <c r="A156" t="s">
        <v>1678</v>
      </c>
      <c r="B156" t="s">
        <v>375</v>
      </c>
      <c r="C156" s="4">
        <v>27999</v>
      </c>
      <c r="D156" s="5">
        <v>4.4000000000000004</v>
      </c>
      <c r="E156" t="str">
        <f>IF(COUNTIF($B$2:B156, B156)=1, ROW(), "")</f>
        <v/>
      </c>
      <c r="F156" t="str">
        <f>IF(COUNTIF($B$2:B156, B156)=1, "Yes", "No")</f>
        <v>No</v>
      </c>
    </row>
    <row r="157" spans="1:6" hidden="1" x14ac:dyDescent="0.2">
      <c r="A157" t="s">
        <v>1683</v>
      </c>
      <c r="B157" t="s">
        <v>375</v>
      </c>
      <c r="C157" s="4">
        <v>29999</v>
      </c>
      <c r="D157" s="5">
        <v>4.4000000000000004</v>
      </c>
      <c r="E157" t="str">
        <f>IF(COUNTIF($B$2:B157, B157)=1, ROW(), "")</f>
        <v/>
      </c>
      <c r="F157" t="str">
        <f>IF(COUNTIF($B$2:B157, B157)=1, "Yes", "No")</f>
        <v>No</v>
      </c>
    </row>
    <row r="158" spans="1:6" hidden="1" x14ac:dyDescent="0.2">
      <c r="A158" t="s">
        <v>1687</v>
      </c>
      <c r="B158" t="s">
        <v>557</v>
      </c>
      <c r="C158" s="4">
        <v>23999</v>
      </c>
      <c r="D158" s="5">
        <v>4.4000000000000004</v>
      </c>
      <c r="E158" t="str">
        <f>IF(COUNTIF($B$2:B158, B158)=1, ROW(), "")</f>
        <v/>
      </c>
      <c r="F158" t="str">
        <f>IF(COUNTIF($B$2:B158, B158)=1, "Yes", "No")</f>
        <v>No</v>
      </c>
    </row>
    <row r="159" spans="1:6" hidden="1" x14ac:dyDescent="0.2">
      <c r="A159" t="s">
        <v>1690</v>
      </c>
      <c r="B159" t="s">
        <v>557</v>
      </c>
      <c r="C159" s="4">
        <v>25999</v>
      </c>
      <c r="D159" s="5">
        <v>4.4000000000000004</v>
      </c>
      <c r="E159" t="str">
        <f>IF(COUNTIF($B$2:B159, B159)=1, ROW(), "")</f>
        <v/>
      </c>
      <c r="F159" t="str">
        <f>IF(COUNTIF($B$2:B159, B159)=1, "Yes", "No")</f>
        <v>No</v>
      </c>
    </row>
    <row r="160" spans="1:6" hidden="1" x14ac:dyDescent="0.2">
      <c r="A160" t="s">
        <v>1690</v>
      </c>
      <c r="B160" t="s">
        <v>557</v>
      </c>
      <c r="C160" s="4">
        <v>27999</v>
      </c>
      <c r="D160" s="5">
        <v>4.4000000000000004</v>
      </c>
      <c r="E160" t="str">
        <f>IF(COUNTIF($B$2:B160, B160)=1, ROW(), "")</f>
        <v/>
      </c>
      <c r="F160" t="str">
        <f>IF(COUNTIF($B$2:B160, B160)=1, "Yes", "No")</f>
        <v>No</v>
      </c>
    </row>
    <row r="161" spans="1:6" hidden="1" x14ac:dyDescent="0.2">
      <c r="A161" t="s">
        <v>1693</v>
      </c>
      <c r="B161" t="s">
        <v>29</v>
      </c>
      <c r="C161" s="4">
        <v>17999</v>
      </c>
      <c r="D161" s="5">
        <v>4.4000000000000004</v>
      </c>
      <c r="E161" t="str">
        <f>IF(COUNTIF($B$2:B161, B161)=1, ROW(), "")</f>
        <v/>
      </c>
      <c r="F161" t="str">
        <f>IF(COUNTIF($B$2:B161, B161)=1, "Yes", "No")</f>
        <v>No</v>
      </c>
    </row>
    <row r="162" spans="1:6" hidden="1" x14ac:dyDescent="0.2">
      <c r="A162" t="s">
        <v>1703</v>
      </c>
      <c r="B162" t="s">
        <v>29</v>
      </c>
      <c r="C162" s="4">
        <v>17999</v>
      </c>
      <c r="D162" s="5">
        <v>4.4000000000000004</v>
      </c>
      <c r="E162" t="str">
        <f>IF(COUNTIF($B$2:B162, B162)=1, ROW(), "")</f>
        <v/>
      </c>
      <c r="F162" t="str">
        <f>IF(COUNTIF($B$2:B162, B162)=1, "Yes", "No")</f>
        <v>No</v>
      </c>
    </row>
    <row r="163" spans="1:6" hidden="1" x14ac:dyDescent="0.2">
      <c r="A163" t="s">
        <v>1710</v>
      </c>
      <c r="B163" t="s">
        <v>29</v>
      </c>
      <c r="C163" s="4">
        <v>17999</v>
      </c>
      <c r="D163" s="5">
        <v>4.4000000000000004</v>
      </c>
      <c r="E163" t="str">
        <f>IF(COUNTIF($B$2:B163, B163)=1, ROW(), "")</f>
        <v/>
      </c>
      <c r="F163" t="str">
        <f>IF(COUNTIF($B$2:B163, B163)=1, "Yes", "No")</f>
        <v>No</v>
      </c>
    </row>
    <row r="164" spans="1:6" hidden="1" x14ac:dyDescent="0.2">
      <c r="A164" t="s">
        <v>1713</v>
      </c>
      <c r="B164" t="s">
        <v>29</v>
      </c>
      <c r="C164" s="4">
        <v>19999</v>
      </c>
      <c r="D164" s="5">
        <v>4.4000000000000004</v>
      </c>
      <c r="E164" t="str">
        <f>IF(COUNTIF($B$2:B164, B164)=1, ROW(), "")</f>
        <v/>
      </c>
      <c r="F164" t="str">
        <f>IF(COUNTIF($B$2:B164, B164)=1, "Yes", "No")</f>
        <v>No</v>
      </c>
    </row>
    <row r="165" spans="1:6" hidden="1" x14ac:dyDescent="0.2">
      <c r="A165" t="s">
        <v>1721</v>
      </c>
      <c r="B165" t="s">
        <v>29</v>
      </c>
      <c r="C165" s="4">
        <v>19999</v>
      </c>
      <c r="D165" s="5">
        <v>4.4000000000000004</v>
      </c>
      <c r="E165" t="str">
        <f>IF(COUNTIF($B$2:B165, B165)=1, ROW(), "")</f>
        <v/>
      </c>
      <c r="F165" t="str">
        <f>IF(COUNTIF($B$2:B165, B165)=1, "Yes", "No")</f>
        <v>No</v>
      </c>
    </row>
    <row r="166" spans="1:6" hidden="1" x14ac:dyDescent="0.2">
      <c r="A166" t="s">
        <v>1739</v>
      </c>
      <c r="B166" t="s">
        <v>1730</v>
      </c>
      <c r="C166" s="4">
        <v>15999</v>
      </c>
      <c r="D166" s="5">
        <v>4.4000000000000004</v>
      </c>
      <c r="E166" t="str">
        <f>IF(COUNTIF($B$2:B166, B166)=1, ROW(), "")</f>
        <v/>
      </c>
      <c r="F166" t="str">
        <f>IF(COUNTIF($B$2:B166, B166)=1, "Yes", "No")</f>
        <v>No</v>
      </c>
    </row>
    <row r="167" spans="1:6" hidden="1" x14ac:dyDescent="0.2">
      <c r="A167" t="s">
        <v>1729</v>
      </c>
      <c r="B167" t="s">
        <v>1730</v>
      </c>
      <c r="C167" s="4">
        <v>15999</v>
      </c>
      <c r="D167" s="5">
        <v>4.4000000000000004</v>
      </c>
      <c r="E167" t="str">
        <f>IF(COUNTIF($B$2:B167, B167)=1, ROW(), "")</f>
        <v/>
      </c>
      <c r="F167" t="str">
        <f>IF(COUNTIF($B$2:B167, B167)=1, "Yes", "No")</f>
        <v>No</v>
      </c>
    </row>
    <row r="168" spans="1:6" hidden="1" x14ac:dyDescent="0.2">
      <c r="A168" t="s">
        <v>1744</v>
      </c>
      <c r="B168" t="s">
        <v>1730</v>
      </c>
      <c r="C168" s="4">
        <v>15999</v>
      </c>
      <c r="D168" s="5">
        <v>4.4000000000000004</v>
      </c>
      <c r="E168" t="str">
        <f>IF(COUNTIF($B$2:B168, B168)=1, ROW(), "")</f>
        <v/>
      </c>
      <c r="F168" t="str">
        <f>IF(COUNTIF($B$2:B168, B168)=1, "Yes", "No")</f>
        <v>No</v>
      </c>
    </row>
    <row r="169" spans="1:6" hidden="1" x14ac:dyDescent="0.2">
      <c r="A169" t="s">
        <v>1756</v>
      </c>
      <c r="B169" t="s">
        <v>38</v>
      </c>
      <c r="C169" s="4">
        <v>62999</v>
      </c>
      <c r="D169" s="5">
        <v>4.4000000000000004</v>
      </c>
      <c r="E169" t="str">
        <f>IF(COUNTIF($B$2:B169, B169)=1, ROW(), "")</f>
        <v/>
      </c>
      <c r="F169" t="str">
        <f>IF(COUNTIF($B$2:B169, B169)=1, "Yes", "No")</f>
        <v>No</v>
      </c>
    </row>
    <row r="170" spans="1:6" hidden="1" x14ac:dyDescent="0.2">
      <c r="A170" t="s">
        <v>1759</v>
      </c>
      <c r="B170" t="s">
        <v>38</v>
      </c>
      <c r="C170" s="4">
        <v>56999</v>
      </c>
      <c r="D170" s="5">
        <v>4.4000000000000004</v>
      </c>
      <c r="E170" t="str">
        <f>IF(COUNTIF($B$2:B170, B170)=1, ROW(), "")</f>
        <v/>
      </c>
      <c r="F170" t="str">
        <f>IF(COUNTIF($B$2:B170, B170)=1, "Yes", "No")</f>
        <v>No</v>
      </c>
    </row>
    <row r="171" spans="1:6" hidden="1" x14ac:dyDescent="0.2">
      <c r="A171" t="s">
        <v>1761</v>
      </c>
      <c r="B171" t="s">
        <v>557</v>
      </c>
      <c r="C171" s="4">
        <v>27999</v>
      </c>
      <c r="D171" s="5">
        <v>4.4000000000000004</v>
      </c>
      <c r="E171" t="str">
        <f>IF(COUNTIF($B$2:B171, B171)=1, ROW(), "")</f>
        <v/>
      </c>
      <c r="F171" t="str">
        <f>IF(COUNTIF($B$2:B171, B171)=1, "Yes", "No")</f>
        <v>No</v>
      </c>
    </row>
    <row r="172" spans="1:6" hidden="1" x14ac:dyDescent="0.2">
      <c r="A172" t="s">
        <v>37</v>
      </c>
      <c r="B172" t="s">
        <v>38</v>
      </c>
      <c r="C172" s="4">
        <v>39999</v>
      </c>
      <c r="D172" s="5">
        <v>4.3</v>
      </c>
      <c r="E172" t="str">
        <f>IF(COUNTIF($B$2:B172, B172)=1, ROW(), "")</f>
        <v/>
      </c>
      <c r="F172" t="str">
        <f>IF(COUNTIF($B$2:B172, B172)=1, "Yes", "No")</f>
        <v>No</v>
      </c>
    </row>
    <row r="173" spans="1:6" hidden="1" x14ac:dyDescent="0.2">
      <c r="A173" t="s">
        <v>58</v>
      </c>
      <c r="B173" t="s">
        <v>52</v>
      </c>
      <c r="C173" s="4">
        <v>8999</v>
      </c>
      <c r="D173" s="5">
        <v>4.3</v>
      </c>
      <c r="E173" t="str">
        <f>IF(COUNTIF($B$2:B173, B173)=1, ROW(), "")</f>
        <v/>
      </c>
      <c r="F173" t="str">
        <f>IF(COUNTIF($B$2:B173, B173)=1, "Yes", "No")</f>
        <v>No</v>
      </c>
    </row>
    <row r="174" spans="1:6" hidden="1" x14ac:dyDescent="0.2">
      <c r="A174" t="s">
        <v>79</v>
      </c>
      <c r="B174" t="s">
        <v>38</v>
      </c>
      <c r="C174" s="4">
        <v>10999</v>
      </c>
      <c r="D174" s="5">
        <v>4.3</v>
      </c>
      <c r="E174" t="str">
        <f>IF(COUNTIF($B$2:B174, B174)=1, ROW(), "")</f>
        <v/>
      </c>
      <c r="F174" t="str">
        <f>IF(COUNTIF($B$2:B174, B174)=1, "Yes", "No")</f>
        <v>No</v>
      </c>
    </row>
    <row r="175" spans="1:6" hidden="1" x14ac:dyDescent="0.2">
      <c r="A175" t="s">
        <v>85</v>
      </c>
      <c r="B175" t="s">
        <v>38</v>
      </c>
      <c r="C175" s="4">
        <v>9999</v>
      </c>
      <c r="D175" s="5">
        <v>4.3</v>
      </c>
      <c r="E175" t="str">
        <f>IF(COUNTIF($B$2:B175, B175)=1, ROW(), "")</f>
        <v/>
      </c>
      <c r="F175" t="str">
        <f>IF(COUNTIF($B$2:B175, B175)=1, "Yes", "No")</f>
        <v>No</v>
      </c>
    </row>
    <row r="176" spans="1:6" hidden="1" x14ac:dyDescent="0.2">
      <c r="A176" t="s">
        <v>134</v>
      </c>
      <c r="B176" t="s">
        <v>128</v>
      </c>
      <c r="C176" s="4">
        <v>32999</v>
      </c>
      <c r="D176" s="5">
        <v>4.3</v>
      </c>
      <c r="E176" t="str">
        <f>IF(COUNTIF($B$2:B176, B176)=1, ROW(), "")</f>
        <v/>
      </c>
      <c r="F176" t="str">
        <f>IF(COUNTIF($B$2:B176, B176)=1, "Yes", "No")</f>
        <v>No</v>
      </c>
    </row>
    <row r="177" spans="1:6" hidden="1" x14ac:dyDescent="0.2">
      <c r="A177" t="s">
        <v>139</v>
      </c>
      <c r="B177" t="s">
        <v>128</v>
      </c>
      <c r="C177" s="4">
        <v>44999</v>
      </c>
      <c r="D177" s="5">
        <v>4.3</v>
      </c>
      <c r="E177" t="str">
        <f>IF(COUNTIF($B$2:B177, B177)=1, ROW(), "")</f>
        <v/>
      </c>
      <c r="F177" t="str">
        <f>IF(COUNTIF($B$2:B177, B177)=1, "Yes", "No")</f>
        <v>No</v>
      </c>
    </row>
    <row r="178" spans="1:6" hidden="1" x14ac:dyDescent="0.2">
      <c r="A178" t="s">
        <v>142</v>
      </c>
      <c r="B178" t="s">
        <v>128</v>
      </c>
      <c r="C178" s="4">
        <v>32999</v>
      </c>
      <c r="D178" s="5">
        <v>4.3</v>
      </c>
      <c r="E178" t="str">
        <f>IF(COUNTIF($B$2:B178, B178)=1, ROW(), "")</f>
        <v/>
      </c>
      <c r="F178" t="str">
        <f>IF(COUNTIF($B$2:B178, B178)=1, "Yes", "No")</f>
        <v>No</v>
      </c>
    </row>
    <row r="179" spans="1:6" hidden="1" x14ac:dyDescent="0.2">
      <c r="A179" t="s">
        <v>145</v>
      </c>
      <c r="B179" t="s">
        <v>128</v>
      </c>
      <c r="C179" s="4">
        <v>44999</v>
      </c>
      <c r="D179" s="5">
        <v>4.3</v>
      </c>
      <c r="E179" t="str">
        <f>IF(COUNTIF($B$2:B179, B179)=1, ROW(), "")</f>
        <v/>
      </c>
      <c r="F179" t="str">
        <f>IF(COUNTIF($B$2:B179, B179)=1, "Yes", "No")</f>
        <v>No</v>
      </c>
    </row>
    <row r="180" spans="1:6" hidden="1" x14ac:dyDescent="0.2">
      <c r="A180" t="s">
        <v>149</v>
      </c>
      <c r="B180" t="s">
        <v>128</v>
      </c>
      <c r="C180" s="4">
        <v>32999</v>
      </c>
      <c r="D180" s="5">
        <v>4.3</v>
      </c>
      <c r="E180" t="str">
        <f>IF(COUNTIF($B$2:B180, B180)=1, ROW(), "")</f>
        <v/>
      </c>
      <c r="F180" t="str">
        <f>IF(COUNTIF($B$2:B180, B180)=1, "Yes", "No")</f>
        <v>No</v>
      </c>
    </row>
    <row r="181" spans="1:6" hidden="1" x14ac:dyDescent="0.2">
      <c r="A181" t="s">
        <v>181</v>
      </c>
      <c r="B181" t="s">
        <v>29</v>
      </c>
      <c r="C181" s="4">
        <v>26999</v>
      </c>
      <c r="D181" s="5">
        <v>4.3</v>
      </c>
      <c r="E181" t="str">
        <f>IF(COUNTIF($B$2:B181, B181)=1, ROW(), "")</f>
        <v/>
      </c>
      <c r="F181" t="str">
        <f>IF(COUNTIF($B$2:B181, B181)=1, "Yes", "No")</f>
        <v>No</v>
      </c>
    </row>
    <row r="182" spans="1:6" hidden="1" x14ac:dyDescent="0.2">
      <c r="A182" t="s">
        <v>187</v>
      </c>
      <c r="B182" t="s">
        <v>29</v>
      </c>
      <c r="C182" s="4">
        <v>26999</v>
      </c>
      <c r="D182" s="5">
        <v>4.3</v>
      </c>
      <c r="E182" t="str">
        <f>IF(COUNTIF($B$2:B182, B182)=1, ROW(), "")</f>
        <v/>
      </c>
      <c r="F182" t="str">
        <f>IF(COUNTIF($B$2:B182, B182)=1, "Yes", "No")</f>
        <v>No</v>
      </c>
    </row>
    <row r="183" spans="1:6" hidden="1" x14ac:dyDescent="0.2">
      <c r="A183" t="s">
        <v>247</v>
      </c>
      <c r="B183" t="s">
        <v>38</v>
      </c>
      <c r="C183" s="4">
        <v>27499</v>
      </c>
      <c r="D183" s="5">
        <v>4.3</v>
      </c>
      <c r="E183" t="str">
        <f>IF(COUNTIF($B$2:B183, B183)=1, ROW(), "")</f>
        <v/>
      </c>
      <c r="F183" t="str">
        <f>IF(COUNTIF($B$2:B183, B183)=1, "Yes", "No")</f>
        <v>No</v>
      </c>
    </row>
    <row r="184" spans="1:6" hidden="1" x14ac:dyDescent="0.2">
      <c r="A184" t="s">
        <v>253</v>
      </c>
      <c r="B184" t="s">
        <v>38</v>
      </c>
      <c r="C184" s="4">
        <v>27499</v>
      </c>
      <c r="D184" s="5">
        <v>4.3</v>
      </c>
      <c r="E184" t="str">
        <f>IF(COUNTIF($B$2:B184, B184)=1, ROW(), "")</f>
        <v/>
      </c>
      <c r="F184" t="str">
        <f>IF(COUNTIF($B$2:B184, B184)=1, "Yes", "No")</f>
        <v>No</v>
      </c>
    </row>
    <row r="185" spans="1:6" hidden="1" x14ac:dyDescent="0.2">
      <c r="A185" t="s">
        <v>257</v>
      </c>
      <c r="B185" t="s">
        <v>38</v>
      </c>
      <c r="C185" s="4">
        <v>35499</v>
      </c>
      <c r="D185" s="5">
        <v>4.3</v>
      </c>
      <c r="E185" t="str">
        <f>IF(COUNTIF($B$2:B185, B185)=1, ROW(), "")</f>
        <v/>
      </c>
      <c r="F185" t="str">
        <f>IF(COUNTIF($B$2:B185, B185)=1, "Yes", "No")</f>
        <v>No</v>
      </c>
    </row>
    <row r="186" spans="1:6" hidden="1" x14ac:dyDescent="0.2">
      <c r="A186" t="s">
        <v>324</v>
      </c>
      <c r="B186" t="s">
        <v>29</v>
      </c>
      <c r="C186" s="4">
        <v>22999</v>
      </c>
      <c r="D186" s="5">
        <v>4.3</v>
      </c>
      <c r="E186" t="str">
        <f>IF(COUNTIF($B$2:B186, B186)=1, ROW(), "")</f>
        <v/>
      </c>
      <c r="F186" t="str">
        <f>IF(COUNTIF($B$2:B186, B186)=1, "Yes", "No")</f>
        <v>No</v>
      </c>
    </row>
    <row r="187" spans="1:6" hidden="1" x14ac:dyDescent="0.2">
      <c r="A187" t="s">
        <v>330</v>
      </c>
      <c r="B187" t="s">
        <v>29</v>
      </c>
      <c r="C187" s="4">
        <v>24999</v>
      </c>
      <c r="D187" s="5">
        <v>4.3</v>
      </c>
      <c r="E187" t="str">
        <f>IF(COUNTIF($B$2:B187, B187)=1, ROW(), "")</f>
        <v/>
      </c>
      <c r="F187" t="str">
        <f>IF(COUNTIF($B$2:B187, B187)=1, "Yes", "No")</f>
        <v>No</v>
      </c>
    </row>
    <row r="188" spans="1:6" hidden="1" x14ac:dyDescent="0.2">
      <c r="A188" t="s">
        <v>334</v>
      </c>
      <c r="B188" t="s">
        <v>29</v>
      </c>
      <c r="C188" s="4">
        <v>22999</v>
      </c>
      <c r="D188" s="5">
        <v>4.3</v>
      </c>
      <c r="E188" t="str">
        <f>IF(COUNTIF($B$2:B188, B188)=1, ROW(), "")</f>
        <v/>
      </c>
      <c r="F188" t="str">
        <f>IF(COUNTIF($B$2:B188, B188)=1, "Yes", "No")</f>
        <v>No</v>
      </c>
    </row>
    <row r="189" spans="1:6" hidden="1" x14ac:dyDescent="0.2">
      <c r="A189" t="s">
        <v>406</v>
      </c>
      <c r="B189" t="s">
        <v>276</v>
      </c>
      <c r="C189" s="4">
        <v>9499</v>
      </c>
      <c r="D189" s="5">
        <v>4.3</v>
      </c>
      <c r="E189" t="str">
        <f>IF(COUNTIF($B$2:B189, B189)=1, ROW(), "")</f>
        <v/>
      </c>
      <c r="F189" t="str">
        <f>IF(COUNTIF($B$2:B189, B189)=1, "Yes", "No")</f>
        <v>No</v>
      </c>
    </row>
    <row r="190" spans="1:6" hidden="1" x14ac:dyDescent="0.2">
      <c r="A190" t="s">
        <v>402</v>
      </c>
      <c r="B190" t="s">
        <v>276</v>
      </c>
      <c r="C190" s="4">
        <v>9499</v>
      </c>
      <c r="D190" s="5">
        <v>4.3</v>
      </c>
      <c r="E190" t="str">
        <f>IF(COUNTIF($B$2:B190, B190)=1, ROW(), "")</f>
        <v/>
      </c>
      <c r="F190" t="str">
        <f>IF(COUNTIF($B$2:B190, B190)=1, "Yes", "No")</f>
        <v>No</v>
      </c>
    </row>
    <row r="191" spans="1:6" hidden="1" x14ac:dyDescent="0.2">
      <c r="A191" t="s">
        <v>412</v>
      </c>
      <c r="B191" t="s">
        <v>52</v>
      </c>
      <c r="C191" s="4">
        <v>10999</v>
      </c>
      <c r="D191" s="5">
        <v>4.3</v>
      </c>
      <c r="E191" t="str">
        <f>IF(COUNTIF($B$2:B191, B191)=1, ROW(), "")</f>
        <v/>
      </c>
      <c r="F191" t="str">
        <f>IF(COUNTIF($B$2:B191, B191)=1, "Yes", "No")</f>
        <v>No</v>
      </c>
    </row>
    <row r="192" spans="1:6" hidden="1" x14ac:dyDescent="0.2">
      <c r="A192" t="s">
        <v>418</v>
      </c>
      <c r="B192" t="s">
        <v>52</v>
      </c>
      <c r="C192" s="4">
        <v>10999</v>
      </c>
      <c r="D192" s="5">
        <v>4.3</v>
      </c>
      <c r="E192" t="str">
        <f>IF(COUNTIF($B$2:B192, B192)=1, ROW(), "")</f>
        <v/>
      </c>
      <c r="F192" t="str">
        <f>IF(COUNTIF($B$2:B192, B192)=1, "Yes", "No")</f>
        <v>No</v>
      </c>
    </row>
    <row r="193" spans="1:6" hidden="1" x14ac:dyDescent="0.2">
      <c r="A193" t="s">
        <v>424</v>
      </c>
      <c r="B193" t="s">
        <v>90</v>
      </c>
      <c r="C193" s="4">
        <v>13899</v>
      </c>
      <c r="D193" s="5">
        <v>4.3</v>
      </c>
      <c r="E193" t="str">
        <f>IF(COUNTIF($B$2:B193, B193)=1, ROW(), "")</f>
        <v/>
      </c>
      <c r="F193" t="str">
        <f>IF(COUNTIF($B$2:B193, B193)=1, "Yes", "No")</f>
        <v>No</v>
      </c>
    </row>
    <row r="194" spans="1:6" hidden="1" x14ac:dyDescent="0.2">
      <c r="A194" t="s">
        <v>441</v>
      </c>
      <c r="B194" t="s">
        <v>276</v>
      </c>
      <c r="C194" s="4">
        <v>11999</v>
      </c>
      <c r="D194" s="5">
        <v>4.3</v>
      </c>
      <c r="E194" t="str">
        <f>IF(COUNTIF($B$2:B194, B194)=1, ROW(), "")</f>
        <v/>
      </c>
      <c r="F194" t="str">
        <f>IF(COUNTIF($B$2:B194, B194)=1, "Yes", "No")</f>
        <v>No</v>
      </c>
    </row>
    <row r="195" spans="1:6" hidden="1" x14ac:dyDescent="0.2">
      <c r="A195" t="s">
        <v>445</v>
      </c>
      <c r="B195" t="s">
        <v>276</v>
      </c>
      <c r="C195" s="4">
        <v>11999</v>
      </c>
      <c r="D195" s="5">
        <v>4.3</v>
      </c>
      <c r="E195" t="str">
        <f>IF(COUNTIF($B$2:B195, B195)=1, ROW(), "")</f>
        <v/>
      </c>
      <c r="F195" t="str">
        <f>IF(COUNTIF($B$2:B195, B195)=1, "Yes", "No")</f>
        <v>No</v>
      </c>
    </row>
    <row r="196" spans="1:6" hidden="1" x14ac:dyDescent="0.2">
      <c r="A196" t="s">
        <v>448</v>
      </c>
      <c r="B196" t="s">
        <v>276</v>
      </c>
      <c r="C196" s="4">
        <v>11999</v>
      </c>
      <c r="D196" s="5">
        <v>4.3</v>
      </c>
      <c r="E196" t="str">
        <f>IF(COUNTIF($B$2:B196, B196)=1, ROW(), "")</f>
        <v/>
      </c>
      <c r="F196" t="str">
        <f>IF(COUNTIF($B$2:B196, B196)=1, "Yes", "No")</f>
        <v>No</v>
      </c>
    </row>
    <row r="197" spans="1:6" hidden="1" x14ac:dyDescent="0.2">
      <c r="A197" t="s">
        <v>484</v>
      </c>
      <c r="B197" t="s">
        <v>241</v>
      </c>
      <c r="C197" s="4">
        <v>8999</v>
      </c>
      <c r="D197" s="5">
        <v>4.3</v>
      </c>
      <c r="E197" t="str">
        <f>IF(COUNTIF($B$2:B197, B197)=1, ROW(), "")</f>
        <v/>
      </c>
      <c r="F197" t="str">
        <f>IF(COUNTIF($B$2:B197, B197)=1, "Yes", "No")</f>
        <v>No</v>
      </c>
    </row>
    <row r="198" spans="1:6" hidden="1" x14ac:dyDescent="0.2">
      <c r="A198" t="s">
        <v>489</v>
      </c>
      <c r="B198" t="s">
        <v>241</v>
      </c>
      <c r="C198" s="4">
        <v>8999</v>
      </c>
      <c r="D198" s="5">
        <v>4.3</v>
      </c>
      <c r="E198" t="str">
        <f>IF(COUNTIF($B$2:B198, B198)=1, ROW(), "")</f>
        <v/>
      </c>
      <c r="F198" t="str">
        <f>IF(COUNTIF($B$2:B198, B198)=1, "Yes", "No")</f>
        <v>No</v>
      </c>
    </row>
    <row r="199" spans="1:6" hidden="1" x14ac:dyDescent="0.2">
      <c r="A199" t="s">
        <v>493</v>
      </c>
      <c r="B199" t="s">
        <v>270</v>
      </c>
      <c r="C199" s="4">
        <v>8999</v>
      </c>
      <c r="D199" s="5">
        <v>4.3</v>
      </c>
      <c r="E199" t="str">
        <f>IF(COUNTIF($B$2:B199, B199)=1, ROW(), "")</f>
        <v/>
      </c>
      <c r="F199" t="str">
        <f>IF(COUNTIF($B$2:B199, B199)=1, "Yes", "No")</f>
        <v>No</v>
      </c>
    </row>
    <row r="200" spans="1:6" hidden="1" x14ac:dyDescent="0.2">
      <c r="A200" t="s">
        <v>499</v>
      </c>
      <c r="B200" t="s">
        <v>38</v>
      </c>
      <c r="C200" s="4">
        <v>27958</v>
      </c>
      <c r="D200" s="5">
        <v>4.3</v>
      </c>
      <c r="E200" t="str">
        <f>IF(COUNTIF($B$2:B200, B200)=1, ROW(), "")</f>
        <v/>
      </c>
      <c r="F200" t="str">
        <f>IF(COUNTIF($B$2:B200, B200)=1, "Yes", "No")</f>
        <v>No</v>
      </c>
    </row>
    <row r="201" spans="1:6" hidden="1" x14ac:dyDescent="0.2">
      <c r="A201" t="s">
        <v>505</v>
      </c>
      <c r="B201" t="s">
        <v>38</v>
      </c>
      <c r="C201" s="4">
        <v>27964</v>
      </c>
      <c r="D201" s="5">
        <v>4.3</v>
      </c>
      <c r="E201" t="str">
        <f>IF(COUNTIF($B$2:B201, B201)=1, ROW(), "")</f>
        <v/>
      </c>
      <c r="F201" t="str">
        <f>IF(COUNTIF($B$2:B201, B201)=1, "Yes", "No")</f>
        <v>No</v>
      </c>
    </row>
    <row r="202" spans="1:6" hidden="1" x14ac:dyDescent="0.2">
      <c r="A202" t="s">
        <v>509</v>
      </c>
      <c r="B202" t="s">
        <v>38</v>
      </c>
      <c r="C202" s="4">
        <v>27889</v>
      </c>
      <c r="D202" s="5">
        <v>4.3</v>
      </c>
      <c r="E202" t="str">
        <f>IF(COUNTIF($B$2:B202, B202)=1, ROW(), "")</f>
        <v/>
      </c>
      <c r="F202" t="str">
        <f>IF(COUNTIF($B$2:B202, B202)=1, "Yes", "No")</f>
        <v>No</v>
      </c>
    </row>
    <row r="203" spans="1:6" hidden="1" x14ac:dyDescent="0.2">
      <c r="A203" t="s">
        <v>522</v>
      </c>
      <c r="B203" t="s">
        <v>90</v>
      </c>
      <c r="C203" s="4">
        <v>9999</v>
      </c>
      <c r="D203" s="5">
        <v>4.3</v>
      </c>
      <c r="E203" t="str">
        <f>IF(COUNTIF($B$2:B203, B203)=1, ROW(), "")</f>
        <v/>
      </c>
      <c r="F203" t="str">
        <f>IF(COUNTIF($B$2:B203, B203)=1, "Yes", "No")</f>
        <v>No</v>
      </c>
    </row>
    <row r="204" spans="1:6" hidden="1" x14ac:dyDescent="0.2">
      <c r="A204" t="s">
        <v>528</v>
      </c>
      <c r="B204" t="s">
        <v>90</v>
      </c>
      <c r="C204" s="4">
        <v>9999</v>
      </c>
      <c r="D204" s="5">
        <v>4.3</v>
      </c>
      <c r="E204" t="str">
        <f>IF(COUNTIF($B$2:B204, B204)=1, ROW(), "")</f>
        <v/>
      </c>
      <c r="F204" t="str">
        <f>IF(COUNTIF($B$2:B204, B204)=1, "Yes", "No")</f>
        <v>No</v>
      </c>
    </row>
    <row r="205" spans="1:6" hidden="1" x14ac:dyDescent="0.2">
      <c r="A205" t="s">
        <v>571</v>
      </c>
      <c r="B205" t="s">
        <v>38</v>
      </c>
      <c r="C205" s="4">
        <v>27999</v>
      </c>
      <c r="D205" s="5">
        <v>4.3</v>
      </c>
      <c r="E205" t="str">
        <f>IF(COUNTIF($B$2:B205, B205)=1, ROW(), "")</f>
        <v/>
      </c>
      <c r="F205" t="str">
        <f>IF(COUNTIF($B$2:B205, B205)=1, "Yes", "No")</f>
        <v>No</v>
      </c>
    </row>
    <row r="206" spans="1:6" hidden="1" x14ac:dyDescent="0.2">
      <c r="A206" t="s">
        <v>574</v>
      </c>
      <c r="B206" t="s">
        <v>38</v>
      </c>
      <c r="C206" s="4">
        <v>27999</v>
      </c>
      <c r="D206" s="5">
        <v>4.3</v>
      </c>
      <c r="E206" t="str">
        <f>IF(COUNTIF($B$2:B206, B206)=1, ROW(), "")</f>
        <v/>
      </c>
      <c r="F206" t="str">
        <f>IF(COUNTIF($B$2:B206, B206)=1, "Yes", "No")</f>
        <v>No</v>
      </c>
    </row>
    <row r="207" spans="1:6" hidden="1" x14ac:dyDescent="0.2">
      <c r="A207" t="s">
        <v>577</v>
      </c>
      <c r="B207" t="s">
        <v>90</v>
      </c>
      <c r="C207" s="4">
        <v>8999</v>
      </c>
      <c r="D207" s="5">
        <v>4.3</v>
      </c>
      <c r="E207" t="str">
        <f>IF(COUNTIF($B$2:B207, B207)=1, ROW(), "")</f>
        <v/>
      </c>
      <c r="F207" t="str">
        <f>IF(COUNTIF($B$2:B207, B207)=1, "Yes", "No")</f>
        <v>No</v>
      </c>
    </row>
    <row r="208" spans="1:6" hidden="1" x14ac:dyDescent="0.2">
      <c r="A208" t="s">
        <v>581</v>
      </c>
      <c r="B208" t="s">
        <v>90</v>
      </c>
      <c r="C208" s="4">
        <v>8999</v>
      </c>
      <c r="D208" s="5">
        <v>4.3</v>
      </c>
      <c r="E208" t="str">
        <f>IF(COUNTIF($B$2:B208, B208)=1, ROW(), "")</f>
        <v/>
      </c>
      <c r="F208" t="str">
        <f>IF(COUNTIF($B$2:B208, B208)=1, "Yes", "No")</f>
        <v>No</v>
      </c>
    </row>
    <row r="209" spans="1:6" hidden="1" x14ac:dyDescent="0.2">
      <c r="A209" t="s">
        <v>601</v>
      </c>
      <c r="B209" t="s">
        <v>38</v>
      </c>
      <c r="C209" s="4">
        <v>9999</v>
      </c>
      <c r="D209" s="5">
        <v>4.3</v>
      </c>
      <c r="E209" t="str">
        <f>IF(COUNTIF($B$2:B209, B209)=1, ROW(), "")</f>
        <v/>
      </c>
      <c r="F209" t="str">
        <f>IF(COUNTIF($B$2:B209, B209)=1, "Yes", "No")</f>
        <v>No</v>
      </c>
    </row>
    <row r="210" spans="1:6" hidden="1" x14ac:dyDescent="0.2">
      <c r="A210" t="s">
        <v>605</v>
      </c>
      <c r="B210" t="s">
        <v>241</v>
      </c>
      <c r="C210" s="4">
        <v>9499</v>
      </c>
      <c r="D210" s="5">
        <v>4.3</v>
      </c>
      <c r="E210" t="str">
        <f>IF(COUNTIF($B$2:B210, B210)=1, ROW(), "")</f>
        <v/>
      </c>
      <c r="F210" t="str">
        <f>IF(COUNTIF($B$2:B210, B210)=1, "Yes", "No")</f>
        <v>No</v>
      </c>
    </row>
    <row r="211" spans="1:6" hidden="1" x14ac:dyDescent="0.2">
      <c r="A211" t="s">
        <v>607</v>
      </c>
      <c r="B211" t="s">
        <v>241</v>
      </c>
      <c r="C211" s="4">
        <v>9499</v>
      </c>
      <c r="D211" s="5">
        <v>4.3</v>
      </c>
      <c r="E211" t="str">
        <f>IF(COUNTIF($B$2:B211, B211)=1, ROW(), "")</f>
        <v/>
      </c>
      <c r="F211" t="str">
        <f>IF(COUNTIF($B$2:B211, B211)=1, "Yes", "No")</f>
        <v>No</v>
      </c>
    </row>
    <row r="212" spans="1:6" hidden="1" x14ac:dyDescent="0.2">
      <c r="A212" t="s">
        <v>654</v>
      </c>
      <c r="B212" t="s">
        <v>375</v>
      </c>
      <c r="C212" s="4">
        <v>10499</v>
      </c>
      <c r="D212" s="5">
        <v>4.3</v>
      </c>
      <c r="E212" t="str">
        <f>IF(COUNTIF($B$2:B212, B212)=1, ROW(), "")</f>
        <v/>
      </c>
      <c r="F212" t="str">
        <f>IF(COUNTIF($B$2:B212, B212)=1, "Yes", "No")</f>
        <v>No</v>
      </c>
    </row>
    <row r="213" spans="1:6" hidden="1" x14ac:dyDescent="0.2">
      <c r="A213" t="s">
        <v>674</v>
      </c>
      <c r="B213" t="s">
        <v>316</v>
      </c>
      <c r="C213" s="4">
        <v>6699</v>
      </c>
      <c r="D213" s="5">
        <v>4.3</v>
      </c>
      <c r="E213" t="str">
        <f>IF(COUNTIF($B$2:B213, B213)=1, ROW(), "")</f>
        <v/>
      </c>
      <c r="F213" t="str">
        <f>IF(COUNTIF($B$2:B213, B213)=1, "Yes", "No")</f>
        <v>No</v>
      </c>
    </row>
    <row r="214" spans="1:6" hidden="1" x14ac:dyDescent="0.2">
      <c r="A214" t="s">
        <v>678</v>
      </c>
      <c r="B214" t="s">
        <v>316</v>
      </c>
      <c r="C214" s="4">
        <v>6699</v>
      </c>
      <c r="D214" s="5">
        <v>4.3</v>
      </c>
      <c r="E214" t="str">
        <f>IF(COUNTIF($B$2:B214, B214)=1, ROW(), "")</f>
        <v/>
      </c>
      <c r="F214" t="str">
        <f>IF(COUNTIF($B$2:B214, B214)=1, "Yes", "No")</f>
        <v>No</v>
      </c>
    </row>
    <row r="215" spans="1:6" hidden="1" x14ac:dyDescent="0.2">
      <c r="A215" t="s">
        <v>711</v>
      </c>
      <c r="B215" t="s">
        <v>38</v>
      </c>
      <c r="C215" s="4">
        <v>39999</v>
      </c>
      <c r="D215" s="5">
        <v>4.3</v>
      </c>
      <c r="E215" t="str">
        <f>IF(COUNTIF($B$2:B215, B215)=1, ROW(), "")</f>
        <v/>
      </c>
      <c r="F215" t="str">
        <f>IF(COUNTIF($B$2:B215, B215)=1, "Yes", "No")</f>
        <v>No</v>
      </c>
    </row>
    <row r="216" spans="1:6" hidden="1" x14ac:dyDescent="0.2">
      <c r="A216" t="s">
        <v>717</v>
      </c>
      <c r="B216" t="s">
        <v>38</v>
      </c>
      <c r="C216" s="4">
        <v>39999</v>
      </c>
      <c r="D216" s="5">
        <v>4.3</v>
      </c>
      <c r="E216" t="str">
        <f>IF(COUNTIF($B$2:B216, B216)=1, ROW(), "")</f>
        <v/>
      </c>
      <c r="F216" t="str">
        <f>IF(COUNTIF($B$2:B216, B216)=1, "Yes", "No")</f>
        <v>No</v>
      </c>
    </row>
    <row r="217" spans="1:6" hidden="1" x14ac:dyDescent="0.2">
      <c r="A217" t="s">
        <v>720</v>
      </c>
      <c r="B217" t="s">
        <v>38</v>
      </c>
      <c r="C217" s="4">
        <v>39999</v>
      </c>
      <c r="D217" s="5">
        <v>4.3</v>
      </c>
      <c r="E217" t="str">
        <f>IF(COUNTIF($B$2:B217, B217)=1, ROW(), "")</f>
        <v/>
      </c>
      <c r="F217" t="str">
        <f>IF(COUNTIF($B$2:B217, B217)=1, "Yes", "No")</f>
        <v>No</v>
      </c>
    </row>
    <row r="218" spans="1:6" hidden="1" x14ac:dyDescent="0.2">
      <c r="A218" t="s">
        <v>724</v>
      </c>
      <c r="B218" t="s">
        <v>38</v>
      </c>
      <c r="C218" s="4">
        <v>44999</v>
      </c>
      <c r="D218" s="5">
        <v>4.3</v>
      </c>
      <c r="E218" t="str">
        <f>IF(COUNTIF($B$2:B218, B218)=1, ROW(), "")</f>
        <v/>
      </c>
      <c r="F218" t="str">
        <f>IF(COUNTIF($B$2:B218, B218)=1, "Yes", "No")</f>
        <v>No</v>
      </c>
    </row>
    <row r="219" spans="1:6" hidden="1" x14ac:dyDescent="0.2">
      <c r="A219" t="s">
        <v>726</v>
      </c>
      <c r="B219" t="s">
        <v>38</v>
      </c>
      <c r="C219" s="4">
        <v>44999</v>
      </c>
      <c r="D219" s="5">
        <v>4.3</v>
      </c>
      <c r="E219" t="str">
        <f>IF(COUNTIF($B$2:B219, B219)=1, ROW(), "")</f>
        <v/>
      </c>
      <c r="F219" t="str">
        <f>IF(COUNTIF($B$2:B219, B219)=1, "Yes", "No")</f>
        <v>No</v>
      </c>
    </row>
    <row r="220" spans="1:6" hidden="1" x14ac:dyDescent="0.2">
      <c r="A220" t="s">
        <v>728</v>
      </c>
      <c r="B220" t="s">
        <v>38</v>
      </c>
      <c r="C220" s="4">
        <v>44999</v>
      </c>
      <c r="D220" s="5">
        <v>4.3</v>
      </c>
      <c r="E220" t="str">
        <f>IF(COUNTIF($B$2:B220, B220)=1, ROW(), "")</f>
        <v/>
      </c>
      <c r="F220" t="str">
        <f>IF(COUNTIF($B$2:B220, B220)=1, "Yes", "No")</f>
        <v>No</v>
      </c>
    </row>
    <row r="221" spans="1:6" hidden="1" x14ac:dyDescent="0.2">
      <c r="A221" t="s">
        <v>734</v>
      </c>
      <c r="B221" t="s">
        <v>52</v>
      </c>
      <c r="C221" s="4">
        <v>6799</v>
      </c>
      <c r="D221" s="5">
        <v>4.3</v>
      </c>
      <c r="E221" t="str">
        <f>IF(COUNTIF($B$2:B221, B221)=1, ROW(), "")</f>
        <v/>
      </c>
      <c r="F221" t="str">
        <f>IF(COUNTIF($B$2:B221, B221)=1, "Yes", "No")</f>
        <v>No</v>
      </c>
    </row>
    <row r="222" spans="1:6" hidden="1" x14ac:dyDescent="0.2">
      <c r="A222" t="s">
        <v>739</v>
      </c>
      <c r="B222" t="s">
        <v>52</v>
      </c>
      <c r="C222" s="4">
        <v>6799</v>
      </c>
      <c r="D222" s="5">
        <v>4.3</v>
      </c>
      <c r="E222" t="str">
        <f>IF(COUNTIF($B$2:B222, B222)=1, ROW(), "")</f>
        <v/>
      </c>
      <c r="F222" t="str">
        <f>IF(COUNTIF($B$2:B222, B222)=1, "Yes", "No")</f>
        <v>No</v>
      </c>
    </row>
    <row r="223" spans="1:6" hidden="1" x14ac:dyDescent="0.2">
      <c r="A223" t="s">
        <v>744</v>
      </c>
      <c r="B223" t="s">
        <v>270</v>
      </c>
      <c r="C223" s="4">
        <v>6899</v>
      </c>
      <c r="D223" s="5">
        <v>4.3</v>
      </c>
      <c r="E223" t="str">
        <f>IF(COUNTIF($B$2:B223, B223)=1, ROW(), "")</f>
        <v/>
      </c>
      <c r="F223" t="str">
        <f>IF(COUNTIF($B$2:B223, B223)=1, "Yes", "No")</f>
        <v>No</v>
      </c>
    </row>
    <row r="224" spans="1:6" hidden="1" x14ac:dyDescent="0.2">
      <c r="A224" t="s">
        <v>754</v>
      </c>
      <c r="B224" t="s">
        <v>276</v>
      </c>
      <c r="C224" s="4">
        <v>7699</v>
      </c>
      <c r="D224" s="5">
        <v>4.3</v>
      </c>
      <c r="E224" t="str">
        <f>IF(COUNTIF($B$2:B224, B224)=1, ROW(), "")</f>
        <v/>
      </c>
      <c r="F224" t="str">
        <f>IF(COUNTIF($B$2:B224, B224)=1, "Yes", "No")</f>
        <v>No</v>
      </c>
    </row>
    <row r="225" spans="1:6" hidden="1" x14ac:dyDescent="0.2">
      <c r="A225" t="s">
        <v>749</v>
      </c>
      <c r="B225" t="s">
        <v>276</v>
      </c>
      <c r="C225" s="4">
        <v>7699</v>
      </c>
      <c r="D225" s="5">
        <v>4.3</v>
      </c>
      <c r="E225" t="str">
        <f>IF(COUNTIF($B$2:B225, B225)=1, ROW(), "")</f>
        <v/>
      </c>
      <c r="F225" t="str">
        <f>IF(COUNTIF($B$2:B225, B225)=1, "Yes", "No")</f>
        <v>No</v>
      </c>
    </row>
    <row r="226" spans="1:6" hidden="1" x14ac:dyDescent="0.2">
      <c r="A226" t="s">
        <v>760</v>
      </c>
      <c r="B226" t="s">
        <v>90</v>
      </c>
      <c r="C226" s="4">
        <v>15499</v>
      </c>
      <c r="D226" s="5">
        <v>4.3</v>
      </c>
      <c r="E226" t="str">
        <f>IF(COUNTIF($B$2:B226, B226)=1, ROW(), "")</f>
        <v/>
      </c>
      <c r="F226" t="str">
        <f>IF(COUNTIF($B$2:B226, B226)=1, "Yes", "No")</f>
        <v>No</v>
      </c>
    </row>
    <row r="227" spans="1:6" hidden="1" x14ac:dyDescent="0.2">
      <c r="A227" t="s">
        <v>765</v>
      </c>
      <c r="B227" t="s">
        <v>90</v>
      </c>
      <c r="C227" s="4">
        <v>13999</v>
      </c>
      <c r="D227" s="5">
        <v>4.3</v>
      </c>
      <c r="E227" t="str">
        <f>IF(COUNTIF($B$2:B227, B227)=1, ROW(), "")</f>
        <v/>
      </c>
      <c r="F227" t="str">
        <f>IF(COUNTIF($B$2:B227, B227)=1, "Yes", "No")</f>
        <v>No</v>
      </c>
    </row>
    <row r="228" spans="1:6" hidden="1" x14ac:dyDescent="0.2">
      <c r="A228" t="s">
        <v>765</v>
      </c>
      <c r="B228" t="s">
        <v>90</v>
      </c>
      <c r="C228" s="4">
        <v>15499</v>
      </c>
      <c r="D228" s="5">
        <v>4.3</v>
      </c>
      <c r="E228" t="str">
        <f>IF(COUNTIF($B$2:B228, B228)=1, ROW(), "")</f>
        <v/>
      </c>
      <c r="F228" t="str">
        <f>IF(COUNTIF($B$2:B228, B228)=1, "Yes", "No")</f>
        <v>No</v>
      </c>
    </row>
    <row r="229" spans="1:6" hidden="1" x14ac:dyDescent="0.2">
      <c r="A229" t="s">
        <v>774</v>
      </c>
      <c r="B229" t="s">
        <v>29</v>
      </c>
      <c r="C229" s="4">
        <v>22999</v>
      </c>
      <c r="D229" s="5">
        <v>4.3</v>
      </c>
      <c r="E229" t="str">
        <f>IF(COUNTIF($B$2:B229, B229)=1, ROW(), "")</f>
        <v/>
      </c>
      <c r="F229" t="str">
        <f>IF(COUNTIF($B$2:B229, B229)=1, "Yes", "No")</f>
        <v>No</v>
      </c>
    </row>
    <row r="230" spans="1:6" hidden="1" x14ac:dyDescent="0.2">
      <c r="A230" t="s">
        <v>789</v>
      </c>
      <c r="B230" t="s">
        <v>52</v>
      </c>
      <c r="C230" s="4">
        <v>9999</v>
      </c>
      <c r="D230" s="5">
        <v>4.3</v>
      </c>
      <c r="E230" t="str">
        <f>IF(COUNTIF($B$2:B230, B230)=1, ROW(), "")</f>
        <v/>
      </c>
      <c r="F230" t="str">
        <f>IF(COUNTIF($B$2:B230, B230)=1, "Yes", "No")</f>
        <v>No</v>
      </c>
    </row>
    <row r="231" spans="1:6" hidden="1" x14ac:dyDescent="0.2">
      <c r="A231" t="s">
        <v>794</v>
      </c>
      <c r="B231" t="s">
        <v>270</v>
      </c>
      <c r="C231" s="4">
        <v>7199</v>
      </c>
      <c r="D231" s="5">
        <v>4.3</v>
      </c>
      <c r="E231" t="str">
        <f>IF(COUNTIF($B$2:B231, B231)=1, ROW(), "")</f>
        <v/>
      </c>
      <c r="F231" t="str">
        <f>IF(COUNTIF($B$2:B231, B231)=1, "Yes", "No")</f>
        <v>No</v>
      </c>
    </row>
    <row r="232" spans="1:6" hidden="1" x14ac:dyDescent="0.2">
      <c r="A232" t="s">
        <v>744</v>
      </c>
      <c r="B232" t="s">
        <v>270</v>
      </c>
      <c r="C232" s="4">
        <v>7199</v>
      </c>
      <c r="D232" s="5">
        <v>4.3</v>
      </c>
      <c r="E232" t="str">
        <f>IF(COUNTIF($B$2:B232, B232)=1, ROW(), "")</f>
        <v/>
      </c>
      <c r="F232" t="str">
        <f>IF(COUNTIF($B$2:B232, B232)=1, "Yes", "No")</f>
        <v>No</v>
      </c>
    </row>
    <row r="233" spans="1:6" hidden="1" x14ac:dyDescent="0.2">
      <c r="A233" t="s">
        <v>794</v>
      </c>
      <c r="B233" t="s">
        <v>270</v>
      </c>
      <c r="C233" s="4">
        <v>6899</v>
      </c>
      <c r="D233" s="5">
        <v>4.3</v>
      </c>
      <c r="E233" t="str">
        <f>IF(COUNTIF($B$2:B233, B233)=1, ROW(), "")</f>
        <v/>
      </c>
      <c r="F233" t="str">
        <f>IF(COUNTIF($B$2:B233, B233)=1, "Yes", "No")</f>
        <v>No</v>
      </c>
    </row>
    <row r="234" spans="1:6" hidden="1" x14ac:dyDescent="0.2">
      <c r="A234" t="s">
        <v>851</v>
      </c>
      <c r="B234" t="s">
        <v>276</v>
      </c>
      <c r="C234" s="4">
        <v>7699</v>
      </c>
      <c r="D234" s="5">
        <v>4.3</v>
      </c>
      <c r="E234" t="str">
        <f>IF(COUNTIF($B$2:B234, B234)=1, ROW(), "")</f>
        <v/>
      </c>
      <c r="F234" t="str">
        <f>IF(COUNTIF($B$2:B234, B234)=1, "Yes", "No")</f>
        <v>No</v>
      </c>
    </row>
    <row r="235" spans="1:6" hidden="1" x14ac:dyDescent="0.2">
      <c r="A235" t="s">
        <v>855</v>
      </c>
      <c r="B235" t="s">
        <v>316</v>
      </c>
      <c r="C235" s="4">
        <v>7299</v>
      </c>
      <c r="D235" s="5">
        <v>4.3</v>
      </c>
      <c r="E235" t="str">
        <f>IF(COUNTIF($B$2:B235, B235)=1, ROW(), "")</f>
        <v/>
      </c>
      <c r="F235" t="str">
        <f>IF(COUNTIF($B$2:B235, B235)=1, "Yes", "No")</f>
        <v>No</v>
      </c>
    </row>
    <row r="236" spans="1:6" hidden="1" x14ac:dyDescent="0.2">
      <c r="A236" t="s">
        <v>860</v>
      </c>
      <c r="B236" t="s">
        <v>316</v>
      </c>
      <c r="C236" s="4">
        <v>7999</v>
      </c>
      <c r="D236" s="5">
        <v>4.3</v>
      </c>
      <c r="E236" t="str">
        <f>IF(COUNTIF($B$2:B236, B236)=1, ROW(), "")</f>
        <v/>
      </c>
      <c r="F236" t="str">
        <f>IF(COUNTIF($B$2:B236, B236)=1, "Yes", "No")</f>
        <v>No</v>
      </c>
    </row>
    <row r="237" spans="1:6" hidden="1" x14ac:dyDescent="0.2">
      <c r="A237" t="s">
        <v>863</v>
      </c>
      <c r="B237" t="s">
        <v>316</v>
      </c>
      <c r="C237" s="4">
        <v>7999</v>
      </c>
      <c r="D237" s="5">
        <v>4.3</v>
      </c>
      <c r="E237" t="str">
        <f>IF(COUNTIF($B$2:B237, B237)=1, ROW(), "")</f>
        <v/>
      </c>
      <c r="F237" t="str">
        <f>IF(COUNTIF($B$2:B237, B237)=1, "Yes", "No")</f>
        <v>No</v>
      </c>
    </row>
    <row r="238" spans="1:6" hidden="1" x14ac:dyDescent="0.2">
      <c r="A238" t="s">
        <v>865</v>
      </c>
      <c r="B238" t="s">
        <v>316</v>
      </c>
      <c r="C238" s="4">
        <v>7299</v>
      </c>
      <c r="D238" s="5">
        <v>4.3</v>
      </c>
      <c r="E238" t="str">
        <f>IF(COUNTIF($B$2:B238, B238)=1, ROW(), "")</f>
        <v/>
      </c>
      <c r="F238" t="str">
        <f>IF(COUNTIF($B$2:B238, B238)=1, "Yes", "No")</f>
        <v>No</v>
      </c>
    </row>
    <row r="239" spans="1:6" hidden="1" x14ac:dyDescent="0.2">
      <c r="A239" t="s">
        <v>869</v>
      </c>
      <c r="B239" t="s">
        <v>316</v>
      </c>
      <c r="C239" s="4">
        <v>7299</v>
      </c>
      <c r="D239" s="5">
        <v>4.3</v>
      </c>
      <c r="E239" t="str">
        <f>IF(COUNTIF($B$2:B239, B239)=1, ROW(), "")</f>
        <v/>
      </c>
      <c r="F239" t="str">
        <f>IF(COUNTIF($B$2:B239, B239)=1, "Yes", "No")</f>
        <v>No</v>
      </c>
    </row>
    <row r="240" spans="1:6" hidden="1" x14ac:dyDescent="0.2">
      <c r="A240" t="s">
        <v>871</v>
      </c>
      <c r="B240" t="s">
        <v>316</v>
      </c>
      <c r="C240" s="4">
        <v>7299</v>
      </c>
      <c r="D240" s="5">
        <v>4.3</v>
      </c>
      <c r="E240" t="str">
        <f>IF(COUNTIF($B$2:B240, B240)=1, ROW(), "")</f>
        <v/>
      </c>
      <c r="F240" t="str">
        <f>IF(COUNTIF($B$2:B240, B240)=1, "Yes", "No")</f>
        <v>No</v>
      </c>
    </row>
    <row r="241" spans="1:6" hidden="1" x14ac:dyDescent="0.2">
      <c r="A241" t="s">
        <v>874</v>
      </c>
      <c r="B241" t="s">
        <v>316</v>
      </c>
      <c r="C241" s="4">
        <v>7999</v>
      </c>
      <c r="D241" s="5">
        <v>4.3</v>
      </c>
      <c r="E241" t="str">
        <f>IF(COUNTIF($B$2:B241, B241)=1, ROW(), "")</f>
        <v/>
      </c>
      <c r="F241" t="str">
        <f>IF(COUNTIF($B$2:B241, B241)=1, "Yes", "No")</f>
        <v>No</v>
      </c>
    </row>
    <row r="242" spans="1:6" hidden="1" x14ac:dyDescent="0.2">
      <c r="A242" t="s">
        <v>877</v>
      </c>
      <c r="B242" t="s">
        <v>270</v>
      </c>
      <c r="C242" s="4">
        <v>7199</v>
      </c>
      <c r="D242" s="5">
        <v>4.3</v>
      </c>
      <c r="E242" t="str">
        <f>IF(COUNTIF($B$2:B242, B242)=1, ROW(), "")</f>
        <v/>
      </c>
      <c r="F242" t="str">
        <f>IF(COUNTIF($B$2:B242, B242)=1, "Yes", "No")</f>
        <v>No</v>
      </c>
    </row>
    <row r="243" spans="1:6" hidden="1" x14ac:dyDescent="0.2">
      <c r="A243" t="s">
        <v>877</v>
      </c>
      <c r="B243" t="s">
        <v>270</v>
      </c>
      <c r="C243" s="4">
        <v>6899</v>
      </c>
      <c r="D243" s="5">
        <v>4.3</v>
      </c>
      <c r="E243" t="str">
        <f>IF(COUNTIF($B$2:B243, B243)=1, ROW(), "")</f>
        <v/>
      </c>
      <c r="F243" t="str">
        <f>IF(COUNTIF($B$2:B243, B243)=1, "Yes", "No")</f>
        <v>No</v>
      </c>
    </row>
    <row r="244" spans="1:6" hidden="1" x14ac:dyDescent="0.2">
      <c r="A244" t="s">
        <v>928</v>
      </c>
      <c r="B244" t="s">
        <v>52</v>
      </c>
      <c r="C244" s="4">
        <v>6799</v>
      </c>
      <c r="D244" s="5">
        <v>4.3</v>
      </c>
      <c r="E244" t="str">
        <f>IF(COUNTIF($B$2:B244, B244)=1, ROW(), "")</f>
        <v/>
      </c>
      <c r="F244" t="str">
        <f>IF(COUNTIF($B$2:B244, B244)=1, "Yes", "No")</f>
        <v>No</v>
      </c>
    </row>
    <row r="245" spans="1:6" hidden="1" x14ac:dyDescent="0.2">
      <c r="A245" t="s">
        <v>935</v>
      </c>
      <c r="B245" t="s">
        <v>52</v>
      </c>
      <c r="C245" s="4">
        <v>9999</v>
      </c>
      <c r="D245" s="5">
        <v>4.3</v>
      </c>
      <c r="E245" t="str">
        <f>IF(COUNTIF($B$2:B245, B245)=1, ROW(), "")</f>
        <v/>
      </c>
      <c r="F245" t="str">
        <f>IF(COUNTIF($B$2:B245, B245)=1, "Yes", "No")</f>
        <v>No</v>
      </c>
    </row>
    <row r="246" spans="1:6" hidden="1" x14ac:dyDescent="0.2">
      <c r="A246" t="s">
        <v>966</v>
      </c>
      <c r="B246" t="s">
        <v>375</v>
      </c>
      <c r="C246" s="4">
        <v>19999</v>
      </c>
      <c r="D246" s="5">
        <v>4.3</v>
      </c>
      <c r="E246" t="str">
        <f>IF(COUNTIF($B$2:B246, B246)=1, ROW(), "")</f>
        <v/>
      </c>
      <c r="F246" t="str">
        <f>IF(COUNTIF($B$2:B246, B246)=1, "Yes", "No")</f>
        <v>No</v>
      </c>
    </row>
    <row r="247" spans="1:6" hidden="1" x14ac:dyDescent="0.2">
      <c r="A247" t="s">
        <v>966</v>
      </c>
      <c r="B247" t="s">
        <v>375</v>
      </c>
      <c r="C247" s="4">
        <v>20999</v>
      </c>
      <c r="D247" s="5">
        <v>4.3</v>
      </c>
      <c r="E247" t="str">
        <f>IF(COUNTIF($B$2:B247, B247)=1, ROW(), "")</f>
        <v/>
      </c>
      <c r="F247" t="str">
        <f>IF(COUNTIF($B$2:B247, B247)=1, "Yes", "No")</f>
        <v>No</v>
      </c>
    </row>
    <row r="248" spans="1:6" hidden="1" x14ac:dyDescent="0.2">
      <c r="A248" t="s">
        <v>972</v>
      </c>
      <c r="B248" t="s">
        <v>90</v>
      </c>
      <c r="C248" s="4">
        <v>23999</v>
      </c>
      <c r="D248" s="5">
        <v>4.3</v>
      </c>
      <c r="E248" t="str">
        <f>IF(COUNTIF($B$2:B248, B248)=1, ROW(), "")</f>
        <v/>
      </c>
      <c r="F248" t="str">
        <f>IF(COUNTIF($B$2:B248, B248)=1, "Yes", "No")</f>
        <v>No</v>
      </c>
    </row>
    <row r="249" spans="1:6" hidden="1" x14ac:dyDescent="0.2">
      <c r="A249" t="s">
        <v>978</v>
      </c>
      <c r="B249" t="s">
        <v>90</v>
      </c>
      <c r="C249" s="4">
        <v>25999</v>
      </c>
      <c r="D249" s="5">
        <v>4.3</v>
      </c>
      <c r="E249" t="str">
        <f>IF(COUNTIF($B$2:B249, B249)=1, ROW(), "")</f>
        <v/>
      </c>
      <c r="F249" t="str">
        <f>IF(COUNTIF($B$2:B249, B249)=1, "Yes", "No")</f>
        <v>No</v>
      </c>
    </row>
    <row r="250" spans="1:6" hidden="1" x14ac:dyDescent="0.2">
      <c r="A250" t="s">
        <v>980</v>
      </c>
      <c r="B250" t="s">
        <v>270</v>
      </c>
      <c r="C250" s="4">
        <v>7599</v>
      </c>
      <c r="D250" s="5">
        <v>4.3</v>
      </c>
      <c r="E250" t="str">
        <f>IF(COUNTIF($B$2:B250, B250)=1, ROW(), "")</f>
        <v/>
      </c>
      <c r="F250" t="str">
        <f>IF(COUNTIF($B$2:B250, B250)=1, "Yes", "No")</f>
        <v>No</v>
      </c>
    </row>
    <row r="251" spans="1:6" hidden="1" x14ac:dyDescent="0.2">
      <c r="A251" t="s">
        <v>983</v>
      </c>
      <c r="B251" t="s">
        <v>270</v>
      </c>
      <c r="C251" s="4">
        <v>7599</v>
      </c>
      <c r="D251" s="5">
        <v>4.3</v>
      </c>
      <c r="E251" t="str">
        <f>IF(COUNTIF($B$2:B251, B251)=1, ROW(), "")</f>
        <v/>
      </c>
      <c r="F251" t="str">
        <f>IF(COUNTIF($B$2:B251, B251)=1, "Yes", "No")</f>
        <v>No</v>
      </c>
    </row>
    <row r="252" spans="1:6" hidden="1" x14ac:dyDescent="0.2">
      <c r="A252" t="s">
        <v>986</v>
      </c>
      <c r="B252" t="s">
        <v>270</v>
      </c>
      <c r="C252" s="4">
        <v>7399</v>
      </c>
      <c r="D252" s="5">
        <v>4.3</v>
      </c>
      <c r="E252" t="str">
        <f>IF(COUNTIF($B$2:B252, B252)=1, ROW(), "")</f>
        <v/>
      </c>
      <c r="F252" t="str">
        <f>IF(COUNTIF($B$2:B252, B252)=1, "Yes", "No")</f>
        <v>No</v>
      </c>
    </row>
    <row r="253" spans="1:6" hidden="1" x14ac:dyDescent="0.2">
      <c r="A253" t="s">
        <v>989</v>
      </c>
      <c r="B253" t="s">
        <v>375</v>
      </c>
      <c r="C253" s="4">
        <v>19990</v>
      </c>
      <c r="D253" s="5">
        <v>4.3</v>
      </c>
      <c r="E253" t="str">
        <f>IF(COUNTIF($B$2:B253, B253)=1, ROW(), "")</f>
        <v/>
      </c>
      <c r="F253" t="str">
        <f>IF(COUNTIF($B$2:B253, B253)=1, "Yes", "No")</f>
        <v>No</v>
      </c>
    </row>
    <row r="254" spans="1:6" hidden="1" x14ac:dyDescent="0.2">
      <c r="A254" t="s">
        <v>1057</v>
      </c>
      <c r="B254" t="s">
        <v>316</v>
      </c>
      <c r="C254" s="4">
        <v>7799</v>
      </c>
      <c r="D254" s="5">
        <v>4.3</v>
      </c>
      <c r="E254" t="str">
        <f>IF(COUNTIF($B$2:B254, B254)=1, ROW(), "")</f>
        <v/>
      </c>
      <c r="F254" t="str">
        <f>IF(COUNTIF($B$2:B254, B254)=1, "Yes", "No")</f>
        <v>No</v>
      </c>
    </row>
    <row r="255" spans="1:6" hidden="1" x14ac:dyDescent="0.2">
      <c r="A255" t="s">
        <v>1062</v>
      </c>
      <c r="B255" t="s">
        <v>316</v>
      </c>
      <c r="C255" s="4">
        <v>7799</v>
      </c>
      <c r="D255" s="5">
        <v>4.3</v>
      </c>
      <c r="E255" t="str">
        <f>IF(COUNTIF($B$2:B255, B255)=1, ROW(), "")</f>
        <v/>
      </c>
      <c r="F255" t="str">
        <f>IF(COUNTIF($B$2:B255, B255)=1, "Yes", "No")</f>
        <v>No</v>
      </c>
    </row>
    <row r="256" spans="1:6" hidden="1" x14ac:dyDescent="0.2">
      <c r="A256" t="s">
        <v>1065</v>
      </c>
      <c r="B256" t="s">
        <v>316</v>
      </c>
      <c r="C256" s="4">
        <v>7799</v>
      </c>
      <c r="D256" s="5">
        <v>4.3</v>
      </c>
      <c r="E256" t="str">
        <f>IF(COUNTIF($B$2:B256, B256)=1, ROW(), "")</f>
        <v/>
      </c>
      <c r="F256" t="str">
        <f>IF(COUNTIF($B$2:B256, B256)=1, "Yes", "No")</f>
        <v>No</v>
      </c>
    </row>
    <row r="257" spans="1:6" hidden="1" x14ac:dyDescent="0.2">
      <c r="A257" t="s">
        <v>1068</v>
      </c>
      <c r="B257" t="s">
        <v>241</v>
      </c>
      <c r="C257" s="4">
        <v>21999</v>
      </c>
      <c r="D257" s="5">
        <v>4.3</v>
      </c>
      <c r="E257" t="str">
        <f>IF(COUNTIF($B$2:B257, B257)=1, ROW(), "")</f>
        <v/>
      </c>
      <c r="F257" t="str">
        <f>IF(COUNTIF($B$2:B257, B257)=1, "Yes", "No")</f>
        <v>No</v>
      </c>
    </row>
    <row r="258" spans="1:6" hidden="1" x14ac:dyDescent="0.2">
      <c r="A258" t="s">
        <v>1073</v>
      </c>
      <c r="B258" t="s">
        <v>241</v>
      </c>
      <c r="C258" s="4">
        <v>21999</v>
      </c>
      <c r="D258" s="5">
        <v>4.3</v>
      </c>
      <c r="E258" t="str">
        <f>IF(COUNTIF($B$2:B258, B258)=1, ROW(), "")</f>
        <v/>
      </c>
      <c r="F258" t="str">
        <f>IF(COUNTIF($B$2:B258, B258)=1, "Yes", "No")</f>
        <v>No</v>
      </c>
    </row>
    <row r="259" spans="1:6" hidden="1" x14ac:dyDescent="0.2">
      <c r="A259" t="s">
        <v>1076</v>
      </c>
      <c r="B259" t="s">
        <v>241</v>
      </c>
      <c r="C259" s="4">
        <v>17999</v>
      </c>
      <c r="D259" s="5">
        <v>4.3</v>
      </c>
      <c r="E259" t="str">
        <f>IF(COUNTIF($B$2:B259, B259)=1, ROW(), "")</f>
        <v/>
      </c>
      <c r="F259" t="str">
        <f>IF(COUNTIF($B$2:B259, B259)=1, "Yes", "No")</f>
        <v>No</v>
      </c>
    </row>
    <row r="260" spans="1:6" hidden="1" x14ac:dyDescent="0.2">
      <c r="A260" t="s">
        <v>1082</v>
      </c>
      <c r="B260" t="s">
        <v>241</v>
      </c>
      <c r="C260" s="4">
        <v>20999</v>
      </c>
      <c r="D260" s="5">
        <v>4.3</v>
      </c>
      <c r="E260" t="str">
        <f>IF(COUNTIF($B$2:B260, B260)=1, ROW(), "")</f>
        <v/>
      </c>
      <c r="F260" t="str">
        <f>IF(COUNTIF($B$2:B260, B260)=1, "Yes", "No")</f>
        <v>No</v>
      </c>
    </row>
    <row r="261" spans="1:6" hidden="1" x14ac:dyDescent="0.2">
      <c r="A261" t="s">
        <v>1084</v>
      </c>
      <c r="B261" t="s">
        <v>241</v>
      </c>
      <c r="C261" s="4">
        <v>20999</v>
      </c>
      <c r="D261" s="5">
        <v>4.3</v>
      </c>
      <c r="E261" t="str">
        <f>IF(COUNTIF($B$2:B261, B261)=1, ROW(), "")</f>
        <v/>
      </c>
      <c r="F261" t="str">
        <f>IF(COUNTIF($B$2:B261, B261)=1, "Yes", "No")</f>
        <v>No</v>
      </c>
    </row>
    <row r="262" spans="1:6" hidden="1" x14ac:dyDescent="0.2">
      <c r="A262" t="s">
        <v>1086</v>
      </c>
      <c r="B262" t="s">
        <v>241</v>
      </c>
      <c r="C262" s="4">
        <v>17999</v>
      </c>
      <c r="D262" s="5">
        <v>4.3</v>
      </c>
      <c r="E262" t="str">
        <f>IF(COUNTIF($B$2:B262, B262)=1, ROW(), "")</f>
        <v/>
      </c>
      <c r="F262" t="str">
        <f>IF(COUNTIF($B$2:B262, B262)=1, "Yes", "No")</f>
        <v>No</v>
      </c>
    </row>
    <row r="263" spans="1:6" hidden="1" x14ac:dyDescent="0.2">
      <c r="A263" t="s">
        <v>1169</v>
      </c>
      <c r="B263" t="s">
        <v>241</v>
      </c>
      <c r="C263" s="4">
        <v>14999</v>
      </c>
      <c r="D263" s="5">
        <v>4.3</v>
      </c>
      <c r="E263" t="str">
        <f>IF(COUNTIF($B$2:B263, B263)=1, ROW(), "")</f>
        <v/>
      </c>
      <c r="F263" t="str">
        <f>IF(COUNTIF($B$2:B263, B263)=1, "Yes", "No")</f>
        <v>No</v>
      </c>
    </row>
    <row r="264" spans="1:6" hidden="1" x14ac:dyDescent="0.2">
      <c r="A264" t="s">
        <v>1184</v>
      </c>
      <c r="B264" t="s">
        <v>241</v>
      </c>
      <c r="C264" s="4">
        <v>15999</v>
      </c>
      <c r="D264" s="5">
        <v>4.3</v>
      </c>
      <c r="E264" t="str">
        <f>IF(COUNTIF($B$2:B264, B264)=1, ROW(), "")</f>
        <v/>
      </c>
      <c r="F264" t="str">
        <f>IF(COUNTIF($B$2:B264, B264)=1, "Yes", "No")</f>
        <v>No</v>
      </c>
    </row>
    <row r="265" spans="1:6" hidden="1" x14ac:dyDescent="0.2">
      <c r="A265" t="s">
        <v>1203</v>
      </c>
      <c r="B265" t="s">
        <v>241</v>
      </c>
      <c r="C265" s="4">
        <v>18999</v>
      </c>
      <c r="D265" s="5">
        <v>4.3</v>
      </c>
      <c r="E265" t="str">
        <f>IF(COUNTIF($B$2:B265, B265)=1, ROW(), "")</f>
        <v/>
      </c>
      <c r="F265" t="str">
        <f>IF(COUNTIF($B$2:B265, B265)=1, "Yes", "No")</f>
        <v>No</v>
      </c>
    </row>
    <row r="266" spans="1:6" hidden="1" x14ac:dyDescent="0.2">
      <c r="A266" t="s">
        <v>1209</v>
      </c>
      <c r="B266" t="s">
        <v>241</v>
      </c>
      <c r="C266" s="4">
        <v>18999</v>
      </c>
      <c r="D266" s="5">
        <v>4.3</v>
      </c>
      <c r="E266" t="str">
        <f>IF(COUNTIF($B$2:B266, B266)=1, ROW(), "")</f>
        <v/>
      </c>
      <c r="F266" t="str">
        <f>IF(COUNTIF($B$2:B266, B266)=1, "Yes", "No")</f>
        <v>No</v>
      </c>
    </row>
    <row r="267" spans="1:6" hidden="1" x14ac:dyDescent="0.2">
      <c r="A267" t="s">
        <v>1200</v>
      </c>
      <c r="B267" t="s">
        <v>241</v>
      </c>
      <c r="C267" s="4">
        <v>14999</v>
      </c>
      <c r="D267" s="5">
        <v>4.3</v>
      </c>
      <c r="E267" t="str">
        <f>IF(COUNTIF($B$2:B267, B267)=1, ROW(), "")</f>
        <v/>
      </c>
      <c r="F267" t="str">
        <f>IF(COUNTIF($B$2:B267, B267)=1, "Yes", "No")</f>
        <v>No</v>
      </c>
    </row>
    <row r="268" spans="1:6" hidden="1" x14ac:dyDescent="0.2">
      <c r="A268" t="s">
        <v>1219</v>
      </c>
      <c r="B268" t="s">
        <v>241</v>
      </c>
      <c r="C268" s="4">
        <v>15999</v>
      </c>
      <c r="D268" s="5">
        <v>4.3</v>
      </c>
      <c r="E268" t="str">
        <f>IF(COUNTIF($B$2:B268, B268)=1, ROW(), "")</f>
        <v/>
      </c>
      <c r="F268" t="str">
        <f>IF(COUNTIF($B$2:B268, B268)=1, "Yes", "No")</f>
        <v>No</v>
      </c>
    </row>
    <row r="269" spans="1:6" hidden="1" x14ac:dyDescent="0.2">
      <c r="A269" t="s">
        <v>1223</v>
      </c>
      <c r="B269" t="s">
        <v>38</v>
      </c>
      <c r="C269" s="4">
        <v>48999</v>
      </c>
      <c r="D269" s="5">
        <v>4.3</v>
      </c>
      <c r="E269" t="str">
        <f>IF(COUNTIF($B$2:B269, B269)=1, ROW(), "")</f>
        <v/>
      </c>
      <c r="F269" t="str">
        <f>IF(COUNTIF($B$2:B269, B269)=1, "Yes", "No")</f>
        <v>No</v>
      </c>
    </row>
    <row r="270" spans="1:6" hidden="1" x14ac:dyDescent="0.2">
      <c r="A270" t="s">
        <v>1233</v>
      </c>
      <c r="B270" t="s">
        <v>38</v>
      </c>
      <c r="C270" s="4">
        <v>30999</v>
      </c>
      <c r="D270" s="5">
        <v>4.3</v>
      </c>
      <c r="E270" t="str">
        <f>IF(COUNTIF($B$2:B270, B270)=1, ROW(), "")</f>
        <v/>
      </c>
      <c r="F270" t="str">
        <f>IF(COUNTIF($B$2:B270, B270)=1, "Yes", "No")</f>
        <v>No</v>
      </c>
    </row>
    <row r="271" spans="1:6" hidden="1" x14ac:dyDescent="0.2">
      <c r="A271" t="s">
        <v>1239</v>
      </c>
      <c r="B271" t="s">
        <v>38</v>
      </c>
      <c r="C271" s="4">
        <v>30999</v>
      </c>
      <c r="D271" s="5">
        <v>4.3</v>
      </c>
      <c r="E271" t="str">
        <f>IF(COUNTIF($B$2:B271, B271)=1, ROW(), "")</f>
        <v/>
      </c>
      <c r="F271" t="str">
        <f>IF(COUNTIF($B$2:B271, B271)=1, "Yes", "No")</f>
        <v>No</v>
      </c>
    </row>
    <row r="272" spans="1:6" hidden="1" x14ac:dyDescent="0.2">
      <c r="A272" t="s">
        <v>1242</v>
      </c>
      <c r="B272" t="s">
        <v>38</v>
      </c>
      <c r="C272" s="4">
        <v>30999</v>
      </c>
      <c r="D272" s="5">
        <v>4.3</v>
      </c>
      <c r="E272" t="str">
        <f>IF(COUNTIF($B$2:B272, B272)=1, ROW(), "")</f>
        <v/>
      </c>
      <c r="F272" t="str">
        <f>IF(COUNTIF($B$2:B272, B272)=1, "Yes", "No")</f>
        <v>No</v>
      </c>
    </row>
    <row r="273" spans="1:6" hidden="1" x14ac:dyDescent="0.2">
      <c r="A273" t="s">
        <v>1246</v>
      </c>
      <c r="B273" t="s">
        <v>38</v>
      </c>
      <c r="C273" s="4">
        <v>33999</v>
      </c>
      <c r="D273" s="5">
        <v>4.3</v>
      </c>
      <c r="E273" t="str">
        <f>IF(COUNTIF($B$2:B273, B273)=1, ROW(), "")</f>
        <v/>
      </c>
      <c r="F273" t="str">
        <f>IF(COUNTIF($B$2:B273, B273)=1, "Yes", "No")</f>
        <v>No</v>
      </c>
    </row>
    <row r="274" spans="1:6" hidden="1" x14ac:dyDescent="0.2">
      <c r="A274" t="s">
        <v>1229</v>
      </c>
      <c r="B274" t="s">
        <v>38</v>
      </c>
      <c r="C274" s="4">
        <v>48999</v>
      </c>
      <c r="D274" s="5">
        <v>4.3</v>
      </c>
      <c r="E274" t="str">
        <f>IF(COUNTIF($B$2:B274, B274)=1, ROW(), "")</f>
        <v/>
      </c>
      <c r="F274" t="str">
        <f>IF(COUNTIF($B$2:B274, B274)=1, "Yes", "No")</f>
        <v>No</v>
      </c>
    </row>
    <row r="275" spans="1:6" hidden="1" x14ac:dyDescent="0.2">
      <c r="A275" t="s">
        <v>1252</v>
      </c>
      <c r="B275" t="s">
        <v>38</v>
      </c>
      <c r="C275" s="4">
        <v>33999</v>
      </c>
      <c r="D275" s="5">
        <v>4.3</v>
      </c>
      <c r="E275" t="str">
        <f>IF(COUNTIF($B$2:B275, B275)=1, ROW(), "")</f>
        <v/>
      </c>
      <c r="F275" t="str">
        <f>IF(COUNTIF($B$2:B275, B275)=1, "Yes", "No")</f>
        <v>No</v>
      </c>
    </row>
    <row r="276" spans="1:6" hidden="1" x14ac:dyDescent="0.2">
      <c r="A276" t="s">
        <v>1290</v>
      </c>
      <c r="B276" t="s">
        <v>375</v>
      </c>
      <c r="C276" s="4">
        <v>14999</v>
      </c>
      <c r="D276" s="5">
        <v>4.3</v>
      </c>
      <c r="E276" t="str">
        <f>IF(COUNTIF($B$2:B276, B276)=1, ROW(), "")</f>
        <v/>
      </c>
      <c r="F276" t="str">
        <f>IF(COUNTIF($B$2:B276, B276)=1, "Yes", "No")</f>
        <v>No</v>
      </c>
    </row>
    <row r="277" spans="1:6" hidden="1" x14ac:dyDescent="0.2">
      <c r="A277" t="s">
        <v>1286</v>
      </c>
      <c r="B277" t="s">
        <v>375</v>
      </c>
      <c r="C277" s="4">
        <v>14999</v>
      </c>
      <c r="D277" s="5">
        <v>4.3</v>
      </c>
      <c r="E277" t="str">
        <f>IF(COUNTIF($B$2:B277, B277)=1, ROW(), "")</f>
        <v/>
      </c>
      <c r="F277" t="str">
        <f>IF(COUNTIF($B$2:B277, B277)=1, "Yes", "No")</f>
        <v>No</v>
      </c>
    </row>
    <row r="278" spans="1:6" hidden="1" x14ac:dyDescent="0.2">
      <c r="A278" t="s">
        <v>851</v>
      </c>
      <c r="B278" t="s">
        <v>276</v>
      </c>
      <c r="C278" s="4">
        <v>9380</v>
      </c>
      <c r="D278" s="5">
        <v>4.3</v>
      </c>
      <c r="E278" t="str">
        <f>IF(COUNTIF($B$2:B278, B278)=1, ROW(), "")</f>
        <v/>
      </c>
      <c r="F278" t="str">
        <f>IF(COUNTIF($B$2:B278, B278)=1, "Yes", "No")</f>
        <v>No</v>
      </c>
    </row>
    <row r="279" spans="1:6" hidden="1" x14ac:dyDescent="0.2">
      <c r="A279" t="s">
        <v>1365</v>
      </c>
      <c r="B279" t="s">
        <v>90</v>
      </c>
      <c r="C279" s="4">
        <v>25999</v>
      </c>
      <c r="D279" s="5">
        <v>4.3</v>
      </c>
      <c r="E279" t="str">
        <f>IF(COUNTIF($B$2:B279, B279)=1, ROW(), "")</f>
        <v/>
      </c>
      <c r="F279" t="str">
        <f>IF(COUNTIF($B$2:B279, B279)=1, "Yes", "No")</f>
        <v>No</v>
      </c>
    </row>
    <row r="280" spans="1:6" hidden="1" x14ac:dyDescent="0.2">
      <c r="A280" t="s">
        <v>1369</v>
      </c>
      <c r="B280" t="s">
        <v>90</v>
      </c>
      <c r="C280" s="4">
        <v>23999</v>
      </c>
      <c r="D280" s="5">
        <v>4.3</v>
      </c>
      <c r="E280" t="str">
        <f>IF(COUNTIF($B$2:B280, B280)=1, ROW(), "")</f>
        <v/>
      </c>
      <c r="F280" t="str">
        <f>IF(COUNTIF($B$2:B280, B280)=1, "Yes", "No")</f>
        <v>No</v>
      </c>
    </row>
    <row r="281" spans="1:6" hidden="1" x14ac:dyDescent="0.2">
      <c r="A281" t="s">
        <v>1219</v>
      </c>
      <c r="B281" t="s">
        <v>241</v>
      </c>
      <c r="C281" s="4">
        <v>16999</v>
      </c>
      <c r="D281" s="5">
        <v>4.3</v>
      </c>
      <c r="E281" t="str">
        <f>IF(COUNTIF($B$2:B281, B281)=1, ROW(), "")</f>
        <v/>
      </c>
      <c r="F281" t="str">
        <f>IF(COUNTIF($B$2:B281, B281)=1, "Yes", "No")</f>
        <v>No</v>
      </c>
    </row>
    <row r="282" spans="1:6" hidden="1" x14ac:dyDescent="0.2">
      <c r="A282" t="s">
        <v>1184</v>
      </c>
      <c r="B282" t="s">
        <v>241</v>
      </c>
      <c r="C282" s="4">
        <v>16999</v>
      </c>
      <c r="D282" s="5">
        <v>4.3</v>
      </c>
      <c r="E282" t="str">
        <f>IF(COUNTIF($B$2:B282, B282)=1, ROW(), "")</f>
        <v/>
      </c>
      <c r="F282" t="str">
        <f>IF(COUNTIF($B$2:B282, B282)=1, "Yes", "No")</f>
        <v>No</v>
      </c>
    </row>
    <row r="283" spans="1:6" hidden="1" x14ac:dyDescent="0.2">
      <c r="A283" t="s">
        <v>1494</v>
      </c>
      <c r="B283" t="s">
        <v>241</v>
      </c>
      <c r="C283" s="4">
        <v>26999</v>
      </c>
      <c r="D283" s="5">
        <v>4.3</v>
      </c>
      <c r="E283" t="str">
        <f>IF(COUNTIF($B$2:B283, B283)=1, ROW(), "")</f>
        <v/>
      </c>
      <c r="F283" t="str">
        <f>IF(COUNTIF($B$2:B283, B283)=1, "Yes", "No")</f>
        <v>No</v>
      </c>
    </row>
    <row r="284" spans="1:6" hidden="1" x14ac:dyDescent="0.2">
      <c r="A284" t="s">
        <v>1498</v>
      </c>
      <c r="B284" t="s">
        <v>241</v>
      </c>
      <c r="C284" s="4">
        <v>28999</v>
      </c>
      <c r="D284" s="5">
        <v>4.3</v>
      </c>
      <c r="E284" t="str">
        <f>IF(COUNTIF($B$2:B284, B284)=1, ROW(), "")</f>
        <v/>
      </c>
      <c r="F284" t="str">
        <f>IF(COUNTIF($B$2:B284, B284)=1, "Yes", "No")</f>
        <v>No</v>
      </c>
    </row>
    <row r="285" spans="1:6" hidden="1" x14ac:dyDescent="0.2">
      <c r="A285" t="s">
        <v>1502</v>
      </c>
      <c r="B285" t="s">
        <v>241</v>
      </c>
      <c r="C285" s="4">
        <v>28999</v>
      </c>
      <c r="D285" s="5">
        <v>4.3</v>
      </c>
      <c r="E285" t="str">
        <f>IF(COUNTIF($B$2:B285, B285)=1, ROW(), "")</f>
        <v/>
      </c>
      <c r="F285" t="str">
        <f>IF(COUNTIF($B$2:B285, B285)=1, "Yes", "No")</f>
        <v>No</v>
      </c>
    </row>
    <row r="286" spans="1:6" hidden="1" x14ac:dyDescent="0.2">
      <c r="A286" t="s">
        <v>1511</v>
      </c>
      <c r="B286" t="s">
        <v>241</v>
      </c>
      <c r="C286" s="4">
        <v>26999</v>
      </c>
      <c r="D286" s="5">
        <v>4.3</v>
      </c>
      <c r="E286" t="str">
        <f>IF(COUNTIF($B$2:B286, B286)=1, ROW(), "")</f>
        <v/>
      </c>
      <c r="F286" t="str">
        <f>IF(COUNTIF($B$2:B286, B286)=1, "Yes", "No")</f>
        <v>No</v>
      </c>
    </row>
    <row r="287" spans="1:6" hidden="1" x14ac:dyDescent="0.2">
      <c r="A287" t="s">
        <v>1518</v>
      </c>
      <c r="B287" t="s">
        <v>241</v>
      </c>
      <c r="C287" s="4">
        <v>28999</v>
      </c>
      <c r="D287" s="5">
        <v>4.3</v>
      </c>
      <c r="E287" t="str">
        <f>IF(COUNTIF($B$2:B287, B287)=1, ROW(), "")</f>
        <v/>
      </c>
      <c r="F287" t="str">
        <f>IF(COUNTIF($B$2:B287, B287)=1, "Yes", "No")</f>
        <v>No</v>
      </c>
    </row>
    <row r="288" spans="1:6" hidden="1" x14ac:dyDescent="0.2">
      <c r="A288" t="s">
        <v>1523</v>
      </c>
      <c r="B288" t="s">
        <v>241</v>
      </c>
      <c r="C288" s="4">
        <v>26999</v>
      </c>
      <c r="D288" s="5">
        <v>4.3</v>
      </c>
      <c r="E288" t="str">
        <f>IF(COUNTIF($B$2:B288, B288)=1, ROW(), "")</f>
        <v/>
      </c>
      <c r="F288" t="str">
        <f>IF(COUNTIF($B$2:B288, B288)=1, "Yes", "No")</f>
        <v>No</v>
      </c>
    </row>
    <row r="289" spans="1:6" hidden="1" x14ac:dyDescent="0.2">
      <c r="A289" t="s">
        <v>1590</v>
      </c>
      <c r="B289" t="s">
        <v>1584</v>
      </c>
      <c r="C289" s="4">
        <v>14519</v>
      </c>
      <c r="D289" s="5">
        <v>4.3</v>
      </c>
      <c r="E289" t="str">
        <f>IF(COUNTIF($B$2:B289, B289)=1, ROW(), "")</f>
        <v/>
      </c>
      <c r="F289" t="str">
        <f>IF(COUNTIF($B$2:B289, B289)=1, "Yes", "No")</f>
        <v>No</v>
      </c>
    </row>
    <row r="290" spans="1:6" hidden="1" x14ac:dyDescent="0.2">
      <c r="A290" t="s">
        <v>1616</v>
      </c>
      <c r="B290" t="s">
        <v>241</v>
      </c>
      <c r="C290" s="4">
        <v>8999</v>
      </c>
      <c r="D290" s="5">
        <v>4.3</v>
      </c>
      <c r="E290" t="str">
        <f>IF(COUNTIF($B$2:B290, B290)=1, ROW(), "")</f>
        <v/>
      </c>
      <c r="F290" t="str">
        <f>IF(COUNTIF($B$2:B290, B290)=1, "Yes", "No")</f>
        <v>No</v>
      </c>
    </row>
    <row r="291" spans="1:6" hidden="1" x14ac:dyDescent="0.2">
      <c r="A291" t="s">
        <v>1628</v>
      </c>
      <c r="B291" t="s">
        <v>241</v>
      </c>
      <c r="C291" s="4">
        <v>8999</v>
      </c>
      <c r="D291" s="5">
        <v>4.3</v>
      </c>
      <c r="E291" t="str">
        <f>IF(COUNTIF($B$2:B291, B291)=1, ROW(), "")</f>
        <v/>
      </c>
      <c r="F291" t="str">
        <f>IF(COUNTIF($B$2:B291, B291)=1, "Yes", "No")</f>
        <v>No</v>
      </c>
    </row>
    <row r="292" spans="1:6" hidden="1" x14ac:dyDescent="0.2">
      <c r="A292" t="s">
        <v>1648</v>
      </c>
      <c r="B292" t="s">
        <v>276</v>
      </c>
      <c r="C292" s="4">
        <v>10499</v>
      </c>
      <c r="D292" s="5">
        <v>4.3</v>
      </c>
      <c r="E292" t="str">
        <f>IF(COUNTIF($B$2:B292, B292)=1, ROW(), "")</f>
        <v/>
      </c>
      <c r="F292" t="str">
        <f>IF(COUNTIF($B$2:B292, B292)=1, "Yes", "No")</f>
        <v>No</v>
      </c>
    </row>
    <row r="293" spans="1:6" hidden="1" x14ac:dyDescent="0.2">
      <c r="A293" t="s">
        <v>1652</v>
      </c>
      <c r="B293" t="s">
        <v>276</v>
      </c>
      <c r="C293" s="4">
        <v>10499</v>
      </c>
      <c r="D293" s="5">
        <v>4.3</v>
      </c>
      <c r="E293" t="str">
        <f>IF(COUNTIF($B$2:B293, B293)=1, ROW(), "")</f>
        <v/>
      </c>
      <c r="F293" t="str">
        <f>IF(COUNTIF($B$2:B293, B293)=1, "Yes", "No")</f>
        <v>No</v>
      </c>
    </row>
    <row r="294" spans="1:6" hidden="1" x14ac:dyDescent="0.2">
      <c r="A294" t="s">
        <v>1643</v>
      </c>
      <c r="B294" t="s">
        <v>276</v>
      </c>
      <c r="C294" s="4">
        <v>10499</v>
      </c>
      <c r="D294" s="5">
        <v>4.3</v>
      </c>
      <c r="E294" t="str">
        <f>IF(COUNTIF($B$2:B294, B294)=1, ROW(), "")</f>
        <v/>
      </c>
      <c r="F294" t="str">
        <f>IF(COUNTIF($B$2:B294, B294)=1, "Yes", "No")</f>
        <v>No</v>
      </c>
    </row>
    <row r="295" spans="1:6" hidden="1" x14ac:dyDescent="0.2">
      <c r="A295" t="s">
        <v>1723</v>
      </c>
      <c r="B295" t="s">
        <v>316</v>
      </c>
      <c r="C295" s="4">
        <v>6999</v>
      </c>
      <c r="D295" s="5">
        <v>4.3</v>
      </c>
      <c r="E295" t="str">
        <f>IF(COUNTIF($B$2:B295, B295)=1, ROW(), "")</f>
        <v/>
      </c>
      <c r="F295" t="str">
        <f>IF(COUNTIF($B$2:B295, B295)=1, "Yes", "No")</f>
        <v>No</v>
      </c>
    </row>
    <row r="296" spans="1:6" hidden="1" x14ac:dyDescent="0.2">
      <c r="A296" t="s">
        <v>668</v>
      </c>
      <c r="B296" t="s">
        <v>316</v>
      </c>
      <c r="C296" s="4">
        <v>6999</v>
      </c>
      <c r="D296" s="5">
        <v>4.3</v>
      </c>
      <c r="E296" t="str">
        <f>IF(COUNTIF($B$2:B296, B296)=1, ROW(), "")</f>
        <v/>
      </c>
      <c r="F296" t="str">
        <f>IF(COUNTIF($B$2:B296, B296)=1, "Yes", "No")</f>
        <v>No</v>
      </c>
    </row>
    <row r="297" spans="1:6" hidden="1" x14ac:dyDescent="0.2">
      <c r="A297" t="s">
        <v>674</v>
      </c>
      <c r="B297" t="s">
        <v>316</v>
      </c>
      <c r="C297" s="4">
        <v>6999</v>
      </c>
      <c r="D297" s="5">
        <v>4.3</v>
      </c>
      <c r="E297" t="str">
        <f>IF(COUNTIF($B$2:B297, B297)=1, ROW(), "")</f>
        <v/>
      </c>
      <c r="F297" t="str">
        <f>IF(COUNTIF($B$2:B297, B297)=1, "Yes", "No")</f>
        <v>No</v>
      </c>
    </row>
    <row r="298" spans="1:6" hidden="1" x14ac:dyDescent="0.2">
      <c r="A298" t="s">
        <v>678</v>
      </c>
      <c r="B298" t="s">
        <v>316</v>
      </c>
      <c r="C298" s="4">
        <v>6999</v>
      </c>
      <c r="D298" s="5">
        <v>4.3</v>
      </c>
      <c r="E298" t="str">
        <f>IF(COUNTIF($B$2:B298, B298)=1, ROW(), "")</f>
        <v/>
      </c>
      <c r="F298" t="str">
        <f>IF(COUNTIF($B$2:B298, B298)=1, "Yes", "No")</f>
        <v>No</v>
      </c>
    </row>
    <row r="299" spans="1:6" hidden="1" x14ac:dyDescent="0.2">
      <c r="A299" t="s">
        <v>1729</v>
      </c>
      <c r="B299" t="s">
        <v>1730</v>
      </c>
      <c r="C299" s="4">
        <v>17999</v>
      </c>
      <c r="D299" s="5">
        <v>4.3</v>
      </c>
      <c r="E299" t="str">
        <f>IF(COUNTIF($B$2:B299, B299)=1, ROW(), "")</f>
        <v/>
      </c>
      <c r="F299" t="str">
        <f>IF(COUNTIF($B$2:B299, B299)=1, "Yes", "No")</f>
        <v>No</v>
      </c>
    </row>
    <row r="300" spans="1:6" hidden="1" x14ac:dyDescent="0.2">
      <c r="A300" t="s">
        <v>1735</v>
      </c>
      <c r="B300" t="s">
        <v>1730</v>
      </c>
      <c r="C300" s="4">
        <v>17999</v>
      </c>
      <c r="D300" s="5">
        <v>4.3</v>
      </c>
      <c r="E300" t="str">
        <f>IF(COUNTIF($B$2:B300, B300)=1, ROW(), "")</f>
        <v/>
      </c>
      <c r="F300" t="str">
        <f>IF(COUNTIF($B$2:B300, B300)=1, "Yes", "No")</f>
        <v>No</v>
      </c>
    </row>
    <row r="301" spans="1:6" hidden="1" x14ac:dyDescent="0.2">
      <c r="A301" t="s">
        <v>1739</v>
      </c>
      <c r="B301" t="s">
        <v>1730</v>
      </c>
      <c r="C301" s="4">
        <v>17999</v>
      </c>
      <c r="D301" s="5">
        <v>4.3</v>
      </c>
      <c r="E301" t="str">
        <f>IF(COUNTIF($B$2:B301, B301)=1, ROW(), "")</f>
        <v/>
      </c>
      <c r="F301" t="str">
        <f>IF(COUNTIF($B$2:B301, B301)=1, "Yes", "No")</f>
        <v>No</v>
      </c>
    </row>
    <row r="302" spans="1:6" hidden="1" x14ac:dyDescent="0.2">
      <c r="A302" t="s">
        <v>1744</v>
      </c>
      <c r="B302" t="s">
        <v>1730</v>
      </c>
      <c r="C302" s="4">
        <v>17999</v>
      </c>
      <c r="D302" s="5">
        <v>4.3</v>
      </c>
      <c r="E302" t="str">
        <f>IF(COUNTIF($B$2:B302, B302)=1, ROW(), "")</f>
        <v/>
      </c>
      <c r="F302" t="str">
        <f>IF(COUNTIF($B$2:B302, B302)=1, "Yes", "No")</f>
        <v>No</v>
      </c>
    </row>
    <row r="303" spans="1:6" hidden="1" x14ac:dyDescent="0.2">
      <c r="A303" t="s">
        <v>1765</v>
      </c>
      <c r="B303" t="s">
        <v>316</v>
      </c>
      <c r="C303" s="4">
        <v>23999</v>
      </c>
      <c r="D303" s="5">
        <v>4.3</v>
      </c>
      <c r="E303" t="str">
        <f>IF(COUNTIF($B$2:B303, B303)=1, ROW(), "")</f>
        <v/>
      </c>
      <c r="F303" t="str">
        <f>IF(COUNTIF($B$2:B303, B303)=1, "Yes", "No")</f>
        <v>No</v>
      </c>
    </row>
    <row r="304" spans="1:6" hidden="1" x14ac:dyDescent="0.2">
      <c r="A304" t="s">
        <v>1771</v>
      </c>
      <c r="B304" t="s">
        <v>316</v>
      </c>
      <c r="C304" s="4">
        <v>23999</v>
      </c>
      <c r="D304" s="5">
        <v>4.3</v>
      </c>
      <c r="E304" t="str">
        <f>IF(COUNTIF($B$2:B304, B304)=1, ROW(), "")</f>
        <v/>
      </c>
      <c r="F304" t="str">
        <f>IF(COUNTIF($B$2:B304, B304)=1, "Yes", "No")</f>
        <v>No</v>
      </c>
    </row>
    <row r="305" spans="1:6" hidden="1" x14ac:dyDescent="0.2">
      <c r="A305" t="s">
        <v>1776</v>
      </c>
      <c r="B305" t="s">
        <v>316</v>
      </c>
      <c r="C305" s="4">
        <v>23999</v>
      </c>
      <c r="D305" s="5">
        <v>4.3</v>
      </c>
      <c r="E305" t="str">
        <f>IF(COUNTIF($B$2:B305, B305)=1, ROW(), "")</f>
        <v/>
      </c>
      <c r="F305" t="str">
        <f>IF(COUNTIF($B$2:B305, B305)=1, "Yes", "No")</f>
        <v>No</v>
      </c>
    </row>
    <row r="306" spans="1:6" hidden="1" x14ac:dyDescent="0.2">
      <c r="A306" t="s">
        <v>28</v>
      </c>
      <c r="B306" t="s">
        <v>29</v>
      </c>
      <c r="C306" s="4">
        <v>5999</v>
      </c>
      <c r="D306" s="5">
        <v>4.2</v>
      </c>
      <c r="E306" t="str">
        <f>IF(COUNTIF($B$2:B306, B306)=1, ROW(), "")</f>
        <v/>
      </c>
      <c r="F306" t="str">
        <f>IF(COUNTIF($B$2:B306, B306)=1, "Yes", "No")</f>
        <v>No</v>
      </c>
    </row>
    <row r="307" spans="1:6" hidden="1" x14ac:dyDescent="0.2">
      <c r="A307" t="s">
        <v>62</v>
      </c>
      <c r="B307" t="s">
        <v>38</v>
      </c>
      <c r="C307" s="4">
        <v>44999</v>
      </c>
      <c r="D307" s="5">
        <v>4.2</v>
      </c>
      <c r="E307" t="str">
        <f>IF(COUNTIF($B$2:B307, B307)=1, ROW(), "")</f>
        <v/>
      </c>
      <c r="F307" t="str">
        <f>IF(COUNTIF($B$2:B307, B307)=1, "Yes", "No")</f>
        <v>No</v>
      </c>
    </row>
    <row r="308" spans="1:6" hidden="1" x14ac:dyDescent="0.2">
      <c r="A308" t="s">
        <v>73</v>
      </c>
      <c r="B308" t="s">
        <v>29</v>
      </c>
      <c r="C308" s="4">
        <v>10999</v>
      </c>
      <c r="D308" s="5">
        <v>4.2</v>
      </c>
      <c r="E308" t="str">
        <f>IF(COUNTIF($B$2:B308, B308)=1, ROW(), "")</f>
        <v/>
      </c>
      <c r="F308" t="str">
        <f>IF(COUNTIF($B$2:B308, B308)=1, "Yes", "No")</f>
        <v>No</v>
      </c>
    </row>
    <row r="309" spans="1:6" hidden="1" x14ac:dyDescent="0.2">
      <c r="A309" t="s">
        <v>89</v>
      </c>
      <c r="B309" t="s">
        <v>90</v>
      </c>
      <c r="C309" s="4">
        <v>11999</v>
      </c>
      <c r="D309" s="5">
        <v>4.2</v>
      </c>
      <c r="E309" t="str">
        <f>IF(COUNTIF($B$2:B309, B309)=1, ROW(), "")</f>
        <v/>
      </c>
      <c r="F309" t="str">
        <f>IF(COUNTIF($B$2:B309, B309)=1, "Yes", "No")</f>
        <v>No</v>
      </c>
    </row>
    <row r="310" spans="1:6" hidden="1" x14ac:dyDescent="0.2">
      <c r="A310" t="s">
        <v>153</v>
      </c>
      <c r="B310" t="s">
        <v>52</v>
      </c>
      <c r="C310" s="4">
        <v>5299</v>
      </c>
      <c r="D310" s="5">
        <v>4.2</v>
      </c>
      <c r="E310" t="str">
        <f>IF(COUNTIF($B$2:B310, B310)=1, ROW(), "")</f>
        <v/>
      </c>
      <c r="F310" t="str">
        <f>IF(COUNTIF($B$2:B310, B310)=1, "Yes", "No")</f>
        <v>No</v>
      </c>
    </row>
    <row r="311" spans="1:6" hidden="1" x14ac:dyDescent="0.2">
      <c r="A311" t="s">
        <v>191</v>
      </c>
      <c r="B311" t="s">
        <v>38</v>
      </c>
      <c r="C311" s="4">
        <v>9999</v>
      </c>
      <c r="D311" s="5">
        <v>4.2</v>
      </c>
      <c r="E311" t="str">
        <f>IF(COUNTIF($B$2:B311, B311)=1, ROW(), "")</f>
        <v/>
      </c>
      <c r="F311" t="str">
        <f>IF(COUNTIF($B$2:B311, B311)=1, "Yes", "No")</f>
        <v>No</v>
      </c>
    </row>
    <row r="312" spans="1:6" hidden="1" x14ac:dyDescent="0.2">
      <c r="A312" t="s">
        <v>197</v>
      </c>
      <c r="B312" t="s">
        <v>29</v>
      </c>
      <c r="C312" s="4">
        <v>10999</v>
      </c>
      <c r="D312" s="5">
        <v>4.2</v>
      </c>
      <c r="E312" t="str">
        <f>IF(COUNTIF($B$2:B312, B312)=1, ROW(), "")</f>
        <v/>
      </c>
      <c r="F312" t="str">
        <f>IF(COUNTIF($B$2:B312, B312)=1, "Yes", "No")</f>
        <v>No</v>
      </c>
    </row>
    <row r="313" spans="1:6" hidden="1" x14ac:dyDescent="0.2">
      <c r="A313" t="s">
        <v>201</v>
      </c>
      <c r="B313" t="s">
        <v>29</v>
      </c>
      <c r="C313" s="4">
        <v>10999</v>
      </c>
      <c r="D313" s="5">
        <v>4.2</v>
      </c>
      <c r="E313" t="str">
        <f>IF(COUNTIF($B$2:B313, B313)=1, ROW(), "")</f>
        <v/>
      </c>
      <c r="F313" t="str">
        <f>IF(COUNTIF($B$2:B313, B313)=1, "Yes", "No")</f>
        <v>No</v>
      </c>
    </row>
    <row r="314" spans="1:6" hidden="1" x14ac:dyDescent="0.2">
      <c r="A314" t="s">
        <v>226</v>
      </c>
      <c r="B314" t="s">
        <v>52</v>
      </c>
      <c r="C314" s="4">
        <v>13499</v>
      </c>
      <c r="D314" s="5">
        <v>4.2</v>
      </c>
      <c r="E314" t="str">
        <f>IF(COUNTIF($B$2:B314, B314)=1, ROW(), "")</f>
        <v/>
      </c>
      <c r="F314" t="str">
        <f>IF(COUNTIF($B$2:B314, B314)=1, "Yes", "No")</f>
        <v>No</v>
      </c>
    </row>
    <row r="315" spans="1:6" hidden="1" x14ac:dyDescent="0.2">
      <c r="A315" t="s">
        <v>232</v>
      </c>
      <c r="B315" t="s">
        <v>38</v>
      </c>
      <c r="C315" s="4">
        <v>10990</v>
      </c>
      <c r="D315" s="5">
        <v>4.2</v>
      </c>
      <c r="E315" t="str">
        <f>IF(COUNTIF($B$2:B315, B315)=1, ROW(), "")</f>
        <v/>
      </c>
      <c r="F315" t="str">
        <f>IF(COUNTIF($B$2:B315, B315)=1, "Yes", "No")</f>
        <v>No</v>
      </c>
    </row>
    <row r="316" spans="1:6" hidden="1" x14ac:dyDescent="0.2">
      <c r="A316" t="s">
        <v>232</v>
      </c>
      <c r="B316" t="s">
        <v>38</v>
      </c>
      <c r="C316" s="4">
        <v>11990</v>
      </c>
      <c r="D316" s="5">
        <v>4.2</v>
      </c>
      <c r="E316" t="str">
        <f>IF(COUNTIF($B$2:B316, B316)=1, ROW(), "")</f>
        <v/>
      </c>
      <c r="F316" t="str">
        <f>IF(COUNTIF($B$2:B316, B316)=1, "Yes", "No")</f>
        <v>No</v>
      </c>
    </row>
    <row r="317" spans="1:6" hidden="1" x14ac:dyDescent="0.2">
      <c r="A317" t="s">
        <v>282</v>
      </c>
      <c r="B317" t="s">
        <v>38</v>
      </c>
      <c r="C317" s="4">
        <v>22999</v>
      </c>
      <c r="D317" s="5">
        <v>4.2</v>
      </c>
      <c r="E317" t="str">
        <f>IF(COUNTIF($B$2:B317, B317)=1, ROW(), "")</f>
        <v/>
      </c>
      <c r="F317" t="str">
        <f>IF(COUNTIF($B$2:B317, B317)=1, "Yes", "No")</f>
        <v>No</v>
      </c>
    </row>
    <row r="318" spans="1:6" hidden="1" x14ac:dyDescent="0.2">
      <c r="A318" t="s">
        <v>294</v>
      </c>
      <c r="B318" t="s">
        <v>276</v>
      </c>
      <c r="C318" s="4">
        <v>6999</v>
      </c>
      <c r="D318" s="5">
        <v>4.2</v>
      </c>
      <c r="E318" t="str">
        <f>IF(COUNTIF($B$2:B318, B318)=1, ROW(), "")</f>
        <v/>
      </c>
      <c r="F318" t="str">
        <f>IF(COUNTIF($B$2:B318, B318)=1, "Yes", "No")</f>
        <v>No</v>
      </c>
    </row>
    <row r="319" spans="1:6" hidden="1" x14ac:dyDescent="0.2">
      <c r="A319" t="s">
        <v>298</v>
      </c>
      <c r="B319" t="s">
        <v>29</v>
      </c>
      <c r="C319" s="4">
        <v>10999</v>
      </c>
      <c r="D319" s="5">
        <v>4.2</v>
      </c>
      <c r="E319" t="str">
        <f>IF(COUNTIF($B$2:B319, B319)=1, ROW(), "")</f>
        <v/>
      </c>
      <c r="F319" t="str">
        <f>IF(COUNTIF($B$2:B319, B319)=1, "Yes", "No")</f>
        <v>No</v>
      </c>
    </row>
    <row r="320" spans="1:6" hidden="1" x14ac:dyDescent="0.2">
      <c r="A320" t="s">
        <v>309</v>
      </c>
      <c r="B320" t="s">
        <v>270</v>
      </c>
      <c r="C320" s="4">
        <v>12999</v>
      </c>
      <c r="D320" s="5">
        <v>4.2</v>
      </c>
      <c r="E320" t="str">
        <f>IF(COUNTIF($B$2:B320, B320)=1, ROW(), "")</f>
        <v/>
      </c>
      <c r="F320" t="str">
        <f>IF(COUNTIF($B$2:B320, B320)=1, "Yes", "No")</f>
        <v>No</v>
      </c>
    </row>
    <row r="321" spans="1:6" hidden="1" x14ac:dyDescent="0.2">
      <c r="A321" t="s">
        <v>315</v>
      </c>
      <c r="B321" t="s">
        <v>316</v>
      </c>
      <c r="C321" s="4">
        <v>15999</v>
      </c>
      <c r="D321" s="5">
        <v>4.2</v>
      </c>
      <c r="E321" t="str">
        <f>IF(COUNTIF($B$2:B321, B321)=1, ROW(), "")</f>
        <v/>
      </c>
      <c r="F321" t="str">
        <f>IF(COUNTIF($B$2:B321, B321)=1, "Yes", "No")</f>
        <v>No</v>
      </c>
    </row>
    <row r="322" spans="1:6" hidden="1" x14ac:dyDescent="0.2">
      <c r="A322" t="s">
        <v>358</v>
      </c>
      <c r="B322" t="s">
        <v>316</v>
      </c>
      <c r="C322" s="4">
        <v>12499</v>
      </c>
      <c r="D322" s="5">
        <v>4.2</v>
      </c>
      <c r="E322" t="str">
        <f>IF(COUNTIF($B$2:B322, B322)=1, ROW(), "")</f>
        <v/>
      </c>
      <c r="F322" t="str">
        <f>IF(COUNTIF($B$2:B322, B322)=1, "Yes", "No")</f>
        <v>No</v>
      </c>
    </row>
    <row r="323" spans="1:6" hidden="1" x14ac:dyDescent="0.2">
      <c r="A323" t="s">
        <v>364</v>
      </c>
      <c r="B323" t="s">
        <v>316</v>
      </c>
      <c r="C323" s="4">
        <v>12499</v>
      </c>
      <c r="D323" s="5">
        <v>4.2</v>
      </c>
      <c r="E323" t="str">
        <f>IF(COUNTIF($B$2:B323, B323)=1, ROW(), "")</f>
        <v/>
      </c>
      <c r="F323" t="str">
        <f>IF(COUNTIF($B$2:B323, B323)=1, "Yes", "No")</f>
        <v>No</v>
      </c>
    </row>
    <row r="324" spans="1:6" hidden="1" x14ac:dyDescent="0.2">
      <c r="A324" t="s">
        <v>358</v>
      </c>
      <c r="B324" t="s">
        <v>316</v>
      </c>
      <c r="C324" s="4">
        <v>13499</v>
      </c>
      <c r="D324" s="5">
        <v>4.2</v>
      </c>
      <c r="E324" t="str">
        <f>IF(COUNTIF($B$2:B324, B324)=1, ROW(), "")</f>
        <v/>
      </c>
      <c r="F324" t="str">
        <f>IF(COUNTIF($B$2:B324, B324)=1, "Yes", "No")</f>
        <v>No</v>
      </c>
    </row>
    <row r="325" spans="1:6" hidden="1" x14ac:dyDescent="0.2">
      <c r="A325" t="s">
        <v>369</v>
      </c>
      <c r="B325" t="s">
        <v>316</v>
      </c>
      <c r="C325" s="4">
        <v>12499</v>
      </c>
      <c r="D325" s="5">
        <v>4.2</v>
      </c>
      <c r="E325" t="str">
        <f>IF(COUNTIF($B$2:B325, B325)=1, ROW(), "")</f>
        <v/>
      </c>
      <c r="F325" t="str">
        <f>IF(COUNTIF($B$2:B325, B325)=1, "Yes", "No")</f>
        <v>No</v>
      </c>
    </row>
    <row r="326" spans="1:6" hidden="1" x14ac:dyDescent="0.2">
      <c r="A326" t="s">
        <v>364</v>
      </c>
      <c r="B326" t="s">
        <v>316</v>
      </c>
      <c r="C326" s="4">
        <v>13499</v>
      </c>
      <c r="D326" s="5">
        <v>4.2</v>
      </c>
      <c r="E326" t="str">
        <f>IF(COUNTIF($B$2:B326, B326)=1, ROW(), "")</f>
        <v/>
      </c>
      <c r="F326" t="str">
        <f>IF(COUNTIF($B$2:B326, B326)=1, "Yes", "No")</f>
        <v>No</v>
      </c>
    </row>
    <row r="327" spans="1:6" hidden="1" x14ac:dyDescent="0.2">
      <c r="A327" t="s">
        <v>374</v>
      </c>
      <c r="B327" t="s">
        <v>375</v>
      </c>
      <c r="C327" s="4">
        <v>10999</v>
      </c>
      <c r="D327" s="5">
        <v>4.2</v>
      </c>
      <c r="E327" t="str">
        <f>IF(COUNTIF($B$2:B327, B327)=1, ROW(), "")</f>
        <v/>
      </c>
      <c r="F327" t="str">
        <f>IF(COUNTIF($B$2:B327, B327)=1, "Yes", "No")</f>
        <v>No</v>
      </c>
    </row>
    <row r="328" spans="1:6" hidden="1" x14ac:dyDescent="0.2">
      <c r="A328" t="s">
        <v>381</v>
      </c>
      <c r="B328" t="s">
        <v>375</v>
      </c>
      <c r="C328" s="4">
        <v>10999</v>
      </c>
      <c r="D328" s="5">
        <v>4.2</v>
      </c>
      <c r="E328" t="str">
        <f>IF(COUNTIF($B$2:B328, B328)=1, ROW(), "")</f>
        <v/>
      </c>
      <c r="F328" t="str">
        <f>IF(COUNTIF($B$2:B328, B328)=1, "Yes", "No")</f>
        <v>No</v>
      </c>
    </row>
    <row r="329" spans="1:6" hidden="1" x14ac:dyDescent="0.2">
      <c r="A329" t="s">
        <v>396</v>
      </c>
      <c r="B329" t="s">
        <v>276</v>
      </c>
      <c r="C329" s="4">
        <v>9999</v>
      </c>
      <c r="D329" s="5">
        <v>4.2</v>
      </c>
      <c r="E329" t="str">
        <f>IF(COUNTIF($B$2:B329, B329)=1, ROW(), "")</f>
        <v/>
      </c>
      <c r="F329" t="str">
        <f>IF(COUNTIF($B$2:B329, B329)=1, "Yes", "No")</f>
        <v>No</v>
      </c>
    </row>
    <row r="330" spans="1:6" hidden="1" x14ac:dyDescent="0.2">
      <c r="A330" t="s">
        <v>402</v>
      </c>
      <c r="B330" t="s">
        <v>276</v>
      </c>
      <c r="C330" s="4">
        <v>9999</v>
      </c>
      <c r="D330" s="5">
        <v>4.2</v>
      </c>
      <c r="E330" t="str">
        <f>IF(COUNTIF($B$2:B330, B330)=1, ROW(), "")</f>
        <v/>
      </c>
      <c r="F330" t="str">
        <f>IF(COUNTIF($B$2:B330, B330)=1, "Yes", "No")</f>
        <v>No</v>
      </c>
    </row>
    <row r="331" spans="1:6" hidden="1" x14ac:dyDescent="0.2">
      <c r="A331" t="s">
        <v>406</v>
      </c>
      <c r="B331" t="s">
        <v>276</v>
      </c>
      <c r="C331" s="4">
        <v>9999</v>
      </c>
      <c r="D331" s="5">
        <v>4.2</v>
      </c>
      <c r="E331" t="str">
        <f>IF(COUNTIF($B$2:B331, B331)=1, ROW(), "")</f>
        <v/>
      </c>
      <c r="F331" t="str">
        <f>IF(COUNTIF($B$2:B331, B331)=1, "Yes", "No")</f>
        <v>No</v>
      </c>
    </row>
    <row r="332" spans="1:6" hidden="1" x14ac:dyDescent="0.2">
      <c r="A332" t="s">
        <v>418</v>
      </c>
      <c r="B332" t="s">
        <v>52</v>
      </c>
      <c r="C332" s="4">
        <v>11999</v>
      </c>
      <c r="D332" s="5">
        <v>4.2</v>
      </c>
      <c r="E332" t="str">
        <f>IF(COUNTIF($B$2:B332, B332)=1, ROW(), "")</f>
        <v/>
      </c>
      <c r="F332" t="str">
        <f>IF(COUNTIF($B$2:B332, B332)=1, "Yes", "No")</f>
        <v>No</v>
      </c>
    </row>
    <row r="333" spans="1:6" hidden="1" x14ac:dyDescent="0.2">
      <c r="A333" t="s">
        <v>412</v>
      </c>
      <c r="B333" t="s">
        <v>52</v>
      </c>
      <c r="C333" s="4">
        <v>11999</v>
      </c>
      <c r="D333" s="5">
        <v>4.2</v>
      </c>
      <c r="E333" t="str">
        <f>IF(COUNTIF($B$2:B333, B333)=1, ROW(), "")</f>
        <v/>
      </c>
      <c r="F333" t="str">
        <f>IF(COUNTIF($B$2:B333, B333)=1, "Yes", "No")</f>
        <v>No</v>
      </c>
    </row>
    <row r="334" spans="1:6" hidden="1" x14ac:dyDescent="0.2">
      <c r="A334" t="s">
        <v>430</v>
      </c>
      <c r="B334" t="s">
        <v>38</v>
      </c>
      <c r="C334" s="4">
        <v>12999</v>
      </c>
      <c r="D334" s="5">
        <v>4.2</v>
      </c>
      <c r="E334" t="str">
        <f>IF(COUNTIF($B$2:B334, B334)=1, ROW(), "")</f>
        <v/>
      </c>
      <c r="F334" t="str">
        <f>IF(COUNTIF($B$2:B334, B334)=1, "Yes", "No")</f>
        <v>No</v>
      </c>
    </row>
    <row r="335" spans="1:6" hidden="1" x14ac:dyDescent="0.2">
      <c r="A335" t="s">
        <v>430</v>
      </c>
      <c r="B335" t="s">
        <v>38</v>
      </c>
      <c r="C335" s="4">
        <v>14999</v>
      </c>
      <c r="D335" s="5">
        <v>4.2</v>
      </c>
      <c r="E335" t="str">
        <f>IF(COUNTIF($B$2:B335, B335)=1, ROW(), "")</f>
        <v/>
      </c>
      <c r="F335" t="str">
        <f>IF(COUNTIF($B$2:B335, B335)=1, "Yes", "No")</f>
        <v>No</v>
      </c>
    </row>
    <row r="336" spans="1:6" hidden="1" x14ac:dyDescent="0.2">
      <c r="A336" t="s">
        <v>437</v>
      </c>
      <c r="B336" t="s">
        <v>38</v>
      </c>
      <c r="C336" s="4">
        <v>14999</v>
      </c>
      <c r="D336" s="5">
        <v>4.2</v>
      </c>
      <c r="E336" t="str">
        <f>IF(COUNTIF($B$2:B336, B336)=1, ROW(), "")</f>
        <v/>
      </c>
      <c r="F336" t="str">
        <f>IF(COUNTIF($B$2:B336, B336)=1, "Yes", "No")</f>
        <v>No</v>
      </c>
    </row>
    <row r="337" spans="1:6" hidden="1" x14ac:dyDescent="0.2">
      <c r="A337" t="s">
        <v>441</v>
      </c>
      <c r="B337" t="s">
        <v>276</v>
      </c>
      <c r="C337" s="4">
        <v>12499</v>
      </c>
      <c r="D337" s="5">
        <v>4.2</v>
      </c>
      <c r="E337" t="str">
        <f>IF(COUNTIF($B$2:B337, B337)=1, ROW(), "")</f>
        <v/>
      </c>
      <c r="F337" t="str">
        <f>IF(COUNTIF($B$2:B337, B337)=1, "Yes", "No")</f>
        <v>No</v>
      </c>
    </row>
    <row r="338" spans="1:6" hidden="1" x14ac:dyDescent="0.2">
      <c r="A338" t="s">
        <v>445</v>
      </c>
      <c r="B338" t="s">
        <v>276</v>
      </c>
      <c r="C338" s="4">
        <v>12499</v>
      </c>
      <c r="D338" s="5">
        <v>4.2</v>
      </c>
      <c r="E338" t="str">
        <f>IF(COUNTIF($B$2:B338, B338)=1, ROW(), "")</f>
        <v/>
      </c>
      <c r="F338" t="str">
        <f>IF(COUNTIF($B$2:B338, B338)=1, "Yes", "No")</f>
        <v>No</v>
      </c>
    </row>
    <row r="339" spans="1:6" hidden="1" x14ac:dyDescent="0.2">
      <c r="A339" t="s">
        <v>448</v>
      </c>
      <c r="B339" t="s">
        <v>276</v>
      </c>
      <c r="C339" s="4">
        <v>12499</v>
      </c>
      <c r="D339" s="5">
        <v>4.2</v>
      </c>
      <c r="E339" t="str">
        <f>IF(COUNTIF($B$2:B339, B339)=1, ROW(), "")</f>
        <v/>
      </c>
      <c r="F339" t="str">
        <f>IF(COUNTIF($B$2:B339, B339)=1, "Yes", "No")</f>
        <v>No</v>
      </c>
    </row>
    <row r="340" spans="1:6" hidden="1" x14ac:dyDescent="0.2">
      <c r="A340" t="s">
        <v>454</v>
      </c>
      <c r="B340" t="s">
        <v>276</v>
      </c>
      <c r="C340" s="4">
        <v>13999</v>
      </c>
      <c r="D340" s="5">
        <v>4.2</v>
      </c>
      <c r="E340" t="str">
        <f>IF(COUNTIF($B$2:B340, B340)=1, ROW(), "")</f>
        <v/>
      </c>
      <c r="F340" t="str">
        <f>IF(COUNTIF($B$2:B340, B340)=1, "Yes", "No")</f>
        <v>No</v>
      </c>
    </row>
    <row r="341" spans="1:6" hidden="1" x14ac:dyDescent="0.2">
      <c r="A341" t="s">
        <v>456</v>
      </c>
      <c r="B341" t="s">
        <v>276</v>
      </c>
      <c r="C341" s="4">
        <v>13999</v>
      </c>
      <c r="D341" s="5">
        <v>4.2</v>
      </c>
      <c r="E341" t="str">
        <f>IF(COUNTIF($B$2:B341, B341)=1, ROW(), "")</f>
        <v/>
      </c>
      <c r="F341" t="str">
        <f>IF(COUNTIF($B$2:B341, B341)=1, "Yes", "No")</f>
        <v>No</v>
      </c>
    </row>
    <row r="342" spans="1:6" hidden="1" x14ac:dyDescent="0.2">
      <c r="A342" t="s">
        <v>458</v>
      </c>
      <c r="B342" t="s">
        <v>276</v>
      </c>
      <c r="C342" s="4">
        <v>13999</v>
      </c>
      <c r="D342" s="5">
        <v>4.2</v>
      </c>
      <c r="E342" t="str">
        <f>IF(COUNTIF($B$2:B342, B342)=1, ROW(), "")</f>
        <v/>
      </c>
      <c r="F342" t="str">
        <f>IF(COUNTIF($B$2:B342, B342)=1, "Yes", "No")</f>
        <v>No</v>
      </c>
    </row>
    <row r="343" spans="1:6" hidden="1" x14ac:dyDescent="0.2">
      <c r="A343" t="s">
        <v>460</v>
      </c>
      <c r="B343" t="s">
        <v>316</v>
      </c>
      <c r="C343" s="4">
        <v>24999</v>
      </c>
      <c r="D343" s="5">
        <v>4.2</v>
      </c>
      <c r="E343" t="str">
        <f>IF(COUNTIF($B$2:B343, B343)=1, ROW(), "")</f>
        <v/>
      </c>
      <c r="F343" t="str">
        <f>IF(COUNTIF($B$2:B343, B343)=1, "Yes", "No")</f>
        <v>No</v>
      </c>
    </row>
    <row r="344" spans="1:6" hidden="1" x14ac:dyDescent="0.2">
      <c r="A344" t="s">
        <v>465</v>
      </c>
      <c r="B344" t="s">
        <v>316</v>
      </c>
      <c r="C344" s="4">
        <v>23999</v>
      </c>
      <c r="D344" s="5">
        <v>4.2</v>
      </c>
      <c r="E344" t="str">
        <f>IF(COUNTIF($B$2:B344, B344)=1, ROW(), "")</f>
        <v/>
      </c>
      <c r="F344" t="str">
        <f>IF(COUNTIF($B$2:B344, B344)=1, "Yes", "No")</f>
        <v>No</v>
      </c>
    </row>
    <row r="345" spans="1:6" hidden="1" x14ac:dyDescent="0.2">
      <c r="A345" t="s">
        <v>469</v>
      </c>
      <c r="B345" t="s">
        <v>316</v>
      </c>
      <c r="C345" s="4">
        <v>23999</v>
      </c>
      <c r="D345" s="5">
        <v>4.2</v>
      </c>
      <c r="E345" t="str">
        <f>IF(COUNTIF($B$2:B345, B345)=1, ROW(), "")</f>
        <v/>
      </c>
      <c r="F345" t="str">
        <f>IF(COUNTIF($B$2:B345, B345)=1, "Yes", "No")</f>
        <v>No</v>
      </c>
    </row>
    <row r="346" spans="1:6" hidden="1" x14ac:dyDescent="0.2">
      <c r="A346" t="s">
        <v>469</v>
      </c>
      <c r="B346" t="s">
        <v>316</v>
      </c>
      <c r="C346" s="4">
        <v>24999</v>
      </c>
      <c r="D346" s="5">
        <v>4.2</v>
      </c>
      <c r="E346" t="str">
        <f>IF(COUNTIF($B$2:B346, B346)=1, ROW(), "")</f>
        <v/>
      </c>
      <c r="F346" t="str">
        <f>IF(COUNTIF($B$2:B346, B346)=1, "Yes", "No")</f>
        <v>No</v>
      </c>
    </row>
    <row r="347" spans="1:6" hidden="1" x14ac:dyDescent="0.2">
      <c r="A347" t="s">
        <v>474</v>
      </c>
      <c r="B347" t="s">
        <v>90</v>
      </c>
      <c r="C347" s="4">
        <v>19890</v>
      </c>
      <c r="D347" s="5">
        <v>4.2</v>
      </c>
      <c r="E347" t="str">
        <f>IF(COUNTIF($B$2:B347, B347)=1, ROW(), "")</f>
        <v/>
      </c>
      <c r="F347" t="str">
        <f>IF(COUNTIF($B$2:B347, B347)=1, "Yes", "No")</f>
        <v>No</v>
      </c>
    </row>
    <row r="348" spans="1:6" hidden="1" x14ac:dyDescent="0.2">
      <c r="A348" t="s">
        <v>480</v>
      </c>
      <c r="B348" t="s">
        <v>270</v>
      </c>
      <c r="C348" s="4">
        <v>12999</v>
      </c>
      <c r="D348" s="5">
        <v>4.2</v>
      </c>
      <c r="E348" t="str">
        <f>IF(COUNTIF($B$2:B348, B348)=1, ROW(), "")</f>
        <v/>
      </c>
      <c r="F348" t="str">
        <f>IF(COUNTIF($B$2:B348, B348)=1, "Yes", "No")</f>
        <v>No</v>
      </c>
    </row>
    <row r="349" spans="1:6" hidden="1" x14ac:dyDescent="0.2">
      <c r="A349" t="s">
        <v>546</v>
      </c>
      <c r="B349" t="s">
        <v>128</v>
      </c>
      <c r="C349" s="4">
        <v>58999</v>
      </c>
      <c r="D349" s="5">
        <v>4.2</v>
      </c>
      <c r="E349" t="str">
        <f>IF(COUNTIF($B$2:B349, B349)=1, ROW(), "")</f>
        <v/>
      </c>
      <c r="F349" t="str">
        <f>IF(COUNTIF($B$2:B349, B349)=1, "Yes", "No")</f>
        <v>No</v>
      </c>
    </row>
    <row r="350" spans="1:6" hidden="1" x14ac:dyDescent="0.2">
      <c r="A350" t="s">
        <v>551</v>
      </c>
      <c r="B350" t="s">
        <v>128</v>
      </c>
      <c r="C350" s="4">
        <v>68999</v>
      </c>
      <c r="D350" s="5">
        <v>4.2</v>
      </c>
      <c r="E350" t="str">
        <f>IF(COUNTIF($B$2:B350, B350)=1, ROW(), "")</f>
        <v/>
      </c>
      <c r="F350" t="str">
        <f>IF(COUNTIF($B$2:B350, B350)=1, "Yes", "No")</f>
        <v>No</v>
      </c>
    </row>
    <row r="351" spans="1:6" hidden="1" x14ac:dyDescent="0.2">
      <c r="A351" t="s">
        <v>554</v>
      </c>
      <c r="B351" t="s">
        <v>128</v>
      </c>
      <c r="C351" s="4">
        <v>58999</v>
      </c>
      <c r="D351" s="5">
        <v>4.2</v>
      </c>
      <c r="E351" t="str">
        <f>IF(COUNTIF($B$2:B351, B351)=1, ROW(), "")</f>
        <v/>
      </c>
      <c r="F351" t="str">
        <f>IF(COUNTIF($B$2:B351, B351)=1, "Yes", "No")</f>
        <v>No</v>
      </c>
    </row>
    <row r="352" spans="1:6" hidden="1" x14ac:dyDescent="0.2">
      <c r="A352" t="s">
        <v>565</v>
      </c>
      <c r="B352" t="s">
        <v>270</v>
      </c>
      <c r="C352" s="4">
        <v>15999</v>
      </c>
      <c r="D352" s="5">
        <v>4.2</v>
      </c>
      <c r="E352" t="str">
        <f>IF(COUNTIF($B$2:B352, B352)=1, ROW(), "")</f>
        <v/>
      </c>
      <c r="F352" t="str">
        <f>IF(COUNTIF($B$2:B352, B352)=1, "Yes", "No")</f>
        <v>No</v>
      </c>
    </row>
    <row r="353" spans="1:6" hidden="1" x14ac:dyDescent="0.2">
      <c r="A353" t="s">
        <v>618</v>
      </c>
      <c r="B353" t="s">
        <v>29</v>
      </c>
      <c r="C353" s="4">
        <v>7999</v>
      </c>
      <c r="D353" s="5">
        <v>4.2</v>
      </c>
      <c r="E353" t="str">
        <f>IF(COUNTIF($B$2:B353, B353)=1, ROW(), "")</f>
        <v/>
      </c>
      <c r="F353" t="str">
        <f>IF(COUNTIF($B$2:B353, B353)=1, "Yes", "No")</f>
        <v>No</v>
      </c>
    </row>
    <row r="354" spans="1:6" hidden="1" x14ac:dyDescent="0.2">
      <c r="A354" t="s">
        <v>623</v>
      </c>
      <c r="B354" t="s">
        <v>29</v>
      </c>
      <c r="C354" s="4">
        <v>6999</v>
      </c>
      <c r="D354" s="5">
        <v>4.2</v>
      </c>
      <c r="E354" t="str">
        <f>IF(COUNTIF($B$2:B354, B354)=1, ROW(), "")</f>
        <v/>
      </c>
      <c r="F354" t="str">
        <f>IF(COUNTIF($B$2:B354, B354)=1, "Yes", "No")</f>
        <v>No</v>
      </c>
    </row>
    <row r="355" spans="1:6" hidden="1" x14ac:dyDescent="0.2">
      <c r="A355" t="s">
        <v>627</v>
      </c>
      <c r="B355" t="s">
        <v>29</v>
      </c>
      <c r="C355" s="4">
        <v>6999</v>
      </c>
      <c r="D355" s="5">
        <v>4.2</v>
      </c>
      <c r="E355" t="str">
        <f>IF(COUNTIF($B$2:B355, B355)=1, ROW(), "")</f>
        <v/>
      </c>
      <c r="F355" t="str">
        <f>IF(COUNTIF($B$2:B355, B355)=1, "Yes", "No")</f>
        <v>No</v>
      </c>
    </row>
    <row r="356" spans="1:6" hidden="1" x14ac:dyDescent="0.2">
      <c r="A356" t="s">
        <v>631</v>
      </c>
      <c r="B356" t="s">
        <v>29</v>
      </c>
      <c r="C356" s="4">
        <v>11999</v>
      </c>
      <c r="D356" s="5">
        <v>4.2</v>
      </c>
      <c r="E356" t="str">
        <f>IF(COUNTIF($B$2:B356, B356)=1, ROW(), "")</f>
        <v/>
      </c>
      <c r="F356" t="str">
        <f>IF(COUNTIF($B$2:B356, B356)=1, "Yes", "No")</f>
        <v>No</v>
      </c>
    </row>
    <row r="357" spans="1:6" hidden="1" x14ac:dyDescent="0.2">
      <c r="A357" t="s">
        <v>637</v>
      </c>
      <c r="B357" t="s">
        <v>29</v>
      </c>
      <c r="C357" s="4">
        <v>11999</v>
      </c>
      <c r="D357" s="5">
        <v>4.2</v>
      </c>
      <c r="E357" t="str">
        <f>IF(COUNTIF($B$2:B357, B357)=1, ROW(), "")</f>
        <v/>
      </c>
      <c r="F357" t="str">
        <f>IF(COUNTIF($B$2:B357, B357)=1, "Yes", "No")</f>
        <v>No</v>
      </c>
    </row>
    <row r="358" spans="1:6" hidden="1" x14ac:dyDescent="0.2">
      <c r="A358" t="s">
        <v>641</v>
      </c>
      <c r="B358" t="s">
        <v>29</v>
      </c>
      <c r="C358" s="4">
        <v>11999</v>
      </c>
      <c r="D358" s="5">
        <v>4.2</v>
      </c>
      <c r="E358" t="str">
        <f>IF(COUNTIF($B$2:B358, B358)=1, ROW(), "")</f>
        <v/>
      </c>
      <c r="F358" t="str">
        <f>IF(COUNTIF($B$2:B358, B358)=1, "Yes", "No")</f>
        <v>No</v>
      </c>
    </row>
    <row r="359" spans="1:6" hidden="1" x14ac:dyDescent="0.2">
      <c r="A359" t="s">
        <v>645</v>
      </c>
      <c r="B359" t="s">
        <v>29</v>
      </c>
      <c r="C359" s="4">
        <v>7999</v>
      </c>
      <c r="D359" s="5">
        <v>4.2</v>
      </c>
      <c r="E359" t="str">
        <f>IF(COUNTIF($B$2:B359, B359)=1, ROW(), "")</f>
        <v/>
      </c>
      <c r="F359" t="str">
        <f>IF(COUNTIF($B$2:B359, B359)=1, "Yes", "No")</f>
        <v>No</v>
      </c>
    </row>
    <row r="360" spans="1:6" hidden="1" x14ac:dyDescent="0.2">
      <c r="A360" t="s">
        <v>649</v>
      </c>
      <c r="B360" t="s">
        <v>29</v>
      </c>
      <c r="C360" s="4">
        <v>6999</v>
      </c>
      <c r="D360" s="5">
        <v>4.2</v>
      </c>
      <c r="E360" t="str">
        <f>IF(COUNTIF($B$2:B360, B360)=1, ROW(), "")</f>
        <v/>
      </c>
      <c r="F360" t="str">
        <f>IF(COUNTIF($B$2:B360, B360)=1, "Yes", "No")</f>
        <v>No</v>
      </c>
    </row>
    <row r="361" spans="1:6" hidden="1" x14ac:dyDescent="0.2">
      <c r="A361" t="s">
        <v>631</v>
      </c>
      <c r="B361" t="s">
        <v>29</v>
      </c>
      <c r="C361" s="4">
        <v>10999</v>
      </c>
      <c r="D361" s="5">
        <v>4.2</v>
      </c>
      <c r="E361" t="str">
        <f>IF(COUNTIF($B$2:B361, B361)=1, ROW(), "")</f>
        <v/>
      </c>
      <c r="F361" t="str">
        <f>IF(COUNTIF($B$2:B361, B361)=1, "Yes", "No")</f>
        <v>No</v>
      </c>
    </row>
    <row r="362" spans="1:6" hidden="1" x14ac:dyDescent="0.2">
      <c r="A362" t="s">
        <v>692</v>
      </c>
      <c r="B362" t="s">
        <v>52</v>
      </c>
      <c r="C362" s="4">
        <v>14999</v>
      </c>
      <c r="D362" s="5">
        <v>4.2</v>
      </c>
      <c r="E362" t="str">
        <f>IF(COUNTIF($B$2:B362, B362)=1, ROW(), "")</f>
        <v/>
      </c>
      <c r="F362" t="str">
        <f>IF(COUNTIF($B$2:B362, B362)=1, "Yes", "No")</f>
        <v>No</v>
      </c>
    </row>
    <row r="363" spans="1:6" hidden="1" x14ac:dyDescent="0.2">
      <c r="A363" t="s">
        <v>694</v>
      </c>
      <c r="B363" t="s">
        <v>375</v>
      </c>
      <c r="C363" s="4">
        <v>13999</v>
      </c>
      <c r="D363" s="5">
        <v>4.2</v>
      </c>
      <c r="E363" t="str">
        <f>IF(COUNTIF($B$2:B363, B363)=1, ROW(), "")</f>
        <v/>
      </c>
      <c r="F363" t="str">
        <f>IF(COUNTIF($B$2:B363, B363)=1, "Yes", "No")</f>
        <v>No</v>
      </c>
    </row>
    <row r="364" spans="1:6" hidden="1" x14ac:dyDescent="0.2">
      <c r="A364" t="s">
        <v>730</v>
      </c>
      <c r="B364" t="s">
        <v>52</v>
      </c>
      <c r="C364" s="4">
        <v>9499</v>
      </c>
      <c r="D364" s="5">
        <v>4.2</v>
      </c>
      <c r="E364" t="str">
        <f>IF(COUNTIF($B$2:B364, B364)=1, ROW(), "")</f>
        <v/>
      </c>
      <c r="F364" t="str">
        <f>IF(COUNTIF($B$2:B364, B364)=1, "Yes", "No")</f>
        <v>No</v>
      </c>
    </row>
    <row r="365" spans="1:6" hidden="1" x14ac:dyDescent="0.2">
      <c r="A365" t="s">
        <v>734</v>
      </c>
      <c r="B365" t="s">
        <v>52</v>
      </c>
      <c r="C365" s="4">
        <v>7499</v>
      </c>
      <c r="D365" s="5">
        <v>4.2</v>
      </c>
      <c r="E365" t="str">
        <f>IF(COUNTIF($B$2:B365, B365)=1, ROW(), "")</f>
        <v/>
      </c>
      <c r="F365" t="str">
        <f>IF(COUNTIF($B$2:B365, B365)=1, "Yes", "No")</f>
        <v>No</v>
      </c>
    </row>
    <row r="366" spans="1:6" hidden="1" x14ac:dyDescent="0.2">
      <c r="A366" t="s">
        <v>739</v>
      </c>
      <c r="B366" t="s">
        <v>52</v>
      </c>
      <c r="C366" s="4">
        <v>7499</v>
      </c>
      <c r="D366" s="5">
        <v>4.2</v>
      </c>
      <c r="E366" t="str">
        <f>IF(COUNTIF($B$2:B366, B366)=1, ROW(), "")</f>
        <v/>
      </c>
      <c r="F366" t="str">
        <f>IF(COUNTIF($B$2:B366, B366)=1, "Yes", "No")</f>
        <v>No</v>
      </c>
    </row>
    <row r="367" spans="1:6" hidden="1" x14ac:dyDescent="0.2">
      <c r="A367" t="s">
        <v>741</v>
      </c>
      <c r="B367" t="s">
        <v>52</v>
      </c>
      <c r="C367" s="4">
        <v>9499</v>
      </c>
      <c r="D367" s="5">
        <v>4.2</v>
      </c>
      <c r="E367" t="str">
        <f>IF(COUNTIF($B$2:B367, B367)=1, ROW(), "")</f>
        <v/>
      </c>
      <c r="F367" t="str">
        <f>IF(COUNTIF($B$2:B367, B367)=1, "Yes", "No")</f>
        <v>No</v>
      </c>
    </row>
    <row r="368" spans="1:6" hidden="1" x14ac:dyDescent="0.2">
      <c r="A368" t="s">
        <v>749</v>
      </c>
      <c r="B368" t="s">
        <v>276</v>
      </c>
      <c r="C368" s="4">
        <v>8499</v>
      </c>
      <c r="D368" s="5">
        <v>4.2</v>
      </c>
      <c r="E368" t="str">
        <f>IF(COUNTIF($B$2:B368, B368)=1, ROW(), "")</f>
        <v/>
      </c>
      <c r="F368" t="str">
        <f>IF(COUNTIF($B$2:B368, B368)=1, "Yes", "No")</f>
        <v>No</v>
      </c>
    </row>
    <row r="369" spans="1:6" hidden="1" x14ac:dyDescent="0.2">
      <c r="A369" t="s">
        <v>754</v>
      </c>
      <c r="B369" t="s">
        <v>276</v>
      </c>
      <c r="C369" s="4">
        <v>8499</v>
      </c>
      <c r="D369" s="5">
        <v>4.2</v>
      </c>
      <c r="E369" t="str">
        <f>IF(COUNTIF($B$2:B369, B369)=1, ROW(), "")</f>
        <v/>
      </c>
      <c r="F369" t="str">
        <f>IF(COUNTIF($B$2:B369, B369)=1, "Yes", "No")</f>
        <v>No</v>
      </c>
    </row>
    <row r="370" spans="1:6" hidden="1" x14ac:dyDescent="0.2">
      <c r="A370" t="s">
        <v>770</v>
      </c>
      <c r="B370" t="s">
        <v>270</v>
      </c>
      <c r="C370" s="4">
        <v>15999</v>
      </c>
      <c r="D370" s="5">
        <v>4.2</v>
      </c>
      <c r="E370" t="str">
        <f>IF(COUNTIF($B$2:B370, B370)=1, ROW(), "")</f>
        <v/>
      </c>
      <c r="F370" t="str">
        <f>IF(COUNTIF($B$2:B370, B370)=1, "Yes", "No")</f>
        <v>No</v>
      </c>
    </row>
    <row r="371" spans="1:6" hidden="1" x14ac:dyDescent="0.2">
      <c r="A371" t="s">
        <v>778</v>
      </c>
      <c r="B371" t="s">
        <v>128</v>
      </c>
      <c r="C371" s="4">
        <v>58999</v>
      </c>
      <c r="D371" s="5">
        <v>4.2</v>
      </c>
      <c r="E371" t="str">
        <f>IF(COUNTIF($B$2:B371, B371)=1, ROW(), "")</f>
        <v/>
      </c>
      <c r="F371" t="str">
        <f>IF(COUNTIF($B$2:B371, B371)=1, "Yes", "No")</f>
        <v>No</v>
      </c>
    </row>
    <row r="372" spans="1:6" hidden="1" x14ac:dyDescent="0.2">
      <c r="A372" t="s">
        <v>787</v>
      </c>
      <c r="B372" t="s">
        <v>52</v>
      </c>
      <c r="C372" s="4">
        <v>11499</v>
      </c>
      <c r="D372" s="5">
        <v>4.2</v>
      </c>
      <c r="E372" t="str">
        <f>IF(COUNTIF($B$2:B372, B372)=1, ROW(), "")</f>
        <v/>
      </c>
      <c r="F372" t="str">
        <f>IF(COUNTIF($B$2:B372, B372)=1, "Yes", "No")</f>
        <v>No</v>
      </c>
    </row>
    <row r="373" spans="1:6" hidden="1" x14ac:dyDescent="0.2">
      <c r="A373" t="s">
        <v>799</v>
      </c>
      <c r="B373" t="s">
        <v>38</v>
      </c>
      <c r="C373" s="4">
        <v>18999</v>
      </c>
      <c r="D373" s="5">
        <v>4.2</v>
      </c>
      <c r="E373" t="str">
        <f>IF(COUNTIF($B$2:B373, B373)=1, ROW(), "")</f>
        <v/>
      </c>
      <c r="F373" t="str">
        <f>IF(COUNTIF($B$2:B373, B373)=1, "Yes", "No")</f>
        <v>No</v>
      </c>
    </row>
    <row r="374" spans="1:6" hidden="1" x14ac:dyDescent="0.2">
      <c r="A374" t="s">
        <v>804</v>
      </c>
      <c r="B374" t="s">
        <v>38</v>
      </c>
      <c r="C374" s="4">
        <v>17667</v>
      </c>
      <c r="D374" s="5">
        <v>4.2</v>
      </c>
      <c r="E374" t="str">
        <f>IF(COUNTIF($B$2:B374, B374)=1, ROW(), "")</f>
        <v/>
      </c>
      <c r="F374" t="str">
        <f>IF(COUNTIF($B$2:B374, B374)=1, "Yes", "No")</f>
        <v>No</v>
      </c>
    </row>
    <row r="375" spans="1:6" hidden="1" x14ac:dyDescent="0.2">
      <c r="A375" t="s">
        <v>807</v>
      </c>
      <c r="B375" t="s">
        <v>38</v>
      </c>
      <c r="C375" s="4">
        <v>22499</v>
      </c>
      <c r="D375" s="5">
        <v>4.2</v>
      </c>
      <c r="E375" t="str">
        <f>IF(COUNTIF($B$2:B375, B375)=1, ROW(), "")</f>
        <v/>
      </c>
      <c r="F375" t="str">
        <f>IF(COUNTIF($B$2:B375, B375)=1, "Yes", "No")</f>
        <v>No</v>
      </c>
    </row>
    <row r="376" spans="1:6" hidden="1" x14ac:dyDescent="0.2">
      <c r="A376" t="s">
        <v>804</v>
      </c>
      <c r="B376" t="s">
        <v>38</v>
      </c>
      <c r="C376" s="4">
        <v>18548</v>
      </c>
      <c r="D376" s="5">
        <v>4.2</v>
      </c>
      <c r="E376" t="str">
        <f>IF(COUNTIF($B$2:B376, B376)=1, ROW(), "")</f>
        <v/>
      </c>
      <c r="F376" t="str">
        <f>IF(COUNTIF($B$2:B376, B376)=1, "Yes", "No")</f>
        <v>No</v>
      </c>
    </row>
    <row r="377" spans="1:6" hidden="1" x14ac:dyDescent="0.2">
      <c r="A377" t="s">
        <v>810</v>
      </c>
      <c r="B377" t="s">
        <v>38</v>
      </c>
      <c r="C377" s="4">
        <v>22139</v>
      </c>
      <c r="D377" s="5">
        <v>4.2</v>
      </c>
      <c r="E377" t="str">
        <f>IF(COUNTIF($B$2:B377, B377)=1, ROW(), "")</f>
        <v/>
      </c>
      <c r="F377" t="str">
        <f>IF(COUNTIF($B$2:B377, B377)=1, "Yes", "No")</f>
        <v>No</v>
      </c>
    </row>
    <row r="378" spans="1:6" hidden="1" x14ac:dyDescent="0.2">
      <c r="A378" t="s">
        <v>814</v>
      </c>
      <c r="B378" t="s">
        <v>38</v>
      </c>
      <c r="C378" s="4">
        <v>18975</v>
      </c>
      <c r="D378" s="5">
        <v>4.2</v>
      </c>
      <c r="E378" t="str">
        <f>IF(COUNTIF($B$2:B378, B378)=1, ROW(), "")</f>
        <v/>
      </c>
      <c r="F378" t="str">
        <f>IF(COUNTIF($B$2:B378, B378)=1, "Yes", "No")</f>
        <v>No</v>
      </c>
    </row>
    <row r="379" spans="1:6" hidden="1" x14ac:dyDescent="0.2">
      <c r="A379" t="s">
        <v>814</v>
      </c>
      <c r="B379" t="s">
        <v>38</v>
      </c>
      <c r="C379" s="4">
        <v>17999</v>
      </c>
      <c r="D379" s="5">
        <v>4.2</v>
      </c>
      <c r="E379" t="str">
        <f>IF(COUNTIF($B$2:B379, B379)=1, ROW(), "")</f>
        <v/>
      </c>
      <c r="F379" t="str">
        <f>IF(COUNTIF($B$2:B379, B379)=1, "Yes", "No")</f>
        <v>No</v>
      </c>
    </row>
    <row r="380" spans="1:6" hidden="1" x14ac:dyDescent="0.2">
      <c r="A380" t="s">
        <v>851</v>
      </c>
      <c r="B380" t="s">
        <v>276</v>
      </c>
      <c r="C380" s="4">
        <v>8499</v>
      </c>
      <c r="D380" s="5">
        <v>4.2</v>
      </c>
      <c r="E380" t="str">
        <f>IF(COUNTIF($B$2:B380, B380)=1, ROW(), "")</f>
        <v/>
      </c>
      <c r="F380" t="str">
        <f>IF(COUNTIF($B$2:B380, B380)=1, "Yes", "No")</f>
        <v>No</v>
      </c>
    </row>
    <row r="381" spans="1:6" hidden="1" x14ac:dyDescent="0.2">
      <c r="A381" t="s">
        <v>924</v>
      </c>
      <c r="B381" t="s">
        <v>52</v>
      </c>
      <c r="C381" s="4">
        <v>11499</v>
      </c>
      <c r="D381" s="5">
        <v>4.2</v>
      </c>
      <c r="E381" t="str">
        <f>IF(COUNTIF($B$2:B381, B381)=1, ROW(), "")</f>
        <v/>
      </c>
      <c r="F381" t="str">
        <f>IF(COUNTIF($B$2:B381, B381)=1, "Yes", "No")</f>
        <v>No</v>
      </c>
    </row>
    <row r="382" spans="1:6" hidden="1" x14ac:dyDescent="0.2">
      <c r="A382" t="s">
        <v>932</v>
      </c>
      <c r="B382" t="s">
        <v>52</v>
      </c>
      <c r="C382" s="4">
        <v>9499</v>
      </c>
      <c r="D382" s="5">
        <v>4.2</v>
      </c>
      <c r="E382" t="str">
        <f>IF(COUNTIF($B$2:B382, B382)=1, ROW(), "")</f>
        <v/>
      </c>
      <c r="F382" t="str">
        <f>IF(COUNTIF($B$2:B382, B382)=1, "Yes", "No")</f>
        <v>No</v>
      </c>
    </row>
    <row r="383" spans="1:6" hidden="1" x14ac:dyDescent="0.2">
      <c r="A383" t="s">
        <v>928</v>
      </c>
      <c r="B383" t="s">
        <v>52</v>
      </c>
      <c r="C383" s="4">
        <v>7499</v>
      </c>
      <c r="D383" s="5">
        <v>4.2</v>
      </c>
      <c r="E383" t="str">
        <f>IF(COUNTIF($B$2:B383, B383)=1, ROW(), "")</f>
        <v/>
      </c>
      <c r="F383" t="str">
        <f>IF(COUNTIF($B$2:B383, B383)=1, "Yes", "No")</f>
        <v>No</v>
      </c>
    </row>
    <row r="384" spans="1:6" hidden="1" x14ac:dyDescent="0.2">
      <c r="A384" t="s">
        <v>938</v>
      </c>
      <c r="B384" t="s">
        <v>386</v>
      </c>
      <c r="C384" s="4">
        <v>7599</v>
      </c>
      <c r="D384" s="5">
        <v>4.2</v>
      </c>
      <c r="E384" t="str">
        <f>IF(COUNTIF($B$2:B384, B384)=1, ROW(), "")</f>
        <v/>
      </c>
      <c r="F384" t="str">
        <f>IF(COUNTIF($B$2:B384, B384)=1, "Yes", "No")</f>
        <v>No</v>
      </c>
    </row>
    <row r="385" spans="1:6" hidden="1" x14ac:dyDescent="0.2">
      <c r="A385" t="s">
        <v>962</v>
      </c>
      <c r="B385" t="s">
        <v>386</v>
      </c>
      <c r="C385" s="4">
        <v>7395</v>
      </c>
      <c r="D385" s="5">
        <v>4.2</v>
      </c>
      <c r="E385" t="str">
        <f>IF(COUNTIF($B$2:B385, B385)=1, ROW(), "")</f>
        <v/>
      </c>
      <c r="F385" t="str">
        <f>IF(COUNTIF($B$2:B385, B385)=1, "Yes", "No")</f>
        <v>No</v>
      </c>
    </row>
    <row r="386" spans="1:6" hidden="1" x14ac:dyDescent="0.2">
      <c r="A386" t="s">
        <v>1018</v>
      </c>
      <c r="B386" t="s">
        <v>29</v>
      </c>
      <c r="C386" s="4">
        <v>14999</v>
      </c>
      <c r="D386" s="5">
        <v>4.2</v>
      </c>
      <c r="E386" t="str">
        <f>IF(COUNTIF($B$2:B386, B386)=1, ROW(), "")</f>
        <v/>
      </c>
      <c r="F386" t="str">
        <f>IF(COUNTIF($B$2:B386, B386)=1, "Yes", "No")</f>
        <v>No</v>
      </c>
    </row>
    <row r="387" spans="1:6" hidden="1" x14ac:dyDescent="0.2">
      <c r="A387" t="s">
        <v>1024</v>
      </c>
      <c r="B387" t="s">
        <v>29</v>
      </c>
      <c r="C387" s="4">
        <v>16999</v>
      </c>
      <c r="D387" s="5">
        <v>4.2</v>
      </c>
      <c r="E387" t="str">
        <f>IF(COUNTIF($B$2:B387, B387)=1, ROW(), "")</f>
        <v/>
      </c>
      <c r="F387" t="str">
        <f>IF(COUNTIF($B$2:B387, B387)=1, "Yes", "No")</f>
        <v>No</v>
      </c>
    </row>
    <row r="388" spans="1:6" hidden="1" x14ac:dyDescent="0.2">
      <c r="A388" t="s">
        <v>1028</v>
      </c>
      <c r="B388" t="s">
        <v>29</v>
      </c>
      <c r="C388" s="4">
        <v>14999</v>
      </c>
      <c r="D388" s="5">
        <v>4.2</v>
      </c>
      <c r="E388" t="str">
        <f>IF(COUNTIF($B$2:B388, B388)=1, ROW(), "")</f>
        <v/>
      </c>
      <c r="F388" t="str">
        <f>IF(COUNTIF($B$2:B388, B388)=1, "Yes", "No")</f>
        <v>No</v>
      </c>
    </row>
    <row r="389" spans="1:6" hidden="1" x14ac:dyDescent="0.2">
      <c r="A389" t="s">
        <v>1031</v>
      </c>
      <c r="B389" t="s">
        <v>29</v>
      </c>
      <c r="C389" s="4">
        <v>16999</v>
      </c>
      <c r="D389" s="5">
        <v>4.2</v>
      </c>
      <c r="E389" t="str">
        <f>IF(COUNTIF($B$2:B389, B389)=1, ROW(), "")</f>
        <v/>
      </c>
      <c r="F389" t="str">
        <f>IF(COUNTIF($B$2:B389, B389)=1, "Yes", "No")</f>
        <v>No</v>
      </c>
    </row>
    <row r="390" spans="1:6" hidden="1" x14ac:dyDescent="0.2">
      <c r="A390" t="s">
        <v>1034</v>
      </c>
      <c r="B390" t="s">
        <v>29</v>
      </c>
      <c r="C390" s="4">
        <v>16999</v>
      </c>
      <c r="D390" s="5">
        <v>4.2</v>
      </c>
      <c r="E390" t="str">
        <f>IF(COUNTIF($B$2:B390, B390)=1, ROW(), "")</f>
        <v/>
      </c>
      <c r="F390" t="str">
        <f>IF(COUNTIF($B$2:B390, B390)=1, "Yes", "No")</f>
        <v>No</v>
      </c>
    </row>
    <row r="391" spans="1:6" hidden="1" x14ac:dyDescent="0.2">
      <c r="A391" t="s">
        <v>1037</v>
      </c>
      <c r="B391" t="s">
        <v>29</v>
      </c>
      <c r="C391" s="4">
        <v>14999</v>
      </c>
      <c r="D391" s="5">
        <v>4.2</v>
      </c>
      <c r="E391" t="str">
        <f>IF(COUNTIF($B$2:B391, B391)=1, ROW(), "")</f>
        <v/>
      </c>
      <c r="F391" t="str">
        <f>IF(COUNTIF($B$2:B391, B391)=1, "Yes", "No")</f>
        <v>No</v>
      </c>
    </row>
    <row r="392" spans="1:6" hidden="1" x14ac:dyDescent="0.2">
      <c r="A392" t="s">
        <v>1091</v>
      </c>
      <c r="B392" t="s">
        <v>38</v>
      </c>
      <c r="C392" s="4">
        <v>14499</v>
      </c>
      <c r="D392" s="5">
        <v>4.2</v>
      </c>
      <c r="E392" t="str">
        <f>IF(COUNTIF($B$2:B392, B392)=1, ROW(), "")</f>
        <v/>
      </c>
      <c r="F392" t="str">
        <f>IF(COUNTIF($B$2:B392, B392)=1, "Yes", "No")</f>
        <v>No</v>
      </c>
    </row>
    <row r="393" spans="1:6" hidden="1" x14ac:dyDescent="0.2">
      <c r="A393" t="s">
        <v>1091</v>
      </c>
      <c r="B393" t="s">
        <v>38</v>
      </c>
      <c r="C393" s="4">
        <v>12999</v>
      </c>
      <c r="D393" s="5">
        <v>4.2</v>
      </c>
      <c r="E393" t="str">
        <f>IF(COUNTIF($B$2:B393, B393)=1, ROW(), "")</f>
        <v/>
      </c>
      <c r="F393" t="str">
        <f>IF(COUNTIF($B$2:B393, B393)=1, "Yes", "No")</f>
        <v>No</v>
      </c>
    </row>
    <row r="394" spans="1:6" hidden="1" x14ac:dyDescent="0.2">
      <c r="A394" t="s">
        <v>1098</v>
      </c>
      <c r="B394" t="s">
        <v>38</v>
      </c>
      <c r="C394" s="4">
        <v>14499</v>
      </c>
      <c r="D394" s="5">
        <v>4.2</v>
      </c>
      <c r="E394" t="str">
        <f>IF(COUNTIF($B$2:B394, B394)=1, ROW(), "")</f>
        <v/>
      </c>
      <c r="F394" t="str">
        <f>IF(COUNTIF($B$2:B394, B394)=1, "Yes", "No")</f>
        <v>No</v>
      </c>
    </row>
    <row r="395" spans="1:6" hidden="1" x14ac:dyDescent="0.2">
      <c r="A395" t="s">
        <v>1102</v>
      </c>
      <c r="B395" t="s">
        <v>38</v>
      </c>
      <c r="C395" s="4">
        <v>12999</v>
      </c>
      <c r="D395" s="5">
        <v>4.2</v>
      </c>
      <c r="E395" t="str">
        <f>IF(COUNTIF($B$2:B395, B395)=1, ROW(), "")</f>
        <v/>
      </c>
      <c r="F395" t="str">
        <f>IF(COUNTIF($B$2:B395, B395)=1, "Yes", "No")</f>
        <v>No</v>
      </c>
    </row>
    <row r="396" spans="1:6" hidden="1" x14ac:dyDescent="0.2">
      <c r="A396" t="s">
        <v>1098</v>
      </c>
      <c r="B396" t="s">
        <v>38</v>
      </c>
      <c r="C396" s="4">
        <v>12999</v>
      </c>
      <c r="D396" s="5">
        <v>4.2</v>
      </c>
      <c r="E396" t="str">
        <f>IF(COUNTIF($B$2:B396, B396)=1, ROW(), "")</f>
        <v/>
      </c>
      <c r="F396" t="str">
        <f>IF(COUNTIF($B$2:B396, B396)=1, "Yes", "No")</f>
        <v>No</v>
      </c>
    </row>
    <row r="397" spans="1:6" hidden="1" x14ac:dyDescent="0.2">
      <c r="A397" t="s">
        <v>1102</v>
      </c>
      <c r="B397" t="s">
        <v>38</v>
      </c>
      <c r="C397" s="4">
        <v>14499</v>
      </c>
      <c r="D397" s="5">
        <v>4.2</v>
      </c>
      <c r="E397" t="str">
        <f>IF(COUNTIF($B$2:B397, B397)=1, ROW(), "")</f>
        <v/>
      </c>
      <c r="F397" t="str">
        <f>IF(COUNTIF($B$2:B397, B397)=1, "Yes", "No")</f>
        <v>No</v>
      </c>
    </row>
    <row r="398" spans="1:6" hidden="1" x14ac:dyDescent="0.2">
      <c r="A398" t="s">
        <v>1180</v>
      </c>
      <c r="B398" t="s">
        <v>52</v>
      </c>
      <c r="C398" s="4">
        <v>13999</v>
      </c>
      <c r="D398" s="5">
        <v>4.2</v>
      </c>
      <c r="E398" t="str">
        <f>IF(COUNTIF($B$2:B398, B398)=1, ROW(), "")</f>
        <v/>
      </c>
      <c r="F398" t="str">
        <f>IF(COUNTIF($B$2:B398, B398)=1, "Yes", "No")</f>
        <v>No</v>
      </c>
    </row>
    <row r="399" spans="1:6" hidden="1" x14ac:dyDescent="0.2">
      <c r="A399" t="s">
        <v>1189</v>
      </c>
      <c r="B399" t="s">
        <v>52</v>
      </c>
      <c r="C399" s="4">
        <v>6499</v>
      </c>
      <c r="D399" s="5">
        <v>4.2</v>
      </c>
      <c r="E399" t="str">
        <f>IF(COUNTIF($B$2:B399, B399)=1, ROW(), "")</f>
        <v/>
      </c>
      <c r="F399" t="str">
        <f>IF(COUNTIF($B$2:B399, B399)=1, "Yes", "No")</f>
        <v>No</v>
      </c>
    </row>
    <row r="400" spans="1:6" hidden="1" x14ac:dyDescent="0.2">
      <c r="A400" t="s">
        <v>1194</v>
      </c>
      <c r="B400" t="s">
        <v>52</v>
      </c>
      <c r="C400" s="4">
        <v>13999</v>
      </c>
      <c r="D400" s="5">
        <v>4.2</v>
      </c>
      <c r="E400" t="str">
        <f>IF(COUNTIF($B$2:B400, B400)=1, ROW(), "")</f>
        <v/>
      </c>
      <c r="F400" t="str">
        <f>IF(COUNTIF($B$2:B400, B400)=1, "Yes", "No")</f>
        <v>No</v>
      </c>
    </row>
    <row r="401" spans="1:6" hidden="1" x14ac:dyDescent="0.2">
      <c r="A401" t="s">
        <v>1205</v>
      </c>
      <c r="B401" t="s">
        <v>52</v>
      </c>
      <c r="C401" s="4">
        <v>6499</v>
      </c>
      <c r="D401" s="5">
        <v>4.2</v>
      </c>
      <c r="E401" t="str">
        <f>IF(COUNTIF($B$2:B401, B401)=1, ROW(), "")</f>
        <v/>
      </c>
      <c r="F401" t="str">
        <f>IF(COUNTIF($B$2:B401, B401)=1, "Yes", "No")</f>
        <v>No</v>
      </c>
    </row>
    <row r="402" spans="1:6" hidden="1" x14ac:dyDescent="0.2">
      <c r="A402" t="s">
        <v>1215</v>
      </c>
      <c r="B402" t="s">
        <v>52</v>
      </c>
      <c r="C402" s="4">
        <v>6499</v>
      </c>
      <c r="D402" s="5">
        <v>4.2</v>
      </c>
      <c r="E402" t="str">
        <f>IF(COUNTIF($B$2:B402, B402)=1, ROW(), "")</f>
        <v/>
      </c>
      <c r="F402" t="str">
        <f>IF(COUNTIF($B$2:B402, B402)=1, "Yes", "No")</f>
        <v>No</v>
      </c>
    </row>
    <row r="403" spans="1:6" hidden="1" x14ac:dyDescent="0.2">
      <c r="A403" t="s">
        <v>1267</v>
      </c>
      <c r="B403" t="s">
        <v>52</v>
      </c>
      <c r="C403" s="4">
        <v>8499</v>
      </c>
      <c r="D403" s="5">
        <v>4.2</v>
      </c>
      <c r="E403" t="str">
        <f>IF(COUNTIF($B$2:B403, B403)=1, ROW(), "")</f>
        <v/>
      </c>
      <c r="F403" t="str">
        <f>IF(COUNTIF($B$2:B403, B403)=1, "Yes", "No")</f>
        <v>No</v>
      </c>
    </row>
    <row r="404" spans="1:6" hidden="1" x14ac:dyDescent="0.2">
      <c r="A404" t="s">
        <v>1332</v>
      </c>
      <c r="B404" t="s">
        <v>276</v>
      </c>
      <c r="C404" s="4">
        <v>18999</v>
      </c>
      <c r="D404" s="5">
        <v>4.2</v>
      </c>
      <c r="E404" t="str">
        <f>IF(COUNTIF($B$2:B404, B404)=1, ROW(), "")</f>
        <v/>
      </c>
      <c r="F404" t="str">
        <f>IF(COUNTIF($B$2:B404, B404)=1, "Yes", "No")</f>
        <v>No</v>
      </c>
    </row>
    <row r="405" spans="1:6" hidden="1" x14ac:dyDescent="0.2">
      <c r="A405" t="s">
        <v>402</v>
      </c>
      <c r="B405" t="s">
        <v>276</v>
      </c>
      <c r="C405" s="4">
        <v>8895</v>
      </c>
      <c r="D405" s="5">
        <v>4.2</v>
      </c>
      <c r="E405" t="str">
        <f>IF(COUNTIF($B$2:B405, B405)=1, ROW(), "")</f>
        <v/>
      </c>
      <c r="F405" t="str">
        <f>IF(COUNTIF($B$2:B405, B405)=1, "Yes", "No")</f>
        <v>No</v>
      </c>
    </row>
    <row r="406" spans="1:6" hidden="1" x14ac:dyDescent="0.2">
      <c r="A406" t="s">
        <v>749</v>
      </c>
      <c r="B406" t="s">
        <v>276</v>
      </c>
      <c r="C406" s="4">
        <v>9230</v>
      </c>
      <c r="D406" s="5">
        <v>4.2</v>
      </c>
      <c r="E406" t="str">
        <f>IF(COUNTIF($B$2:B406, B406)=1, ROW(), "")</f>
        <v/>
      </c>
      <c r="F406" t="str">
        <f>IF(COUNTIF($B$2:B406, B406)=1, "Yes", "No")</f>
        <v>No</v>
      </c>
    </row>
    <row r="407" spans="1:6" hidden="1" x14ac:dyDescent="0.2">
      <c r="A407" t="s">
        <v>441</v>
      </c>
      <c r="B407" t="s">
        <v>276</v>
      </c>
      <c r="C407" s="4">
        <v>12669</v>
      </c>
      <c r="D407" s="5">
        <v>4.2</v>
      </c>
      <c r="E407" t="str">
        <f>IF(COUNTIF($B$2:B407, B407)=1, ROW(), "")</f>
        <v/>
      </c>
      <c r="F407" t="str">
        <f>IF(COUNTIF($B$2:B407, B407)=1, "Yes", "No")</f>
        <v>No</v>
      </c>
    </row>
    <row r="408" spans="1:6" hidden="1" x14ac:dyDescent="0.2">
      <c r="A408" t="s">
        <v>448</v>
      </c>
      <c r="B408" t="s">
        <v>276</v>
      </c>
      <c r="C408" s="4">
        <v>15999</v>
      </c>
      <c r="D408" s="5">
        <v>4.2</v>
      </c>
      <c r="E408" t="str">
        <f>IF(COUNTIF($B$2:B408, B408)=1, ROW(), "")</f>
        <v/>
      </c>
      <c r="F408" t="str">
        <f>IF(COUNTIF($B$2:B408, B408)=1, "Yes", "No")</f>
        <v>No</v>
      </c>
    </row>
    <row r="409" spans="1:6" hidden="1" x14ac:dyDescent="0.2">
      <c r="A409" t="s">
        <v>396</v>
      </c>
      <c r="B409" t="s">
        <v>276</v>
      </c>
      <c r="C409" s="4">
        <v>8985</v>
      </c>
      <c r="D409" s="5">
        <v>4.2</v>
      </c>
      <c r="E409" t="str">
        <f>IF(COUNTIF($B$2:B409, B409)=1, ROW(), "")</f>
        <v/>
      </c>
      <c r="F409" t="str">
        <f>IF(COUNTIF($B$2:B409, B409)=1, "Yes", "No")</f>
        <v>No</v>
      </c>
    </row>
    <row r="410" spans="1:6" hidden="1" x14ac:dyDescent="0.2">
      <c r="A410" t="s">
        <v>458</v>
      </c>
      <c r="B410" t="s">
        <v>276</v>
      </c>
      <c r="C410" s="4">
        <v>13985</v>
      </c>
      <c r="D410" s="5">
        <v>4.2</v>
      </c>
      <c r="E410" t="str">
        <f>IF(COUNTIF($B$2:B410, B410)=1, ROW(), "")</f>
        <v/>
      </c>
      <c r="F410" t="str">
        <f>IF(COUNTIF($B$2:B410, B410)=1, "Yes", "No")</f>
        <v>No</v>
      </c>
    </row>
    <row r="411" spans="1:6" hidden="1" x14ac:dyDescent="0.2">
      <c r="A411" t="s">
        <v>406</v>
      </c>
      <c r="B411" t="s">
        <v>276</v>
      </c>
      <c r="C411" s="4">
        <v>8910</v>
      </c>
      <c r="D411" s="5">
        <v>4.2</v>
      </c>
      <c r="E411" t="str">
        <f>IF(COUNTIF($B$2:B411, B411)=1, ROW(), "")</f>
        <v/>
      </c>
      <c r="F411" t="str">
        <f>IF(COUNTIF($B$2:B411, B411)=1, "Yes", "No")</f>
        <v>No</v>
      </c>
    </row>
    <row r="412" spans="1:6" hidden="1" x14ac:dyDescent="0.2">
      <c r="A412" t="s">
        <v>1371</v>
      </c>
      <c r="B412" t="s">
        <v>276</v>
      </c>
      <c r="C412" s="4">
        <v>8499</v>
      </c>
      <c r="D412" s="5">
        <v>4.2</v>
      </c>
      <c r="E412" t="str">
        <f>IF(COUNTIF($B$2:B412, B412)=1, ROW(), "")</f>
        <v/>
      </c>
      <c r="F412" t="str">
        <f>IF(COUNTIF($B$2:B412, B412)=1, "Yes", "No")</f>
        <v>No</v>
      </c>
    </row>
    <row r="413" spans="1:6" hidden="1" x14ac:dyDescent="0.2">
      <c r="A413" t="s">
        <v>1375</v>
      </c>
      <c r="B413" t="s">
        <v>276</v>
      </c>
      <c r="C413" s="4">
        <v>8399</v>
      </c>
      <c r="D413" s="5">
        <v>4.2</v>
      </c>
      <c r="E413" t="str">
        <f>IF(COUNTIF($B$2:B413, B413)=1, ROW(), "")</f>
        <v/>
      </c>
      <c r="F413" t="str">
        <f>IF(COUNTIF($B$2:B413, B413)=1, "Yes", "No")</f>
        <v>No</v>
      </c>
    </row>
    <row r="414" spans="1:6" hidden="1" x14ac:dyDescent="0.2">
      <c r="A414" t="s">
        <v>1378</v>
      </c>
      <c r="B414" t="s">
        <v>276</v>
      </c>
      <c r="C414" s="4">
        <v>8699</v>
      </c>
      <c r="D414" s="5">
        <v>4.2</v>
      </c>
      <c r="E414" t="str">
        <f>IF(COUNTIF($B$2:B414, B414)=1, ROW(), "")</f>
        <v/>
      </c>
      <c r="F414" t="str">
        <f>IF(COUNTIF($B$2:B414, B414)=1, "Yes", "No")</f>
        <v>No</v>
      </c>
    </row>
    <row r="415" spans="1:6" hidden="1" x14ac:dyDescent="0.2">
      <c r="A415" t="s">
        <v>1462</v>
      </c>
      <c r="B415" t="s">
        <v>52</v>
      </c>
      <c r="C415" s="4">
        <v>5999</v>
      </c>
      <c r="D415" s="5">
        <v>4.2</v>
      </c>
      <c r="E415" t="str">
        <f>IF(COUNTIF($B$2:B415, B415)=1, ROW(), "")</f>
        <v/>
      </c>
      <c r="F415" t="str">
        <f>IF(COUNTIF($B$2:B415, B415)=1, "Yes", "No")</f>
        <v>No</v>
      </c>
    </row>
    <row r="416" spans="1:6" hidden="1" x14ac:dyDescent="0.2">
      <c r="A416" t="s">
        <v>1479</v>
      </c>
      <c r="B416" t="s">
        <v>241</v>
      </c>
      <c r="C416" s="4">
        <v>31999</v>
      </c>
      <c r="D416" s="5">
        <v>4.2</v>
      </c>
      <c r="E416" t="str">
        <f>IF(COUNTIF($B$2:B416, B416)=1, ROW(), "")</f>
        <v/>
      </c>
      <c r="F416" t="str">
        <f>IF(COUNTIF($B$2:B416, B416)=1, "Yes", "No")</f>
        <v>No</v>
      </c>
    </row>
    <row r="417" spans="1:6" hidden="1" x14ac:dyDescent="0.2">
      <c r="A417" t="s">
        <v>1505</v>
      </c>
      <c r="B417" t="s">
        <v>241</v>
      </c>
      <c r="C417" s="4">
        <v>31999</v>
      </c>
      <c r="D417" s="5">
        <v>4.2</v>
      </c>
      <c r="E417" t="str">
        <f>IF(COUNTIF($B$2:B417, B417)=1, ROW(), "")</f>
        <v/>
      </c>
      <c r="F417" t="str">
        <f>IF(COUNTIF($B$2:B417, B417)=1, "Yes", "No")</f>
        <v>No</v>
      </c>
    </row>
    <row r="418" spans="1:6" hidden="1" x14ac:dyDescent="0.2">
      <c r="A418" t="s">
        <v>1502</v>
      </c>
      <c r="B418" t="s">
        <v>241</v>
      </c>
      <c r="C418" s="4">
        <v>32999</v>
      </c>
      <c r="D418" s="5">
        <v>4.2</v>
      </c>
      <c r="E418" t="str">
        <f>IF(COUNTIF($B$2:B418, B418)=1, ROW(), "")</f>
        <v/>
      </c>
      <c r="F418" t="str">
        <f>IF(COUNTIF($B$2:B418, B418)=1, "Yes", "No")</f>
        <v>No</v>
      </c>
    </row>
    <row r="419" spans="1:6" hidden="1" x14ac:dyDescent="0.2">
      <c r="A419" t="s">
        <v>1498</v>
      </c>
      <c r="B419" t="s">
        <v>241</v>
      </c>
      <c r="C419" s="4">
        <v>32999</v>
      </c>
      <c r="D419" s="5">
        <v>4.2</v>
      </c>
      <c r="E419" t="str">
        <f>IF(COUNTIF($B$2:B419, B419)=1, ROW(), "")</f>
        <v/>
      </c>
      <c r="F419" t="str">
        <f>IF(COUNTIF($B$2:B419, B419)=1, "Yes", "No")</f>
        <v>No</v>
      </c>
    </row>
    <row r="420" spans="1:6" hidden="1" x14ac:dyDescent="0.2">
      <c r="A420" t="s">
        <v>1521</v>
      </c>
      <c r="B420" t="s">
        <v>241</v>
      </c>
      <c r="C420" s="4">
        <v>31999</v>
      </c>
      <c r="D420" s="5">
        <v>4.2</v>
      </c>
      <c r="E420" t="str">
        <f>IF(COUNTIF($B$2:B420, B420)=1, ROW(), "")</f>
        <v/>
      </c>
      <c r="F420" t="str">
        <f>IF(COUNTIF($B$2:B420, B420)=1, "Yes", "No")</f>
        <v>No</v>
      </c>
    </row>
    <row r="421" spans="1:6" hidden="1" x14ac:dyDescent="0.2">
      <c r="A421" t="s">
        <v>1558</v>
      </c>
      <c r="B421" t="s">
        <v>316</v>
      </c>
      <c r="C421" s="4">
        <v>14999</v>
      </c>
      <c r="D421" s="5">
        <v>4.2</v>
      </c>
      <c r="E421" t="str">
        <f>IF(COUNTIF($B$2:B421, B421)=1, ROW(), "")</f>
        <v/>
      </c>
      <c r="F421" t="str">
        <f>IF(COUNTIF($B$2:B421, B421)=1, "Yes", "No")</f>
        <v>No</v>
      </c>
    </row>
    <row r="422" spans="1:6" hidden="1" x14ac:dyDescent="0.2">
      <c r="A422" t="s">
        <v>1555</v>
      </c>
      <c r="B422" t="s">
        <v>316</v>
      </c>
      <c r="C422" s="4">
        <v>14999</v>
      </c>
      <c r="D422" s="5">
        <v>4.2</v>
      </c>
      <c r="E422" t="str">
        <f>IF(COUNTIF($B$2:B422, B422)=1, ROW(), "")</f>
        <v/>
      </c>
      <c r="F422" t="str">
        <f>IF(COUNTIF($B$2:B422, B422)=1, "Yes", "No")</f>
        <v>No</v>
      </c>
    </row>
    <row r="423" spans="1:6" hidden="1" x14ac:dyDescent="0.2">
      <c r="A423" t="s">
        <v>1551</v>
      </c>
      <c r="B423" t="s">
        <v>316</v>
      </c>
      <c r="C423" s="4">
        <v>14999</v>
      </c>
      <c r="D423" s="5">
        <v>4.2</v>
      </c>
      <c r="E423" t="str">
        <f>IF(COUNTIF($B$2:B423, B423)=1, ROW(), "")</f>
        <v/>
      </c>
      <c r="F423" t="str">
        <f>IF(COUNTIF($B$2:B423, B423)=1, "Yes", "No")</f>
        <v>No</v>
      </c>
    </row>
    <row r="424" spans="1:6" hidden="1" x14ac:dyDescent="0.2">
      <c r="A424" t="s">
        <v>1570</v>
      </c>
      <c r="B424" t="s">
        <v>90</v>
      </c>
      <c r="C424" s="4">
        <v>27999</v>
      </c>
      <c r="D424" s="5">
        <v>4.2</v>
      </c>
      <c r="E424" t="str">
        <f>IF(COUNTIF($B$2:B424, B424)=1, ROW(), "")</f>
        <v/>
      </c>
      <c r="F424" t="str">
        <f>IF(COUNTIF($B$2:B424, B424)=1, "Yes", "No")</f>
        <v>No</v>
      </c>
    </row>
    <row r="425" spans="1:6" hidden="1" x14ac:dyDescent="0.2">
      <c r="A425" t="s">
        <v>1575</v>
      </c>
      <c r="B425" t="s">
        <v>90</v>
      </c>
      <c r="C425" s="4">
        <v>29999</v>
      </c>
      <c r="D425" s="5">
        <v>4.2</v>
      </c>
      <c r="E425" t="str">
        <f>IF(COUNTIF($B$2:B425, B425)=1, ROW(), "")</f>
        <v/>
      </c>
      <c r="F425" t="str">
        <f>IF(COUNTIF($B$2:B425, B425)=1, "Yes", "No")</f>
        <v>No</v>
      </c>
    </row>
    <row r="426" spans="1:6" hidden="1" x14ac:dyDescent="0.2">
      <c r="A426" t="s">
        <v>1577</v>
      </c>
      <c r="B426" t="s">
        <v>90</v>
      </c>
      <c r="C426" s="4">
        <v>29999</v>
      </c>
      <c r="D426" s="5">
        <v>4.2</v>
      </c>
      <c r="E426" t="str">
        <f>IF(COUNTIF($B$2:B426, B426)=1, ROW(), "")</f>
        <v/>
      </c>
      <c r="F426" t="str">
        <f>IF(COUNTIF($B$2:B426, B426)=1, "Yes", "No")</f>
        <v>No</v>
      </c>
    </row>
    <row r="427" spans="1:6" hidden="1" x14ac:dyDescent="0.2">
      <c r="A427" t="s">
        <v>1581</v>
      </c>
      <c r="B427" t="s">
        <v>90</v>
      </c>
      <c r="C427" s="4">
        <v>27999</v>
      </c>
      <c r="D427" s="5">
        <v>4.2</v>
      </c>
      <c r="E427" t="str">
        <f>IF(COUNTIF($B$2:B427, B427)=1, ROW(), "")</f>
        <v/>
      </c>
      <c r="F427" t="str">
        <f>IF(COUNTIF($B$2:B427, B427)=1, "Yes", "No")</f>
        <v>No</v>
      </c>
    </row>
    <row r="428" spans="1:6" hidden="1" x14ac:dyDescent="0.2">
      <c r="A428" t="s">
        <v>1610</v>
      </c>
      <c r="B428" t="s">
        <v>276</v>
      </c>
      <c r="C428" s="4">
        <v>18999</v>
      </c>
      <c r="D428" s="5">
        <v>4.2</v>
      </c>
      <c r="E428" t="str">
        <f>IF(COUNTIF($B$2:B428, B428)=1, ROW(), "")</f>
        <v/>
      </c>
      <c r="F428" t="str">
        <f>IF(COUNTIF($B$2:B428, B428)=1, "Yes", "No")</f>
        <v>No</v>
      </c>
    </row>
    <row r="429" spans="1:6" hidden="1" x14ac:dyDescent="0.2">
      <c r="A429" t="s">
        <v>1614</v>
      </c>
      <c r="B429" t="s">
        <v>276</v>
      </c>
      <c r="C429" s="4">
        <v>15286</v>
      </c>
      <c r="D429" s="5">
        <v>4.2</v>
      </c>
      <c r="E429" t="str">
        <f>IF(COUNTIF($B$2:B429, B429)=1, ROW(), "")</f>
        <v/>
      </c>
      <c r="F429" t="str">
        <f>IF(COUNTIF($B$2:B429, B429)=1, "Yes", "No")</f>
        <v>No</v>
      </c>
    </row>
    <row r="430" spans="1:6" hidden="1" x14ac:dyDescent="0.2">
      <c r="A430" t="s">
        <v>1643</v>
      </c>
      <c r="B430" t="s">
        <v>276</v>
      </c>
      <c r="C430" s="4">
        <v>11999</v>
      </c>
      <c r="D430" s="5">
        <v>4.2</v>
      </c>
      <c r="E430" t="str">
        <f>IF(COUNTIF($B$2:B430, B430)=1, ROW(), "")</f>
        <v/>
      </c>
      <c r="F430" t="str">
        <f>IF(COUNTIF($B$2:B430, B430)=1, "Yes", "No")</f>
        <v>No</v>
      </c>
    </row>
    <row r="431" spans="1:6" hidden="1" x14ac:dyDescent="0.2">
      <c r="A431" t="s">
        <v>1656</v>
      </c>
      <c r="B431" t="s">
        <v>276</v>
      </c>
      <c r="C431" s="4">
        <v>13999</v>
      </c>
      <c r="D431" s="5">
        <v>4.2</v>
      </c>
      <c r="E431" t="str">
        <f>IF(COUNTIF($B$2:B431, B431)=1, ROW(), "")</f>
        <v/>
      </c>
      <c r="F431" t="str">
        <f>IF(COUNTIF($B$2:B431, B431)=1, "Yes", "No")</f>
        <v>No</v>
      </c>
    </row>
    <row r="432" spans="1:6" hidden="1" x14ac:dyDescent="0.2">
      <c r="A432" t="s">
        <v>1659</v>
      </c>
      <c r="B432" t="s">
        <v>276</v>
      </c>
      <c r="C432" s="4">
        <v>13999</v>
      </c>
      <c r="D432" s="5">
        <v>4.2</v>
      </c>
      <c r="E432" t="str">
        <f>IF(COUNTIF($B$2:B432, B432)=1, ROW(), "")</f>
        <v/>
      </c>
      <c r="F432" t="str">
        <f>IF(COUNTIF($B$2:B432, B432)=1, "Yes", "No")</f>
        <v>No</v>
      </c>
    </row>
    <row r="433" spans="1:6" hidden="1" x14ac:dyDescent="0.2">
      <c r="A433" t="s">
        <v>1652</v>
      </c>
      <c r="B433" t="s">
        <v>276</v>
      </c>
      <c r="C433" s="4">
        <v>11999</v>
      </c>
      <c r="D433" s="5">
        <v>4.2</v>
      </c>
      <c r="E433" t="str">
        <f>IF(COUNTIF($B$2:B433, B433)=1, ROW(), "")</f>
        <v/>
      </c>
      <c r="F433" t="str">
        <f>IF(COUNTIF($B$2:B433, B433)=1, "Yes", "No")</f>
        <v>No</v>
      </c>
    </row>
    <row r="434" spans="1:6" hidden="1" x14ac:dyDescent="0.2">
      <c r="A434" t="s">
        <v>1648</v>
      </c>
      <c r="B434" t="s">
        <v>276</v>
      </c>
      <c r="C434" s="4">
        <v>11999</v>
      </c>
      <c r="D434" s="5">
        <v>4.2</v>
      </c>
      <c r="E434" t="str">
        <f>IF(COUNTIF($B$2:B434, B434)=1, ROW(), "")</f>
        <v/>
      </c>
      <c r="F434" t="str">
        <f>IF(COUNTIF($B$2:B434, B434)=1, "Yes", "No")</f>
        <v>No</v>
      </c>
    </row>
    <row r="435" spans="1:6" hidden="1" x14ac:dyDescent="0.2">
      <c r="A435" t="s">
        <v>1663</v>
      </c>
      <c r="B435" t="s">
        <v>270</v>
      </c>
      <c r="C435" s="4">
        <v>19999</v>
      </c>
      <c r="D435" s="5">
        <v>4.2</v>
      </c>
      <c r="E435" t="str">
        <f>IF(COUNTIF($B$2:B435, B435)=1, ROW(), "")</f>
        <v/>
      </c>
      <c r="F435" t="str">
        <f>IF(COUNTIF($B$2:B435, B435)=1, "Yes", "No")</f>
        <v>No</v>
      </c>
    </row>
    <row r="436" spans="1:6" hidden="1" x14ac:dyDescent="0.2">
      <c r="A436" t="s">
        <v>1668</v>
      </c>
      <c r="B436" t="s">
        <v>270</v>
      </c>
      <c r="C436" s="4">
        <v>7999</v>
      </c>
      <c r="D436" s="5">
        <v>4.2</v>
      </c>
      <c r="E436" t="str">
        <f>IF(COUNTIF($B$2:B436, B436)=1, ROW(), "")</f>
        <v/>
      </c>
      <c r="F436" t="str">
        <f>IF(COUNTIF($B$2:B436, B436)=1, "Yes", "No")</f>
        <v>No</v>
      </c>
    </row>
    <row r="437" spans="1:6" hidden="1" x14ac:dyDescent="0.2">
      <c r="A437" t="s">
        <v>1672</v>
      </c>
      <c r="B437" t="s">
        <v>270</v>
      </c>
      <c r="C437" s="4">
        <v>7999</v>
      </c>
      <c r="D437" s="5">
        <v>4.2</v>
      </c>
      <c r="E437" t="str">
        <f>IF(COUNTIF($B$2:B437, B437)=1, ROW(), "")</f>
        <v/>
      </c>
      <c r="F437" t="str">
        <f>IF(COUNTIF($B$2:B437, B437)=1, "Yes", "No")</f>
        <v>No</v>
      </c>
    </row>
    <row r="438" spans="1:6" hidden="1" x14ac:dyDescent="0.2">
      <c r="A438" t="s">
        <v>1675</v>
      </c>
      <c r="B438" t="s">
        <v>270</v>
      </c>
      <c r="C438" s="4">
        <v>8299</v>
      </c>
      <c r="D438" s="5">
        <v>4.2</v>
      </c>
      <c r="E438" t="str">
        <f>IF(COUNTIF($B$2:B438, B438)=1, ROW(), "")</f>
        <v/>
      </c>
      <c r="F438" t="str">
        <f>IF(COUNTIF($B$2:B438, B438)=1, "Yes", "No")</f>
        <v>No</v>
      </c>
    </row>
    <row r="439" spans="1:6" hidden="1" x14ac:dyDescent="0.2">
      <c r="A439" t="s">
        <v>1699</v>
      </c>
      <c r="B439" t="s">
        <v>29</v>
      </c>
      <c r="C439" s="4">
        <v>6999</v>
      </c>
      <c r="D439" s="5">
        <v>4.2</v>
      </c>
      <c r="E439" t="str">
        <f>IF(COUNTIF($B$2:B439, B439)=1, ROW(), "")</f>
        <v/>
      </c>
      <c r="F439" t="str">
        <f>IF(COUNTIF($B$2:B439, B439)=1, "Yes", "No")</f>
        <v>No</v>
      </c>
    </row>
    <row r="440" spans="1:6" hidden="1" x14ac:dyDescent="0.2">
      <c r="A440" t="s">
        <v>1707</v>
      </c>
      <c r="B440" t="s">
        <v>29</v>
      </c>
      <c r="C440" s="4">
        <v>6999</v>
      </c>
      <c r="D440" s="5">
        <v>4.2</v>
      </c>
      <c r="E440" t="str">
        <f>IF(COUNTIF($B$2:B440, B440)=1, ROW(), "")</f>
        <v/>
      </c>
      <c r="F440" t="str">
        <f>IF(COUNTIF($B$2:B440, B440)=1, "Yes", "No")</f>
        <v>No</v>
      </c>
    </row>
    <row r="441" spans="1:6" hidden="1" x14ac:dyDescent="0.2">
      <c r="A441" t="s">
        <v>1715</v>
      </c>
      <c r="B441" t="s">
        <v>29</v>
      </c>
      <c r="C441" s="4">
        <v>6999</v>
      </c>
      <c r="D441" s="5">
        <v>4.2</v>
      </c>
      <c r="E441" t="str">
        <f>IF(COUNTIF($B$2:B441, B441)=1, ROW(), "")</f>
        <v/>
      </c>
      <c r="F441" t="str">
        <f>IF(COUNTIF($B$2:B441, B441)=1, "Yes", "No")</f>
        <v>No</v>
      </c>
    </row>
    <row r="442" spans="1:6" hidden="1" x14ac:dyDescent="0.2">
      <c r="A442" t="s">
        <v>1718</v>
      </c>
      <c r="B442" t="s">
        <v>29</v>
      </c>
      <c r="C442" s="4">
        <v>6999</v>
      </c>
      <c r="D442" s="5">
        <v>4.2</v>
      </c>
      <c r="E442" t="str">
        <f>IF(COUNTIF($B$2:B442, B442)=1, ROW(), "")</f>
        <v/>
      </c>
      <c r="F442" t="str">
        <f>IF(COUNTIF($B$2:B442, B442)=1, "Yes", "No")</f>
        <v>No</v>
      </c>
    </row>
    <row r="443" spans="1:6" hidden="1" x14ac:dyDescent="0.2">
      <c r="A443" t="s">
        <v>1098</v>
      </c>
      <c r="B443" t="s">
        <v>38</v>
      </c>
      <c r="C443" s="4">
        <v>15999</v>
      </c>
      <c r="D443" s="5">
        <v>4.2</v>
      </c>
      <c r="E443" t="str">
        <f>IF(COUNTIF($B$2:B443, B443)=1, ROW(), "")</f>
        <v/>
      </c>
      <c r="F443" t="str">
        <f>IF(COUNTIF($B$2:B443, B443)=1, "Yes", "No")</f>
        <v>No</v>
      </c>
    </row>
    <row r="444" spans="1:6" hidden="1" x14ac:dyDescent="0.2">
      <c r="A444" t="s">
        <v>1749</v>
      </c>
      <c r="B444" t="s">
        <v>270</v>
      </c>
      <c r="C444" s="4">
        <v>21999</v>
      </c>
      <c r="D444" s="5">
        <v>4.2</v>
      </c>
      <c r="E444" t="str">
        <f>IF(COUNTIF($B$2:B444, B444)=1, ROW(), "")</f>
        <v/>
      </c>
      <c r="F444" t="str">
        <f>IF(COUNTIF($B$2:B444, B444)=1, "Yes", "No")</f>
        <v>No</v>
      </c>
    </row>
    <row r="445" spans="1:6" hidden="1" x14ac:dyDescent="0.2">
      <c r="A445" t="s">
        <v>1752</v>
      </c>
      <c r="B445" t="s">
        <v>270</v>
      </c>
      <c r="C445" s="4">
        <v>21999</v>
      </c>
      <c r="D445" s="5">
        <v>4.2</v>
      </c>
      <c r="E445" t="str">
        <f>IF(COUNTIF($B$2:B445, B445)=1, ROW(), "")</f>
        <v/>
      </c>
      <c r="F445" t="str">
        <f>IF(COUNTIF($B$2:B445, B445)=1, "Yes", "No")</f>
        <v>No</v>
      </c>
    </row>
    <row r="446" spans="1:6" hidden="1" x14ac:dyDescent="0.2">
      <c r="A446" t="s">
        <v>1771</v>
      </c>
      <c r="B446" t="s">
        <v>316</v>
      </c>
      <c r="C446" s="4">
        <v>25999</v>
      </c>
      <c r="D446" s="5">
        <v>4.2</v>
      </c>
      <c r="E446" t="str">
        <f>IF(COUNTIF($B$2:B446, B446)=1, ROW(), "")</f>
        <v/>
      </c>
      <c r="F446" t="str">
        <f>IF(COUNTIF($B$2:B446, B446)=1, "Yes", "No")</f>
        <v>No</v>
      </c>
    </row>
    <row r="447" spans="1:6" hidden="1" x14ac:dyDescent="0.2">
      <c r="A447" t="s">
        <v>1776</v>
      </c>
      <c r="B447" t="s">
        <v>316</v>
      </c>
      <c r="C447" s="4">
        <v>25999</v>
      </c>
      <c r="D447" s="5">
        <v>4.2</v>
      </c>
      <c r="E447" t="str">
        <f>IF(COUNTIF($B$2:B447, B447)=1, ROW(), "")</f>
        <v/>
      </c>
      <c r="F447" t="str">
        <f>IF(COUNTIF($B$2:B447, B447)=1, "Yes", "No")</f>
        <v>No</v>
      </c>
    </row>
    <row r="448" spans="1:6" hidden="1" x14ac:dyDescent="0.2">
      <c r="A448" t="s">
        <v>1765</v>
      </c>
      <c r="B448" t="s">
        <v>316</v>
      </c>
      <c r="C448" s="4">
        <v>25999</v>
      </c>
      <c r="D448" s="5">
        <v>4.2</v>
      </c>
      <c r="E448" t="str">
        <f>IF(COUNTIF($B$2:B448, B448)=1, ROW(), "")</f>
        <v/>
      </c>
      <c r="F448" t="str">
        <f>IF(COUNTIF($B$2:B448, B448)=1, "Yes", "No")</f>
        <v>No</v>
      </c>
    </row>
    <row r="449" spans="1:6" hidden="1" x14ac:dyDescent="0.2">
      <c r="A449" t="s">
        <v>44</v>
      </c>
      <c r="B449" t="s">
        <v>29</v>
      </c>
      <c r="C449" s="4">
        <v>14999</v>
      </c>
      <c r="D449" s="5">
        <v>4.0999999999999996</v>
      </c>
      <c r="E449" t="str">
        <f>IF(COUNTIF($B$2:B449, B449)=1, ROW(), "")</f>
        <v/>
      </c>
      <c r="F449" t="str">
        <f>IF(COUNTIF($B$2:B449, B449)=1, "Yes", "No")</f>
        <v>No</v>
      </c>
    </row>
    <row r="450" spans="1:6" hidden="1" x14ac:dyDescent="0.2">
      <c r="A450" t="s">
        <v>102</v>
      </c>
      <c r="B450" t="s">
        <v>38</v>
      </c>
      <c r="C450" s="4">
        <v>11999</v>
      </c>
      <c r="D450" s="5">
        <v>4.0999999999999996</v>
      </c>
      <c r="E450" t="str">
        <f>IF(COUNTIF($B$2:B450, B450)=1, ROW(), "")</f>
        <v/>
      </c>
      <c r="F450" t="str">
        <f>IF(COUNTIF($B$2:B450, B450)=1, "Yes", "No")</f>
        <v>No</v>
      </c>
    </row>
    <row r="451" spans="1:6" hidden="1" x14ac:dyDescent="0.2">
      <c r="A451" t="s">
        <v>108</v>
      </c>
      <c r="B451" t="s">
        <v>38</v>
      </c>
      <c r="C451" s="4">
        <v>15499</v>
      </c>
      <c r="D451" s="5">
        <v>4.0999999999999996</v>
      </c>
      <c r="E451" t="str">
        <f>IF(COUNTIF($B$2:B451, B451)=1, ROW(), "")</f>
        <v/>
      </c>
      <c r="F451" t="str">
        <f>IF(COUNTIF($B$2:B451, B451)=1, "Yes", "No")</f>
        <v>No</v>
      </c>
    </row>
    <row r="452" spans="1:6" hidden="1" x14ac:dyDescent="0.2">
      <c r="A452" t="s">
        <v>110</v>
      </c>
      <c r="B452" t="s">
        <v>38</v>
      </c>
      <c r="C452" s="4">
        <v>19499</v>
      </c>
      <c r="D452" s="5">
        <v>4.0999999999999996</v>
      </c>
      <c r="E452" t="str">
        <f>IF(COUNTIF($B$2:B452, B452)=1, ROW(), "")</f>
        <v/>
      </c>
      <c r="F452" t="str">
        <f>IF(COUNTIF($B$2:B452, B452)=1, "Yes", "No")</f>
        <v>No</v>
      </c>
    </row>
    <row r="453" spans="1:6" hidden="1" x14ac:dyDescent="0.2">
      <c r="A453" t="s">
        <v>115</v>
      </c>
      <c r="B453" t="s">
        <v>38</v>
      </c>
      <c r="C453" s="4">
        <v>19499</v>
      </c>
      <c r="D453" s="5">
        <v>4.0999999999999996</v>
      </c>
      <c r="E453" t="str">
        <f>IF(COUNTIF($B$2:B453, B453)=1, ROW(), "")</f>
        <v/>
      </c>
      <c r="F453" t="str">
        <f>IF(COUNTIF($B$2:B453, B453)=1, "Yes", "No")</f>
        <v>No</v>
      </c>
    </row>
    <row r="454" spans="1:6" hidden="1" x14ac:dyDescent="0.2">
      <c r="A454" t="s">
        <v>96</v>
      </c>
      <c r="B454" t="s">
        <v>38</v>
      </c>
      <c r="C454" s="4">
        <v>19499</v>
      </c>
      <c r="D454" s="5">
        <v>4.0999999999999996</v>
      </c>
      <c r="E454" t="str">
        <f>IF(COUNTIF($B$2:B454, B454)=1, ROW(), "")</f>
        <v/>
      </c>
      <c r="F454" t="str">
        <f>IF(COUNTIF($B$2:B454, B454)=1, "Yes", "No")</f>
        <v>No</v>
      </c>
    </row>
    <row r="455" spans="1:6" hidden="1" x14ac:dyDescent="0.2">
      <c r="A455" t="s">
        <v>120</v>
      </c>
      <c r="B455" t="s">
        <v>38</v>
      </c>
      <c r="C455" s="4">
        <v>11990</v>
      </c>
      <c r="D455" s="5">
        <v>4.0999999999999996</v>
      </c>
      <c r="E455" t="str">
        <f>IF(COUNTIF($B$2:B455, B455)=1, ROW(), "")</f>
        <v/>
      </c>
      <c r="F455" t="str">
        <f>IF(COUNTIF($B$2:B455, B455)=1, "Yes", "No")</f>
        <v>No</v>
      </c>
    </row>
    <row r="456" spans="1:6" hidden="1" x14ac:dyDescent="0.2">
      <c r="A456" t="s">
        <v>108</v>
      </c>
      <c r="B456" t="s">
        <v>38</v>
      </c>
      <c r="C456" s="4">
        <v>14499</v>
      </c>
      <c r="D456" s="5">
        <v>4.0999999999999996</v>
      </c>
      <c r="E456" t="str">
        <f>IF(COUNTIF($B$2:B456, B456)=1, ROW(), "")</f>
        <v/>
      </c>
      <c r="F456" t="str">
        <f>IF(COUNTIF($B$2:B456, B456)=1, "Yes", "No")</f>
        <v>No</v>
      </c>
    </row>
    <row r="457" spans="1:6" hidden="1" x14ac:dyDescent="0.2">
      <c r="A457" t="s">
        <v>125</v>
      </c>
      <c r="B457" t="s">
        <v>38</v>
      </c>
      <c r="C457" s="4">
        <v>14998</v>
      </c>
      <c r="D457" s="5">
        <v>4.0999999999999996</v>
      </c>
      <c r="E457" t="str">
        <f>IF(COUNTIF($B$2:B457, B457)=1, ROW(), "")</f>
        <v/>
      </c>
      <c r="F457" t="str">
        <f>IF(COUNTIF($B$2:B457, B457)=1, "Yes", "No")</f>
        <v>No</v>
      </c>
    </row>
    <row r="458" spans="1:6" hidden="1" x14ac:dyDescent="0.2">
      <c r="A458" t="s">
        <v>171</v>
      </c>
      <c r="B458" t="s">
        <v>29</v>
      </c>
      <c r="C458" s="4">
        <v>6999</v>
      </c>
      <c r="D458" s="5">
        <v>4.0999999999999996</v>
      </c>
      <c r="E458" t="str">
        <f>IF(COUNTIF($B$2:B458, B458)=1, ROW(), "")</f>
        <v/>
      </c>
      <c r="F458" t="str">
        <f>IF(COUNTIF($B$2:B458, B458)=1, "Yes", "No")</f>
        <v>No</v>
      </c>
    </row>
    <row r="459" spans="1:6" hidden="1" x14ac:dyDescent="0.2">
      <c r="A459" t="s">
        <v>165</v>
      </c>
      <c r="B459" t="s">
        <v>29</v>
      </c>
      <c r="C459" s="4">
        <v>6999</v>
      </c>
      <c r="D459" s="5">
        <v>4.0999999999999996</v>
      </c>
      <c r="E459" t="str">
        <f>IF(COUNTIF($B$2:B459, B459)=1, ROW(), "")</f>
        <v/>
      </c>
      <c r="F459" t="str">
        <f>IF(COUNTIF($B$2:B459, B459)=1, "Yes", "No")</f>
        <v>No</v>
      </c>
    </row>
    <row r="460" spans="1:6" hidden="1" x14ac:dyDescent="0.2">
      <c r="A460" t="s">
        <v>177</v>
      </c>
      <c r="B460" t="s">
        <v>29</v>
      </c>
      <c r="C460" s="4">
        <v>6999</v>
      </c>
      <c r="D460" s="5">
        <v>4.0999999999999996</v>
      </c>
      <c r="E460" t="str">
        <f>IF(COUNTIF($B$2:B460, B460)=1, ROW(), "")</f>
        <v/>
      </c>
      <c r="F460" t="str">
        <f>IF(COUNTIF($B$2:B460, B460)=1, "Yes", "No")</f>
        <v>No</v>
      </c>
    </row>
    <row r="461" spans="1:6" hidden="1" x14ac:dyDescent="0.2">
      <c r="A461" t="s">
        <v>275</v>
      </c>
      <c r="B461" t="s">
        <v>276</v>
      </c>
      <c r="C461" s="4">
        <v>15999</v>
      </c>
      <c r="D461" s="5">
        <v>4.0999999999999996</v>
      </c>
      <c r="E461" t="str">
        <f>IF(COUNTIF($B$2:B461, B461)=1, ROW(), "")</f>
        <v/>
      </c>
      <c r="F461" t="str">
        <f>IF(COUNTIF($B$2:B461, B461)=1, "Yes", "No")</f>
        <v>No</v>
      </c>
    </row>
    <row r="462" spans="1:6" hidden="1" x14ac:dyDescent="0.2">
      <c r="A462" t="s">
        <v>288</v>
      </c>
      <c r="B462" t="s">
        <v>276</v>
      </c>
      <c r="C462" s="4">
        <v>7450</v>
      </c>
      <c r="D462" s="5">
        <v>4.0999999999999996</v>
      </c>
      <c r="E462" t="str">
        <f>IF(COUNTIF($B$2:B462, B462)=1, ROW(), "")</f>
        <v/>
      </c>
      <c r="F462" t="str">
        <f>IF(COUNTIF($B$2:B462, B462)=1, "Yes", "No")</f>
        <v>No</v>
      </c>
    </row>
    <row r="463" spans="1:6" hidden="1" x14ac:dyDescent="0.2">
      <c r="A463" t="s">
        <v>322</v>
      </c>
      <c r="B463" t="s">
        <v>316</v>
      </c>
      <c r="C463" s="4">
        <v>14999</v>
      </c>
      <c r="D463" s="5">
        <v>4.0999999999999996</v>
      </c>
      <c r="E463" t="str">
        <f>IF(COUNTIF($B$2:B463, B463)=1, ROW(), "")</f>
        <v/>
      </c>
      <c r="F463" t="str">
        <f>IF(COUNTIF($B$2:B463, B463)=1, "Yes", "No")</f>
        <v>No</v>
      </c>
    </row>
    <row r="464" spans="1:6" hidden="1" x14ac:dyDescent="0.2">
      <c r="A464" t="s">
        <v>338</v>
      </c>
      <c r="B464" t="s">
        <v>29</v>
      </c>
      <c r="C464" s="4">
        <v>8499</v>
      </c>
      <c r="D464" s="5">
        <v>4.0999999999999996</v>
      </c>
      <c r="E464" t="str">
        <f>IF(COUNTIF($B$2:B464, B464)=1, ROW(), "")</f>
        <v/>
      </c>
      <c r="F464" t="str">
        <f>IF(COUNTIF($B$2:B464, B464)=1, "Yes", "No")</f>
        <v>No</v>
      </c>
    </row>
    <row r="465" spans="1:6" hidden="1" x14ac:dyDescent="0.2">
      <c r="A465" t="s">
        <v>344</v>
      </c>
      <c r="B465" t="s">
        <v>241</v>
      </c>
      <c r="C465" s="4">
        <v>9999</v>
      </c>
      <c r="D465" s="5">
        <v>4.0999999999999996</v>
      </c>
      <c r="E465" t="str">
        <f>IF(COUNTIF($B$2:B465, B465)=1, ROW(), "")</f>
        <v/>
      </c>
      <c r="F465" t="str">
        <f>IF(COUNTIF($B$2:B465, B465)=1, "Yes", "No")</f>
        <v>No</v>
      </c>
    </row>
    <row r="466" spans="1:6" hidden="1" x14ac:dyDescent="0.2">
      <c r="A466" t="s">
        <v>356</v>
      </c>
      <c r="B466" t="s">
        <v>241</v>
      </c>
      <c r="C466" s="4">
        <v>9999</v>
      </c>
      <c r="D466" s="5">
        <v>4.0999999999999996</v>
      </c>
      <c r="E466" t="str">
        <f>IF(COUNTIF($B$2:B466, B466)=1, ROW(), "")</f>
        <v/>
      </c>
      <c r="F466" t="str">
        <f>IF(COUNTIF($B$2:B466, B466)=1, "Yes", "No")</f>
        <v>No</v>
      </c>
    </row>
    <row r="467" spans="1:6" hidden="1" x14ac:dyDescent="0.2">
      <c r="A467" t="s">
        <v>385</v>
      </c>
      <c r="B467" t="s">
        <v>386</v>
      </c>
      <c r="C467" s="4">
        <v>7499</v>
      </c>
      <c r="D467" s="5">
        <v>4.0999999999999996</v>
      </c>
      <c r="E467" t="str">
        <f>IF(COUNTIF($B$2:B467, B467)=1, ROW(), "")</f>
        <v/>
      </c>
      <c r="F467" t="str">
        <f>IF(COUNTIF($B$2:B467, B467)=1, "Yes", "No")</f>
        <v>No</v>
      </c>
    </row>
    <row r="468" spans="1:6" hidden="1" x14ac:dyDescent="0.2">
      <c r="A468" t="s">
        <v>392</v>
      </c>
      <c r="B468" t="s">
        <v>386</v>
      </c>
      <c r="C468" s="4">
        <v>6599</v>
      </c>
      <c r="D468" s="5">
        <v>4.0999999999999996</v>
      </c>
      <c r="E468" t="str">
        <f>IF(COUNTIF($B$2:B468, B468)=1, ROW(), "")</f>
        <v/>
      </c>
      <c r="F468" t="str">
        <f>IF(COUNTIF($B$2:B468, B468)=1, "Yes", "No")</f>
        <v>No</v>
      </c>
    </row>
    <row r="469" spans="1:6" hidden="1" x14ac:dyDescent="0.2">
      <c r="A469" t="s">
        <v>614</v>
      </c>
      <c r="B469" t="s">
        <v>29</v>
      </c>
      <c r="C469" s="4">
        <v>7999</v>
      </c>
      <c r="D469" s="5">
        <v>4.0999999999999996</v>
      </c>
      <c r="E469" t="str">
        <f>IF(COUNTIF($B$2:B469, B469)=1, ROW(), "")</f>
        <v/>
      </c>
      <c r="F469" t="str">
        <f>IF(COUNTIF($B$2:B469, B469)=1, "Yes", "No")</f>
        <v>No</v>
      </c>
    </row>
    <row r="470" spans="1:6" hidden="1" x14ac:dyDescent="0.2">
      <c r="A470" t="s">
        <v>781</v>
      </c>
      <c r="B470" t="s">
        <v>52</v>
      </c>
      <c r="C470" s="4">
        <v>8999</v>
      </c>
      <c r="D470" s="5">
        <v>4.0999999999999996</v>
      </c>
      <c r="E470" t="str">
        <f>IF(COUNTIF($B$2:B470, B470)=1, ROW(), "")</f>
        <v/>
      </c>
      <c r="F470" t="str">
        <f>IF(COUNTIF($B$2:B470, B470)=1, "Yes", "No")</f>
        <v>No</v>
      </c>
    </row>
    <row r="471" spans="1:6" hidden="1" x14ac:dyDescent="0.2">
      <c r="A471" t="s">
        <v>789</v>
      </c>
      <c r="B471" t="s">
        <v>52</v>
      </c>
      <c r="C471" s="4">
        <v>8999</v>
      </c>
      <c r="D471" s="5">
        <v>4.0999999999999996</v>
      </c>
      <c r="E471" t="str">
        <f>IF(COUNTIF($B$2:B471, B471)=1, ROW(), "")</f>
        <v/>
      </c>
      <c r="F471" t="str">
        <f>IF(COUNTIF($B$2:B471, B471)=1, "Yes", "No")</f>
        <v>No</v>
      </c>
    </row>
    <row r="472" spans="1:6" hidden="1" x14ac:dyDescent="0.2">
      <c r="A472" t="s">
        <v>935</v>
      </c>
      <c r="B472" t="s">
        <v>52</v>
      </c>
      <c r="C472" s="4">
        <v>8999</v>
      </c>
      <c r="D472" s="5">
        <v>4.0999999999999996</v>
      </c>
      <c r="E472" t="str">
        <f>IF(COUNTIF($B$2:B472, B472)=1, ROW(), "")</f>
        <v/>
      </c>
      <c r="F472" t="str">
        <f>IF(COUNTIF($B$2:B472, B472)=1, "Yes", "No")</f>
        <v>No</v>
      </c>
    </row>
    <row r="473" spans="1:6" hidden="1" x14ac:dyDescent="0.2">
      <c r="A473" t="s">
        <v>1001</v>
      </c>
      <c r="B473" t="s">
        <v>316</v>
      </c>
      <c r="C473" s="4">
        <v>8999</v>
      </c>
      <c r="D473" s="5">
        <v>4.0999999999999996</v>
      </c>
      <c r="E473" t="str">
        <f>IF(COUNTIF($B$2:B473, B473)=1, ROW(), "")</f>
        <v/>
      </c>
      <c r="F473" t="str">
        <f>IF(COUNTIF($B$2:B473, B473)=1, "Yes", "No")</f>
        <v>No</v>
      </c>
    </row>
    <row r="474" spans="1:6" hidden="1" x14ac:dyDescent="0.2">
      <c r="A474" t="s">
        <v>1006</v>
      </c>
      <c r="B474" t="s">
        <v>316</v>
      </c>
      <c r="C474" s="4">
        <v>8999</v>
      </c>
      <c r="D474" s="5">
        <v>4.0999999999999996</v>
      </c>
      <c r="E474" t="str">
        <f>IF(COUNTIF($B$2:B474, B474)=1, ROW(), "")</f>
        <v/>
      </c>
      <c r="F474" t="str">
        <f>IF(COUNTIF($B$2:B474, B474)=1, "Yes", "No")</f>
        <v>No</v>
      </c>
    </row>
    <row r="475" spans="1:6" hidden="1" x14ac:dyDescent="0.2">
      <c r="A475" t="s">
        <v>1010</v>
      </c>
      <c r="B475" t="s">
        <v>316</v>
      </c>
      <c r="C475" s="4">
        <v>8999</v>
      </c>
      <c r="D475" s="5">
        <v>4.0999999999999996</v>
      </c>
      <c r="E475" t="str">
        <f>IF(COUNTIF($B$2:B475, B475)=1, ROW(), "")</f>
        <v/>
      </c>
      <c r="F475" t="str">
        <f>IF(COUNTIF($B$2:B475, B475)=1, "Yes", "No")</f>
        <v>No</v>
      </c>
    </row>
    <row r="476" spans="1:6" hidden="1" x14ac:dyDescent="0.2">
      <c r="A476" t="s">
        <v>1014</v>
      </c>
      <c r="B476" t="s">
        <v>316</v>
      </c>
      <c r="C476" s="4">
        <v>8999</v>
      </c>
      <c r="D476" s="5">
        <v>4.0999999999999996</v>
      </c>
      <c r="E476" t="str">
        <f>IF(COUNTIF($B$2:B476, B476)=1, ROW(), "")</f>
        <v/>
      </c>
      <c r="F476" t="str">
        <f>IF(COUNTIF($B$2:B476, B476)=1, "Yes", "No")</f>
        <v>No</v>
      </c>
    </row>
    <row r="477" spans="1:6" hidden="1" x14ac:dyDescent="0.2">
      <c r="A477" t="s">
        <v>1047</v>
      </c>
      <c r="B477" t="s">
        <v>1041</v>
      </c>
      <c r="C477" s="4">
        <v>7464</v>
      </c>
      <c r="D477" s="5">
        <v>4.0999999999999996</v>
      </c>
      <c r="E477" t="str">
        <f>IF(COUNTIF($B$2:B477, B477)=1, ROW(), "")</f>
        <v/>
      </c>
      <c r="F477" t="str">
        <f>IF(COUNTIF($B$2:B477, B477)=1, "Yes", "No")</f>
        <v>No</v>
      </c>
    </row>
    <row r="478" spans="1:6" hidden="1" x14ac:dyDescent="0.2">
      <c r="A478" t="s">
        <v>1108</v>
      </c>
      <c r="B478" t="s">
        <v>276</v>
      </c>
      <c r="C478" s="4">
        <v>6999</v>
      </c>
      <c r="D478" s="5">
        <v>4.0999999999999996</v>
      </c>
      <c r="E478" t="str">
        <f>IF(COUNTIF($B$2:B478, B478)=1, ROW(), "")</f>
        <v/>
      </c>
      <c r="F478" t="str">
        <f>IF(COUNTIF($B$2:B478, B478)=1, "Yes", "No")</f>
        <v>No</v>
      </c>
    </row>
    <row r="479" spans="1:6" hidden="1" x14ac:dyDescent="0.2">
      <c r="A479" t="s">
        <v>1113</v>
      </c>
      <c r="B479" t="s">
        <v>276</v>
      </c>
      <c r="C479" s="4">
        <v>6999</v>
      </c>
      <c r="D479" s="5">
        <v>4.0999999999999996</v>
      </c>
      <c r="E479" t="str">
        <f>IF(COUNTIF($B$2:B479, B479)=1, ROW(), "")</f>
        <v/>
      </c>
      <c r="F479" t="str">
        <f>IF(COUNTIF($B$2:B479, B479)=1, "Yes", "No")</f>
        <v>No</v>
      </c>
    </row>
    <row r="480" spans="1:6" hidden="1" x14ac:dyDescent="0.2">
      <c r="A480" t="s">
        <v>1150</v>
      </c>
      <c r="B480" t="s">
        <v>52</v>
      </c>
      <c r="C480" s="4">
        <v>8249</v>
      </c>
      <c r="D480" s="5">
        <v>4.0999999999999996</v>
      </c>
      <c r="E480" t="str">
        <f>IF(COUNTIF($B$2:B480, B480)=1, ROW(), "")</f>
        <v/>
      </c>
      <c r="F480" t="str">
        <f>IF(COUNTIF($B$2:B480, B480)=1, "Yes", "No")</f>
        <v>No</v>
      </c>
    </row>
    <row r="481" spans="1:6" hidden="1" x14ac:dyDescent="0.2">
      <c r="A481" t="s">
        <v>1154</v>
      </c>
      <c r="B481" t="s">
        <v>52</v>
      </c>
      <c r="C481" s="4">
        <v>8249</v>
      </c>
      <c r="D481" s="5">
        <v>4.0999999999999996</v>
      </c>
      <c r="E481" t="str">
        <f>IF(COUNTIF($B$2:B481, B481)=1, ROW(), "")</f>
        <v/>
      </c>
      <c r="F481" t="str">
        <f>IF(COUNTIF($B$2:B481, B481)=1, "Yes", "No")</f>
        <v>No</v>
      </c>
    </row>
    <row r="482" spans="1:6" hidden="1" x14ac:dyDescent="0.2">
      <c r="A482" t="s">
        <v>1157</v>
      </c>
      <c r="B482" t="s">
        <v>52</v>
      </c>
      <c r="C482" s="4">
        <v>8249</v>
      </c>
      <c r="D482" s="5">
        <v>4.0999999999999996</v>
      </c>
      <c r="E482" t="str">
        <f>IF(COUNTIF($B$2:B482, B482)=1, ROW(), "")</f>
        <v/>
      </c>
      <c r="F482" t="str">
        <f>IF(COUNTIF($B$2:B482, B482)=1, "Yes", "No")</f>
        <v>No</v>
      </c>
    </row>
    <row r="483" spans="1:6" hidden="1" x14ac:dyDescent="0.2">
      <c r="A483" t="s">
        <v>1160</v>
      </c>
      <c r="B483" t="s">
        <v>128</v>
      </c>
      <c r="C483" s="4">
        <v>52999</v>
      </c>
      <c r="D483" s="5">
        <v>4.0999999999999996</v>
      </c>
      <c r="E483" t="str">
        <f>IF(COUNTIF($B$2:B483, B483)=1, ROW(), "")</f>
        <v/>
      </c>
      <c r="F483" t="str">
        <f>IF(COUNTIF($B$2:B483, B483)=1, "Yes", "No")</f>
        <v>No</v>
      </c>
    </row>
    <row r="484" spans="1:6" hidden="1" x14ac:dyDescent="0.2">
      <c r="A484" t="s">
        <v>1165</v>
      </c>
      <c r="B484" t="s">
        <v>128</v>
      </c>
      <c r="C484" s="4">
        <v>52999</v>
      </c>
      <c r="D484" s="5">
        <v>4.0999999999999996</v>
      </c>
      <c r="E484" t="str">
        <f>IF(COUNTIF($B$2:B484, B484)=1, ROW(), "")</f>
        <v/>
      </c>
      <c r="F484" t="str">
        <f>IF(COUNTIF($B$2:B484, B484)=1, "Yes", "No")</f>
        <v>No</v>
      </c>
    </row>
    <row r="485" spans="1:6" hidden="1" x14ac:dyDescent="0.2">
      <c r="A485" t="s">
        <v>1169</v>
      </c>
      <c r="B485" t="s">
        <v>241</v>
      </c>
      <c r="C485" s="4">
        <v>11999</v>
      </c>
      <c r="D485" s="5">
        <v>4.0999999999999996</v>
      </c>
      <c r="E485" t="str">
        <f>IF(COUNTIF($B$2:B485, B485)=1, ROW(), "")</f>
        <v/>
      </c>
      <c r="F485" t="str">
        <f>IF(COUNTIF($B$2:B485, B485)=1, "Yes", "No")</f>
        <v>No</v>
      </c>
    </row>
    <row r="486" spans="1:6" hidden="1" x14ac:dyDescent="0.2">
      <c r="A486" t="s">
        <v>1174</v>
      </c>
      <c r="B486" t="s">
        <v>52</v>
      </c>
      <c r="C486" s="4">
        <v>15999</v>
      </c>
      <c r="D486" s="5">
        <v>4.0999999999999996</v>
      </c>
      <c r="E486" t="str">
        <f>IF(COUNTIF($B$2:B486, B486)=1, ROW(), "")</f>
        <v/>
      </c>
      <c r="F486" t="str">
        <f>IF(COUNTIF($B$2:B486, B486)=1, "Yes", "No")</f>
        <v>No</v>
      </c>
    </row>
    <row r="487" spans="1:6" hidden="1" x14ac:dyDescent="0.2">
      <c r="A487" t="s">
        <v>1198</v>
      </c>
      <c r="B487" t="s">
        <v>52</v>
      </c>
      <c r="C487" s="4">
        <v>15999</v>
      </c>
      <c r="D487" s="5">
        <v>4.0999999999999996</v>
      </c>
      <c r="E487" t="str">
        <f>IF(COUNTIF($B$2:B487, B487)=1, ROW(), "")</f>
        <v/>
      </c>
      <c r="F487" t="str">
        <f>IF(COUNTIF($B$2:B487, B487)=1, "Yes", "No")</f>
        <v>No</v>
      </c>
    </row>
    <row r="488" spans="1:6" hidden="1" x14ac:dyDescent="0.2">
      <c r="A488" t="s">
        <v>1200</v>
      </c>
      <c r="B488" t="s">
        <v>241</v>
      </c>
      <c r="C488" s="4">
        <v>11999</v>
      </c>
      <c r="D488" s="5">
        <v>4.0999999999999996</v>
      </c>
      <c r="E488" t="str">
        <f>IF(COUNTIF($B$2:B488, B488)=1, ROW(), "")</f>
        <v/>
      </c>
      <c r="F488" t="str">
        <f>IF(COUNTIF($B$2:B488, B488)=1, "Yes", "No")</f>
        <v>No</v>
      </c>
    </row>
    <row r="489" spans="1:6" hidden="1" x14ac:dyDescent="0.2">
      <c r="A489" t="s">
        <v>1221</v>
      </c>
      <c r="B489" t="s">
        <v>52</v>
      </c>
      <c r="C489" s="4">
        <v>15999</v>
      </c>
      <c r="D489" s="5">
        <v>4.0999999999999996</v>
      </c>
      <c r="E489" t="str">
        <f>IF(COUNTIF($B$2:B489, B489)=1, ROW(), "")</f>
        <v/>
      </c>
      <c r="F489" t="str">
        <f>IF(COUNTIF($B$2:B489, B489)=1, "Yes", "No")</f>
        <v>No</v>
      </c>
    </row>
    <row r="490" spans="1:6" hidden="1" x14ac:dyDescent="0.2">
      <c r="A490" t="s">
        <v>1304</v>
      </c>
      <c r="B490" t="s">
        <v>316</v>
      </c>
      <c r="C490" s="4">
        <v>24999</v>
      </c>
      <c r="D490" s="5">
        <v>4.0999999999999996</v>
      </c>
      <c r="E490" t="str">
        <f>IF(COUNTIF($B$2:B490, B490)=1, ROW(), "")</f>
        <v/>
      </c>
      <c r="F490" t="str">
        <f>IF(COUNTIF($B$2:B490, B490)=1, "Yes", "No")</f>
        <v>No</v>
      </c>
    </row>
    <row r="491" spans="1:6" hidden="1" x14ac:dyDescent="0.2">
      <c r="A491" t="s">
        <v>1309</v>
      </c>
      <c r="B491" t="s">
        <v>316</v>
      </c>
      <c r="C491" s="4">
        <v>24999</v>
      </c>
      <c r="D491" s="5">
        <v>4.0999999999999996</v>
      </c>
      <c r="E491" t="str">
        <f>IF(COUNTIF($B$2:B491, B491)=1, ROW(), "")</f>
        <v/>
      </c>
      <c r="F491" t="str">
        <f>IF(COUNTIF($B$2:B491, B491)=1, "Yes", "No")</f>
        <v>No</v>
      </c>
    </row>
    <row r="492" spans="1:6" hidden="1" x14ac:dyDescent="0.2">
      <c r="A492" t="s">
        <v>1319</v>
      </c>
      <c r="B492" t="s">
        <v>128</v>
      </c>
      <c r="C492" s="4">
        <v>37999</v>
      </c>
      <c r="D492" s="5">
        <v>4.0999999999999996</v>
      </c>
      <c r="E492" t="str">
        <f>IF(COUNTIF($B$2:B492, B492)=1, ROW(), "")</f>
        <v/>
      </c>
      <c r="F492" t="str">
        <f>IF(COUNTIF($B$2:B492, B492)=1, "Yes", "No")</f>
        <v>No</v>
      </c>
    </row>
    <row r="493" spans="1:6" hidden="1" x14ac:dyDescent="0.2">
      <c r="A493" t="s">
        <v>1325</v>
      </c>
      <c r="B493" t="s">
        <v>128</v>
      </c>
      <c r="C493" s="4">
        <v>37999</v>
      </c>
      <c r="D493" s="5">
        <v>4.0999999999999996</v>
      </c>
      <c r="E493" t="str">
        <f>IF(COUNTIF($B$2:B493, B493)=1, ROW(), "")</f>
        <v/>
      </c>
      <c r="F493" t="str">
        <f>IF(COUNTIF($B$2:B493, B493)=1, "Yes", "No")</f>
        <v>No</v>
      </c>
    </row>
    <row r="494" spans="1:6" hidden="1" x14ac:dyDescent="0.2">
      <c r="A494" t="s">
        <v>1329</v>
      </c>
      <c r="B494" t="s">
        <v>128</v>
      </c>
      <c r="C494" s="4">
        <v>37999</v>
      </c>
      <c r="D494" s="5">
        <v>4.0999999999999996</v>
      </c>
      <c r="E494" t="str">
        <f>IF(COUNTIF($B$2:B494, B494)=1, ROW(), "")</f>
        <v/>
      </c>
      <c r="F494" t="str">
        <f>IF(COUNTIF($B$2:B494, B494)=1, "Yes", "No")</f>
        <v>No</v>
      </c>
    </row>
    <row r="495" spans="1:6" hidden="1" x14ac:dyDescent="0.2">
      <c r="A495" t="s">
        <v>1113</v>
      </c>
      <c r="B495" t="s">
        <v>276</v>
      </c>
      <c r="C495" s="4">
        <v>7134</v>
      </c>
      <c r="D495" s="5">
        <v>4.0999999999999996</v>
      </c>
      <c r="E495" t="str">
        <f>IF(COUNTIF($B$2:B495, B495)=1, ROW(), "")</f>
        <v/>
      </c>
      <c r="F495" t="str">
        <f>IF(COUNTIF($B$2:B495, B495)=1, "Yes", "No")</f>
        <v>No</v>
      </c>
    </row>
    <row r="496" spans="1:6" hidden="1" x14ac:dyDescent="0.2">
      <c r="A496" t="s">
        <v>1346</v>
      </c>
      <c r="B496" t="s">
        <v>276</v>
      </c>
      <c r="C496" s="4">
        <v>7457</v>
      </c>
      <c r="D496" s="5">
        <v>4.0999999999999996</v>
      </c>
      <c r="E496" t="str">
        <f>IF(COUNTIF($B$2:B496, B496)=1, ROW(), "")</f>
        <v/>
      </c>
      <c r="F496" t="str">
        <f>IF(COUNTIF($B$2:B496, B496)=1, "Yes", "No")</f>
        <v>No</v>
      </c>
    </row>
    <row r="497" spans="1:6" hidden="1" x14ac:dyDescent="0.2">
      <c r="A497" t="s">
        <v>1352</v>
      </c>
      <c r="B497" t="s">
        <v>276</v>
      </c>
      <c r="C497" s="4">
        <v>7150</v>
      </c>
      <c r="D497" s="5">
        <v>4.0999999999999996</v>
      </c>
      <c r="E497" t="str">
        <f>IF(COUNTIF($B$2:B497, B497)=1, ROW(), "")</f>
        <v/>
      </c>
      <c r="F497" t="str">
        <f>IF(COUNTIF($B$2:B497, B497)=1, "Yes", "No")</f>
        <v>No</v>
      </c>
    </row>
    <row r="498" spans="1:6" hidden="1" x14ac:dyDescent="0.2">
      <c r="A498" t="s">
        <v>1338</v>
      </c>
      <c r="B498" t="s">
        <v>276</v>
      </c>
      <c r="C498" s="4">
        <v>7579</v>
      </c>
      <c r="D498" s="5">
        <v>4.0999999999999996</v>
      </c>
      <c r="E498" t="str">
        <f>IF(COUNTIF($B$2:B498, B498)=1, ROW(), "")</f>
        <v/>
      </c>
      <c r="F498" t="str">
        <f>IF(COUNTIF($B$2:B498, B498)=1, "Yes", "No")</f>
        <v>No</v>
      </c>
    </row>
    <row r="499" spans="1:6" hidden="1" x14ac:dyDescent="0.2">
      <c r="A499" t="s">
        <v>1108</v>
      </c>
      <c r="B499" t="s">
        <v>276</v>
      </c>
      <c r="C499" s="4">
        <v>7189</v>
      </c>
      <c r="D499" s="5">
        <v>4.0999999999999996</v>
      </c>
      <c r="E499" t="str">
        <f>IF(COUNTIF($B$2:B499, B499)=1, ROW(), "")</f>
        <v/>
      </c>
      <c r="F499" t="str">
        <f>IF(COUNTIF($B$2:B499, B499)=1, "Yes", "No")</f>
        <v>No</v>
      </c>
    </row>
    <row r="500" spans="1:6" hidden="1" x14ac:dyDescent="0.2">
      <c r="A500" t="s">
        <v>1358</v>
      </c>
      <c r="B500" t="s">
        <v>276</v>
      </c>
      <c r="C500" s="4">
        <v>7599</v>
      </c>
      <c r="D500" s="5">
        <v>4.0999999999999996</v>
      </c>
      <c r="E500" t="str">
        <f>IF(COUNTIF($B$2:B500, B500)=1, ROW(), "")</f>
        <v/>
      </c>
      <c r="F500" t="str">
        <f>IF(COUNTIF($B$2:B500, B500)=1, "Yes", "No")</f>
        <v>No</v>
      </c>
    </row>
    <row r="501" spans="1:6" hidden="1" x14ac:dyDescent="0.2">
      <c r="A501" t="s">
        <v>1355</v>
      </c>
      <c r="B501" t="s">
        <v>276</v>
      </c>
      <c r="C501" s="4">
        <v>7800</v>
      </c>
      <c r="D501" s="5">
        <v>4.0999999999999996</v>
      </c>
      <c r="E501" t="str">
        <f>IF(COUNTIF($B$2:B501, B501)=1, ROW(), "")</f>
        <v/>
      </c>
      <c r="F501" t="str">
        <f>IF(COUNTIF($B$2:B501, B501)=1, "Yes", "No")</f>
        <v>No</v>
      </c>
    </row>
    <row r="502" spans="1:6" hidden="1" x14ac:dyDescent="0.2">
      <c r="A502" t="s">
        <v>1446</v>
      </c>
      <c r="B502" t="s">
        <v>52</v>
      </c>
      <c r="C502" s="4">
        <v>13499</v>
      </c>
      <c r="D502" s="5">
        <v>4.0999999999999996</v>
      </c>
      <c r="E502" t="str">
        <f>IF(COUNTIF($B$2:B502, B502)=1, ROW(), "")</f>
        <v/>
      </c>
      <c r="F502" t="str">
        <f>IF(COUNTIF($B$2:B502, B502)=1, "Yes", "No")</f>
        <v>No</v>
      </c>
    </row>
    <row r="503" spans="1:6" hidden="1" x14ac:dyDescent="0.2">
      <c r="A503" t="s">
        <v>1452</v>
      </c>
      <c r="B503" t="s">
        <v>52</v>
      </c>
      <c r="C503" s="4">
        <v>13499</v>
      </c>
      <c r="D503" s="5">
        <v>4.0999999999999996</v>
      </c>
      <c r="E503" t="str">
        <f>IF(COUNTIF($B$2:B503, B503)=1, ROW(), "")</f>
        <v/>
      </c>
      <c r="F503" t="str">
        <f>IF(COUNTIF($B$2:B503, B503)=1, "Yes", "No")</f>
        <v>No</v>
      </c>
    </row>
    <row r="504" spans="1:6" hidden="1" x14ac:dyDescent="0.2">
      <c r="A504" t="s">
        <v>1456</v>
      </c>
      <c r="B504" t="s">
        <v>52</v>
      </c>
      <c r="C504" s="4">
        <v>8499</v>
      </c>
      <c r="D504" s="5">
        <v>4.0999999999999996</v>
      </c>
      <c r="E504" t="str">
        <f>IF(COUNTIF($B$2:B504, B504)=1, ROW(), "")</f>
        <v/>
      </c>
      <c r="F504" t="str">
        <f>IF(COUNTIF($B$2:B504, B504)=1, "Yes", "No")</f>
        <v>No</v>
      </c>
    </row>
    <row r="505" spans="1:6" hidden="1" x14ac:dyDescent="0.2">
      <c r="A505" t="s">
        <v>1458</v>
      </c>
      <c r="B505" t="s">
        <v>52</v>
      </c>
      <c r="C505" s="4">
        <v>8499</v>
      </c>
      <c r="D505" s="5">
        <v>4.0999999999999996</v>
      </c>
      <c r="E505" t="str">
        <f>IF(COUNTIF($B$2:B505, B505)=1, ROW(), "")</f>
        <v/>
      </c>
      <c r="F505" t="str">
        <f>IF(COUNTIF($B$2:B505, B505)=1, "Yes", "No")</f>
        <v>No</v>
      </c>
    </row>
    <row r="506" spans="1:6" hidden="1" x14ac:dyDescent="0.2">
      <c r="A506" t="s">
        <v>1460</v>
      </c>
      <c r="B506" t="s">
        <v>52</v>
      </c>
      <c r="C506" s="4">
        <v>8499</v>
      </c>
      <c r="D506" s="5">
        <v>4.0999999999999996</v>
      </c>
      <c r="E506" t="str">
        <f>IF(COUNTIF($B$2:B506, B506)=1, ROW(), "")</f>
        <v/>
      </c>
      <c r="F506" t="str">
        <f>IF(COUNTIF($B$2:B506, B506)=1, "Yes", "No")</f>
        <v>No</v>
      </c>
    </row>
    <row r="507" spans="1:6" hidden="1" x14ac:dyDescent="0.2">
      <c r="A507" t="s">
        <v>1551</v>
      </c>
      <c r="B507" t="s">
        <v>316</v>
      </c>
      <c r="C507" s="4">
        <v>15999</v>
      </c>
      <c r="D507" s="5">
        <v>4.0999999999999996</v>
      </c>
      <c r="E507" t="str">
        <f>IF(COUNTIF($B$2:B507, B507)=1, ROW(), "")</f>
        <v/>
      </c>
      <c r="F507" t="str">
        <f>IF(COUNTIF($B$2:B507, B507)=1, "Yes", "No")</f>
        <v>No</v>
      </c>
    </row>
    <row r="508" spans="1:6" hidden="1" x14ac:dyDescent="0.2">
      <c r="A508" t="s">
        <v>1555</v>
      </c>
      <c r="B508" t="s">
        <v>316</v>
      </c>
      <c r="C508" s="4">
        <v>15999</v>
      </c>
      <c r="D508" s="5">
        <v>4.0999999999999996</v>
      </c>
      <c r="E508" t="str">
        <f>IF(COUNTIF($B$2:B508, B508)=1, ROW(), "")</f>
        <v/>
      </c>
      <c r="F508" t="str">
        <f>IF(COUNTIF($B$2:B508, B508)=1, "Yes", "No")</f>
        <v>No</v>
      </c>
    </row>
    <row r="509" spans="1:6" hidden="1" x14ac:dyDescent="0.2">
      <c r="A509" t="s">
        <v>1558</v>
      </c>
      <c r="B509" t="s">
        <v>316</v>
      </c>
      <c r="C509" s="4">
        <v>15999</v>
      </c>
      <c r="D509" s="5">
        <v>4.0999999999999996</v>
      </c>
      <c r="E509" t="str">
        <f>IF(COUNTIF($B$2:B509, B509)=1, ROW(), "")</f>
        <v/>
      </c>
      <c r="F509" t="str">
        <f>IF(COUNTIF($B$2:B509, B509)=1, "Yes", "No")</f>
        <v>No</v>
      </c>
    </row>
    <row r="510" spans="1:6" hidden="1" x14ac:dyDescent="0.2">
      <c r="A510" t="s">
        <v>1565</v>
      </c>
      <c r="B510" t="s">
        <v>90</v>
      </c>
      <c r="C510" s="4">
        <v>13499</v>
      </c>
      <c r="D510" s="5">
        <v>4.0999999999999996</v>
      </c>
      <c r="E510" t="str">
        <f>IF(COUNTIF($B$2:B510, B510)=1, ROW(), "")</f>
        <v/>
      </c>
      <c r="F510" t="str">
        <f>IF(COUNTIF($B$2:B510, B510)=1, "Yes", "No")</f>
        <v>No</v>
      </c>
    </row>
    <row r="511" spans="1:6" hidden="1" x14ac:dyDescent="0.2">
      <c r="A511" t="s">
        <v>1636</v>
      </c>
      <c r="B511" t="s">
        <v>316</v>
      </c>
      <c r="C511" s="4">
        <v>17999</v>
      </c>
      <c r="D511" s="5">
        <v>4.0999999999999996</v>
      </c>
      <c r="E511" t="str">
        <f>IF(COUNTIF($B$2:B511, B511)=1, ROW(), "")</f>
        <v/>
      </c>
      <c r="F511" t="str">
        <f>IF(COUNTIF($B$2:B511, B511)=1, "Yes", "No")</f>
        <v>No</v>
      </c>
    </row>
    <row r="512" spans="1:6" hidden="1" x14ac:dyDescent="0.2">
      <c r="A512" t="s">
        <v>96</v>
      </c>
      <c r="B512" t="s">
        <v>38</v>
      </c>
      <c r="C512" s="4">
        <v>21499</v>
      </c>
      <c r="D512" s="5">
        <v>4</v>
      </c>
      <c r="E512" t="str">
        <f>IF(COUNTIF($B$2:B512, B512)=1, ROW(), "")</f>
        <v/>
      </c>
      <c r="F512" t="str">
        <f>IF(COUNTIF($B$2:B512, B512)=1, "Yes", "No")</f>
        <v>No</v>
      </c>
    </row>
    <row r="513" spans="1:6" hidden="1" x14ac:dyDescent="0.2">
      <c r="A513" t="s">
        <v>110</v>
      </c>
      <c r="B513" t="s">
        <v>38</v>
      </c>
      <c r="C513" s="4">
        <v>21499</v>
      </c>
      <c r="D513" s="5">
        <v>4</v>
      </c>
      <c r="E513" t="str">
        <f>IF(COUNTIF($B$2:B513, B513)=1, ROW(), "")</f>
        <v/>
      </c>
      <c r="F513" t="str">
        <f>IF(COUNTIF($B$2:B513, B513)=1, "Yes", "No")</f>
        <v>No</v>
      </c>
    </row>
    <row r="514" spans="1:6" hidden="1" x14ac:dyDescent="0.2">
      <c r="A514" t="s">
        <v>165</v>
      </c>
      <c r="B514" t="s">
        <v>29</v>
      </c>
      <c r="C514" s="4">
        <v>5999</v>
      </c>
      <c r="D514" s="5">
        <v>4</v>
      </c>
      <c r="E514" t="str">
        <f>IF(COUNTIF($B$2:B514, B514)=1, ROW(), "")</f>
        <v/>
      </c>
      <c r="F514" t="str">
        <f>IF(COUNTIF($B$2:B514, B514)=1, "Yes", "No")</f>
        <v>No</v>
      </c>
    </row>
    <row r="515" spans="1:6" hidden="1" x14ac:dyDescent="0.2">
      <c r="A515" t="s">
        <v>682</v>
      </c>
      <c r="B515" t="s">
        <v>386</v>
      </c>
      <c r="C515" s="4">
        <v>5749</v>
      </c>
      <c r="D515" s="5">
        <v>4</v>
      </c>
      <c r="E515" t="str">
        <f>IF(COUNTIF($B$2:B515, B515)=1, ROW(), "")</f>
        <v/>
      </c>
      <c r="F515" t="str">
        <f>IF(COUNTIF($B$2:B515, B515)=1, "Yes", "No")</f>
        <v>No</v>
      </c>
    </row>
    <row r="516" spans="1:6" hidden="1" x14ac:dyDescent="0.2">
      <c r="A516" t="s">
        <v>688</v>
      </c>
      <c r="B516" t="s">
        <v>386</v>
      </c>
      <c r="C516" s="4">
        <v>5728</v>
      </c>
      <c r="D516" s="5">
        <v>4</v>
      </c>
      <c r="E516" t="str">
        <f>IF(COUNTIF($B$2:B516, B516)=1, ROW(), "")</f>
        <v/>
      </c>
      <c r="F516" t="str">
        <f>IF(COUNTIF($B$2:B516, B516)=1, "Yes", "No")</f>
        <v>No</v>
      </c>
    </row>
    <row r="517" spans="1:6" hidden="1" x14ac:dyDescent="0.2">
      <c r="A517" t="s">
        <v>1298</v>
      </c>
      <c r="B517" t="s">
        <v>316</v>
      </c>
      <c r="C517" s="4">
        <v>21999</v>
      </c>
      <c r="D517" s="5">
        <v>4</v>
      </c>
      <c r="E517" t="str">
        <f>IF(COUNTIF($B$2:B517, B517)=1, ROW(), "")</f>
        <v/>
      </c>
      <c r="F517" t="str">
        <f>IF(COUNTIF($B$2:B517, B517)=1, "Yes", "No")</f>
        <v>No</v>
      </c>
    </row>
    <row r="518" spans="1:6" hidden="1" x14ac:dyDescent="0.2">
      <c r="A518" t="s">
        <v>1312</v>
      </c>
      <c r="B518" t="s">
        <v>316</v>
      </c>
      <c r="C518" s="4">
        <v>21999</v>
      </c>
      <c r="D518" s="5">
        <v>4</v>
      </c>
      <c r="E518" t="str">
        <f>IF(COUNTIF($B$2:B518, B518)=1, ROW(), "")</f>
        <v/>
      </c>
      <c r="F518" t="str">
        <f>IF(COUNTIF($B$2:B518, B518)=1, "Yes", "No")</f>
        <v>No</v>
      </c>
    </row>
    <row r="519" spans="1:6" hidden="1" x14ac:dyDescent="0.2">
      <c r="A519" t="s">
        <v>1316</v>
      </c>
      <c r="B519" t="s">
        <v>316</v>
      </c>
      <c r="C519" s="4">
        <v>21999</v>
      </c>
      <c r="D519" s="5">
        <v>4</v>
      </c>
      <c r="E519" t="str">
        <f>IF(COUNTIF($B$2:B519, B519)=1, ROW(), "")</f>
        <v/>
      </c>
      <c r="F519" t="str">
        <f>IF(COUNTIF($B$2:B519, B519)=1, "Yes", "No")</f>
        <v>No</v>
      </c>
    </row>
    <row r="520" spans="1:6" hidden="1" x14ac:dyDescent="0.2">
      <c r="A520" t="s">
        <v>1338</v>
      </c>
      <c r="B520" t="s">
        <v>276</v>
      </c>
      <c r="C520" s="4">
        <v>8799</v>
      </c>
      <c r="D520" s="5">
        <v>4</v>
      </c>
      <c r="E520" t="str">
        <f>IF(COUNTIF($B$2:B520, B520)=1, ROW(), "")</f>
        <v/>
      </c>
      <c r="F520" t="str">
        <f>IF(COUNTIF($B$2:B520, B520)=1, "Yes", "No")</f>
        <v>No</v>
      </c>
    </row>
    <row r="521" spans="1:6" hidden="1" x14ac:dyDescent="0.2">
      <c r="A521" t="s">
        <v>1355</v>
      </c>
      <c r="B521" t="s">
        <v>276</v>
      </c>
      <c r="C521" s="4">
        <v>8475</v>
      </c>
      <c r="D521" s="5">
        <v>4</v>
      </c>
      <c r="E521" t="str">
        <f>IF(COUNTIF($B$2:B521, B521)=1, ROW(), "")</f>
        <v/>
      </c>
      <c r="F521" t="str">
        <f>IF(COUNTIF($B$2:B521, B521)=1, "Yes", "No")</f>
        <v>No</v>
      </c>
    </row>
    <row r="522" spans="1:6" hidden="1" x14ac:dyDescent="0.2">
      <c r="A522" t="s">
        <v>1358</v>
      </c>
      <c r="B522" t="s">
        <v>276</v>
      </c>
      <c r="C522" s="4">
        <v>8399</v>
      </c>
      <c r="D522" s="5">
        <v>4</v>
      </c>
      <c r="E522" t="str">
        <f>IF(COUNTIF($B$2:B522, B522)=1, ROW(), "")</f>
        <v/>
      </c>
      <c r="F522" t="str">
        <f>IF(COUNTIF($B$2:B522, B522)=1, "Yes", "No")</f>
        <v>No</v>
      </c>
    </row>
    <row r="523" spans="1:6" hidden="1" x14ac:dyDescent="0.2">
      <c r="A523" t="s">
        <v>1405</v>
      </c>
      <c r="B523" t="s">
        <v>375</v>
      </c>
      <c r="C523" s="4">
        <v>15499</v>
      </c>
      <c r="D523" s="5">
        <v>4</v>
      </c>
      <c r="E523" t="str">
        <f>IF(COUNTIF($B$2:B523, B523)=1, ROW(), "")</f>
        <v/>
      </c>
      <c r="F523" t="str">
        <f>IF(COUNTIF($B$2:B523, B523)=1, "Yes", "No")</f>
        <v>No</v>
      </c>
    </row>
    <row r="524" spans="1:6" hidden="1" x14ac:dyDescent="0.2">
      <c r="A524" t="s">
        <v>67</v>
      </c>
      <c r="B524" t="s">
        <v>29</v>
      </c>
      <c r="C524" s="4">
        <v>8999</v>
      </c>
      <c r="D524" s="5">
        <v>3.9</v>
      </c>
      <c r="E524" t="str">
        <f>IF(COUNTIF($B$2:B524, B524)=1, ROW(), "")</f>
        <v/>
      </c>
      <c r="F524" t="str">
        <f>IF(COUNTIF($B$2:B524, B524)=1, "Yes", "No")</f>
        <v>No</v>
      </c>
    </row>
    <row r="525" spans="1:6" hidden="1" x14ac:dyDescent="0.2">
      <c r="A525" t="s">
        <v>159</v>
      </c>
      <c r="B525" t="s">
        <v>38</v>
      </c>
      <c r="C525" s="4">
        <v>9499</v>
      </c>
      <c r="D525" s="5">
        <v>3.9</v>
      </c>
      <c r="E525" t="str">
        <f>IF(COUNTIF($B$2:B525, B525)=1, ROW(), "")</f>
        <v/>
      </c>
      <c r="F525" t="str">
        <f>IF(COUNTIF($B$2:B525, B525)=1, "Yes", "No")</f>
        <v>No</v>
      </c>
    </row>
    <row r="526" spans="1:6" hidden="1" x14ac:dyDescent="0.2">
      <c r="A526" t="s">
        <v>1525</v>
      </c>
      <c r="B526" t="s">
        <v>375</v>
      </c>
      <c r="C526" s="4">
        <v>41999</v>
      </c>
      <c r="D526" s="5">
        <v>3.9</v>
      </c>
      <c r="E526" t="str">
        <f>IF(COUNTIF($B$2:B526, B526)=1, ROW(), "")</f>
        <v/>
      </c>
      <c r="F526" t="str">
        <f>IF(COUNTIF($B$2:B526, B526)=1, "Yes", "No")</f>
        <v>No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5A931-DBFD-4266-85CE-85EBB6102863}">
  <dimension ref="A1:B20"/>
  <sheetViews>
    <sheetView zoomScaleNormal="100" workbookViewId="0">
      <selection activeCell="I15" sqref="I15"/>
    </sheetView>
  </sheetViews>
  <sheetFormatPr defaultRowHeight="14.25" x14ac:dyDescent="0.2"/>
  <cols>
    <col min="1" max="1" width="12.25" bestFit="1" customWidth="1"/>
    <col min="2" max="2" width="14.75" bestFit="1" customWidth="1"/>
  </cols>
  <sheetData>
    <row r="1" spans="1:2" x14ac:dyDescent="0.2">
      <c r="A1" s="2" t="s">
        <v>1789</v>
      </c>
      <c r="B1" t="s">
        <v>1813</v>
      </c>
    </row>
    <row r="2" spans="1:2" x14ac:dyDescent="0.2">
      <c r="A2" s="3" t="s">
        <v>375</v>
      </c>
      <c r="B2" s="1">
        <v>4.4147540983606568</v>
      </c>
    </row>
    <row r="3" spans="1:2" x14ac:dyDescent="0.2">
      <c r="A3" s="3" t="s">
        <v>557</v>
      </c>
      <c r="B3" s="1">
        <v>4.3999999999999995</v>
      </c>
    </row>
    <row r="4" spans="1:2" x14ac:dyDescent="0.2">
      <c r="A4" s="3" t="s">
        <v>241</v>
      </c>
      <c r="B4" s="1">
        <v>4.3512820512820518</v>
      </c>
    </row>
    <row r="5" spans="1:2" x14ac:dyDescent="0.2">
      <c r="A5" s="3" t="s">
        <v>1730</v>
      </c>
      <c r="B5" s="1">
        <v>4.3499999999999996</v>
      </c>
    </row>
    <row r="6" spans="1:2" x14ac:dyDescent="0.2">
      <c r="A6" s="3" t="s">
        <v>90</v>
      </c>
      <c r="B6" s="1">
        <v>4.333333333333333</v>
      </c>
    </row>
    <row r="7" spans="1:2" x14ac:dyDescent="0.2">
      <c r="A7" s="3" t="s">
        <v>38</v>
      </c>
      <c r="B7" s="1">
        <v>4.3035714285714279</v>
      </c>
    </row>
    <row r="8" spans="1:2" x14ac:dyDescent="0.2">
      <c r="A8" s="3" t="s">
        <v>1584</v>
      </c>
      <c r="B8" s="1">
        <v>4.3</v>
      </c>
    </row>
    <row r="9" spans="1:2" x14ac:dyDescent="0.2">
      <c r="A9" s="3" t="s">
        <v>270</v>
      </c>
      <c r="B9" s="1">
        <v>4.2571428571428571</v>
      </c>
    </row>
    <row r="10" spans="1:2" x14ac:dyDescent="0.2">
      <c r="A10" s="3" t="s">
        <v>29</v>
      </c>
      <c r="B10" s="1">
        <v>4.2408163265306111</v>
      </c>
    </row>
    <row r="11" spans="1:2" x14ac:dyDescent="0.2">
      <c r="A11" s="3" t="s">
        <v>128</v>
      </c>
      <c r="B11" s="1">
        <v>4.2066666666666679</v>
      </c>
    </row>
    <row r="12" spans="1:2" x14ac:dyDescent="0.2">
      <c r="A12" s="3" t="s">
        <v>316</v>
      </c>
      <c r="B12" s="1">
        <v>4.2059999999999986</v>
      </c>
    </row>
    <row r="13" spans="1:2" x14ac:dyDescent="0.2">
      <c r="A13" s="3" t="s">
        <v>1051</v>
      </c>
      <c r="B13" s="1">
        <v>4.2</v>
      </c>
    </row>
    <row r="14" spans="1:2" x14ac:dyDescent="0.2">
      <c r="A14" s="3" t="s">
        <v>276</v>
      </c>
      <c r="B14" s="1">
        <v>4.1931034482758589</v>
      </c>
    </row>
    <row r="15" spans="1:2" x14ac:dyDescent="0.2">
      <c r="A15" s="3" t="s">
        <v>52</v>
      </c>
      <c r="B15" s="1">
        <v>4.1883720930232533</v>
      </c>
    </row>
    <row r="16" spans="1:2" x14ac:dyDescent="0.2">
      <c r="A16" s="3" t="s">
        <v>386</v>
      </c>
      <c r="B16" s="1">
        <v>4.1428571428571432</v>
      </c>
    </row>
    <row r="17" spans="1:2" x14ac:dyDescent="0.2">
      <c r="A17" s="3" t="s">
        <v>1041</v>
      </c>
      <c r="B17" s="1">
        <v>4.0999999999999996</v>
      </c>
    </row>
    <row r="18" spans="1:2" x14ac:dyDescent="0.2">
      <c r="A18" s="3" t="s">
        <v>20</v>
      </c>
      <c r="B18" s="1">
        <v>4.0999999999999996</v>
      </c>
    </row>
    <row r="19" spans="1:2" x14ac:dyDescent="0.2">
      <c r="A19" s="3" t="s">
        <v>303</v>
      </c>
      <c r="B19" s="1">
        <v>3.8</v>
      </c>
    </row>
    <row r="20" spans="1:2" x14ac:dyDescent="0.2">
      <c r="A20" s="3" t="s">
        <v>1795</v>
      </c>
      <c r="B20" s="1">
        <v>4.282666666666672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Y D A A B Q S w M E F A A C A A g A k G 0 b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J B t G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b R t Z w 6 I J d r 8 A A A D C A w A A E w A c A E Z v c m 1 1 b G F z L 1 N l Y 3 R p b 2 4 x L m 0 g o h g A K K A U A A A A A A A A A A A A A A A A A A A A A A A A A A A A K 0 5 N L s n M z 1 M I h t C G 1 r x c v F z F G Y l F q S k K A R n 5 e a n F Y Z m p 5 Q q 2 C j m p J b x c C k A Q n F 9 a l J w K F A k u z N F z S S x J T E o s T i 3 W U P J x D A j x D 9 A 1 s w g w 9 j b x 8 I g J D v R x j Q g I c g 0 O V t L U g W h 1 y 8 k s y E 4 s K g F p B p t S H e 2 X m J t q q w S T U I q t j Q Y Z G Q v V k J K U H 4 / i C p j C 6 u j g 5 I z U 3 E R b J a A S J R 3 P k t R c W y W E S r g 5 v F y Z e d i M Q v a m M p J G B Q 0 j T a U R 5 F v j E e V b k + H o W w B Q S w E C L Q A U A A I A C A C Q b R t Z 0 7 3 x u a U A A A D 2 A A A A E g A A A A A A A A A A A A A A A A A A A A A A Q 2 9 u Z m l n L 1 B h Y 2 t h Z 2 U u e G 1 s U E s B A i 0 A F A A C A A g A k G 0 b W Q / K 6 a u k A A A A 6 Q A A A B M A A A A A A A A A A A A A A A A A 8 Q A A A F t D b 2 5 0 Z W 5 0 X 1 R 5 c G V z X S 5 4 b W x Q S w E C L Q A U A A I A C A C Q b R t Z w 6 I J d r 8 A A A D C A w A A E w A A A A A A A A A A A A A A A A D i A Q A A R m 9 y b X V s Y X M v U 2 V j d G l v b j E u b V B L B Q Y A A A A A A w A D A M I A A A D u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R g A A A A A A A P F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a G 9 u Z X N W a W V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g 0 M T J k Y j E t M D J k M C 0 0 M G I 1 L W J l N z I t M 2 J h O G Y 5 N T c 4 Z W Q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o b 2 5 l c 1 Z p Z X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2 V D A 1 O j I 4 O j I 5 L j U w N D k 2 M j B a I i A v P j x F b n R y e S B U e X B l P S J G a W x s Q 2 9 s d W 1 u V H l w Z X M i I F Z h b H V l P S J z Q m d Z R 0 J n S U N C Z 1 l G Q m d J Q 0 J n W U N C U U l D I i A v P j x F b n R y e S B U e X B l P S J G a W x s Q 2 9 s d W 1 u T m F t Z X M i I F Z h b H V l P S J z W y Z x d W 9 0 O 3 B p Z C Z x d W 9 0 O y w m c X V v d D t 0 a X R s Z S Z x d W 9 0 O y w m c X V v d D t i c m F u Z C Z x d W 9 0 O y w m c X V v d D t z d G 9 j a y Z x d W 9 0 O y w m c X V v d D t t c n A m c X V v d D s s J n F 1 b 3 Q 7 c H J p Y 2 U m c X V v d D s s J n F 1 b 3 Q 7 a W 1 h Z 2 U m c X V v d D s s J n F 1 b 3 Q 7 b W 9 k Z W w m c X V v d D s s J n F 1 b 3 Q 7 c 2 N y Z W V u X 3 N p e m U m c X V v d D s s J n F 1 b 3 Q 7 Z G l z c G x h e S Z x d W 9 0 O y w m c X V v d D t y Y W 0 m c X V v d D s s J n F 1 b 3 Q 7 c 3 R v c m F n Z S Z x d W 9 0 O y w m c X V v d D t j b 2 x v c i Z x d W 9 0 O y w m c X V v d D t w c m 9 j Z X N z b 3 I m c X V v d D s s J n F 1 b 3 Q 7 Y m F 0 d G V y e S Z x d W 9 0 O y w m c X V v d D t y Y X R p b m c m c X V v d D s s J n F 1 b 3 Q 7 c m V h c l 9 j Y W 1 l c m E m c X V v d D s s J n F 1 b 3 Q 7 Z n J v b n R f Y 2 F t Z X J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o b 2 5 l c 1 Z p Z X c v Q X V 0 b 1 J l b W 9 2 Z W R D b 2 x 1 b W 5 z M S 5 7 c G l k L D B 9 J n F 1 b 3 Q 7 L C Z x d W 9 0 O 1 N l Y 3 R p b 2 4 x L 1 B o b 2 5 l c 1 Z p Z X c v Q X V 0 b 1 J l b W 9 2 Z W R D b 2 x 1 b W 5 z M S 5 7 d G l 0 b G U s M X 0 m c X V v d D s s J n F 1 b 3 Q 7 U 2 V j d G l v b j E v U G h v b m V z V m l l d y 9 B d X R v U m V t b 3 Z l Z E N v b H V t b n M x L n t i c m F u Z C w y f S Z x d W 9 0 O y w m c X V v d D t T Z W N 0 a W 9 u M S 9 Q a G 9 u Z X N W a W V 3 L 0 F 1 d G 9 S Z W 1 v d m V k Q 2 9 s d W 1 u c z E u e 3 N 0 b 2 N r L D N 9 J n F 1 b 3 Q 7 L C Z x d W 9 0 O 1 N l Y 3 R p b 2 4 x L 1 B o b 2 5 l c 1 Z p Z X c v Q X V 0 b 1 J l b W 9 2 Z W R D b 2 x 1 b W 5 z M S 5 7 b X J w L D R 9 J n F 1 b 3 Q 7 L C Z x d W 9 0 O 1 N l Y 3 R p b 2 4 x L 1 B o b 2 5 l c 1 Z p Z X c v Q X V 0 b 1 J l b W 9 2 Z W R D b 2 x 1 b W 5 z M S 5 7 c H J p Y 2 U s N X 0 m c X V v d D s s J n F 1 b 3 Q 7 U 2 V j d G l v b j E v U G h v b m V z V m l l d y 9 B d X R v U m V t b 3 Z l Z E N v b H V t b n M x L n t p b W F n Z S w 2 f S Z x d W 9 0 O y w m c X V v d D t T Z W N 0 a W 9 u M S 9 Q a G 9 u Z X N W a W V 3 L 0 F 1 d G 9 S Z W 1 v d m V k Q 2 9 s d W 1 u c z E u e 2 1 v Z G V s L D d 9 J n F 1 b 3 Q 7 L C Z x d W 9 0 O 1 N l Y 3 R p b 2 4 x L 1 B o b 2 5 l c 1 Z p Z X c v Q X V 0 b 1 J l b W 9 2 Z W R D b 2 x 1 b W 5 z M S 5 7 c 2 N y Z W V u X 3 N p e m U s O H 0 m c X V v d D s s J n F 1 b 3 Q 7 U 2 V j d G l v b j E v U G h v b m V z V m l l d y 9 B d X R v U m V t b 3 Z l Z E N v b H V t b n M x L n t k a X N w b G F 5 L D l 9 J n F 1 b 3 Q 7 L C Z x d W 9 0 O 1 N l Y 3 R p b 2 4 x L 1 B o b 2 5 l c 1 Z p Z X c v Q X V 0 b 1 J l b W 9 2 Z W R D b 2 x 1 b W 5 z M S 5 7 c m F t L D E w f S Z x d W 9 0 O y w m c X V v d D t T Z W N 0 a W 9 u M S 9 Q a G 9 u Z X N W a W V 3 L 0 F 1 d G 9 S Z W 1 v d m V k Q 2 9 s d W 1 u c z E u e 3 N 0 b 3 J h Z 2 U s M T F 9 J n F 1 b 3 Q 7 L C Z x d W 9 0 O 1 N l Y 3 R p b 2 4 x L 1 B o b 2 5 l c 1 Z p Z X c v Q X V 0 b 1 J l b W 9 2 Z W R D b 2 x 1 b W 5 z M S 5 7 Y 2 9 s b 3 I s M T J 9 J n F 1 b 3 Q 7 L C Z x d W 9 0 O 1 N l Y 3 R p b 2 4 x L 1 B o b 2 5 l c 1 Z p Z X c v Q X V 0 b 1 J l b W 9 2 Z W R D b 2 x 1 b W 5 z M S 5 7 c H J v Y 2 V z c 2 9 y L D E z f S Z x d W 9 0 O y w m c X V v d D t T Z W N 0 a W 9 u M S 9 Q a G 9 u Z X N W a W V 3 L 0 F 1 d G 9 S Z W 1 v d m V k Q 2 9 s d W 1 u c z E u e 2 J h d H R l c n k s M T R 9 J n F 1 b 3 Q 7 L C Z x d W 9 0 O 1 N l Y 3 R p b 2 4 x L 1 B o b 2 5 l c 1 Z p Z X c v Q X V 0 b 1 J l b W 9 2 Z W R D b 2 x 1 b W 5 z M S 5 7 c m F 0 a W 5 n L D E 1 f S Z x d W 9 0 O y w m c X V v d D t T Z W N 0 a W 9 u M S 9 Q a G 9 u Z X N W a W V 3 L 0 F 1 d G 9 S Z W 1 v d m V k Q 2 9 s d W 1 u c z E u e 3 J l Y X J f Y 2 F t Z X J h L D E 2 f S Z x d W 9 0 O y w m c X V v d D t T Z W N 0 a W 9 u M S 9 Q a G 9 u Z X N W a W V 3 L 0 F 1 d G 9 S Z W 1 v d m V k Q 2 9 s d W 1 u c z E u e 2 Z y b 2 5 0 X 2 N h b W V y Y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1 B o b 2 5 l c 1 Z p Z X c v Q X V 0 b 1 J l b W 9 2 Z W R D b 2 x 1 b W 5 z M S 5 7 c G l k L D B 9 J n F 1 b 3 Q 7 L C Z x d W 9 0 O 1 N l Y 3 R p b 2 4 x L 1 B o b 2 5 l c 1 Z p Z X c v Q X V 0 b 1 J l b W 9 2 Z W R D b 2 x 1 b W 5 z M S 5 7 d G l 0 b G U s M X 0 m c X V v d D s s J n F 1 b 3 Q 7 U 2 V j d G l v b j E v U G h v b m V z V m l l d y 9 B d X R v U m V t b 3 Z l Z E N v b H V t b n M x L n t i c m F u Z C w y f S Z x d W 9 0 O y w m c X V v d D t T Z W N 0 a W 9 u M S 9 Q a G 9 u Z X N W a W V 3 L 0 F 1 d G 9 S Z W 1 v d m V k Q 2 9 s d W 1 u c z E u e 3 N 0 b 2 N r L D N 9 J n F 1 b 3 Q 7 L C Z x d W 9 0 O 1 N l Y 3 R p b 2 4 x L 1 B o b 2 5 l c 1 Z p Z X c v Q X V 0 b 1 J l b W 9 2 Z W R D b 2 x 1 b W 5 z M S 5 7 b X J w L D R 9 J n F 1 b 3 Q 7 L C Z x d W 9 0 O 1 N l Y 3 R p b 2 4 x L 1 B o b 2 5 l c 1 Z p Z X c v Q X V 0 b 1 J l b W 9 2 Z W R D b 2 x 1 b W 5 z M S 5 7 c H J p Y 2 U s N X 0 m c X V v d D s s J n F 1 b 3 Q 7 U 2 V j d G l v b j E v U G h v b m V z V m l l d y 9 B d X R v U m V t b 3 Z l Z E N v b H V t b n M x L n t p b W F n Z S w 2 f S Z x d W 9 0 O y w m c X V v d D t T Z W N 0 a W 9 u M S 9 Q a G 9 u Z X N W a W V 3 L 0 F 1 d G 9 S Z W 1 v d m V k Q 2 9 s d W 1 u c z E u e 2 1 v Z G V s L D d 9 J n F 1 b 3 Q 7 L C Z x d W 9 0 O 1 N l Y 3 R p b 2 4 x L 1 B o b 2 5 l c 1 Z p Z X c v Q X V 0 b 1 J l b W 9 2 Z W R D b 2 x 1 b W 5 z M S 5 7 c 2 N y Z W V u X 3 N p e m U s O H 0 m c X V v d D s s J n F 1 b 3 Q 7 U 2 V j d G l v b j E v U G h v b m V z V m l l d y 9 B d X R v U m V t b 3 Z l Z E N v b H V t b n M x L n t k a X N w b G F 5 L D l 9 J n F 1 b 3 Q 7 L C Z x d W 9 0 O 1 N l Y 3 R p b 2 4 x L 1 B o b 2 5 l c 1 Z p Z X c v Q X V 0 b 1 J l b W 9 2 Z W R D b 2 x 1 b W 5 z M S 5 7 c m F t L D E w f S Z x d W 9 0 O y w m c X V v d D t T Z W N 0 a W 9 u M S 9 Q a G 9 u Z X N W a W V 3 L 0 F 1 d G 9 S Z W 1 v d m V k Q 2 9 s d W 1 u c z E u e 3 N 0 b 3 J h Z 2 U s M T F 9 J n F 1 b 3 Q 7 L C Z x d W 9 0 O 1 N l Y 3 R p b 2 4 x L 1 B o b 2 5 l c 1 Z p Z X c v Q X V 0 b 1 J l b W 9 2 Z W R D b 2 x 1 b W 5 z M S 5 7 Y 2 9 s b 3 I s M T J 9 J n F 1 b 3 Q 7 L C Z x d W 9 0 O 1 N l Y 3 R p b 2 4 x L 1 B o b 2 5 l c 1 Z p Z X c v Q X V 0 b 1 J l b W 9 2 Z W R D b 2 x 1 b W 5 z M S 5 7 c H J v Y 2 V z c 2 9 y L D E z f S Z x d W 9 0 O y w m c X V v d D t T Z W N 0 a W 9 u M S 9 Q a G 9 u Z X N W a W V 3 L 0 F 1 d G 9 S Z W 1 v d m V k Q 2 9 s d W 1 u c z E u e 2 J h d H R l c n k s M T R 9 J n F 1 b 3 Q 7 L C Z x d W 9 0 O 1 N l Y 3 R p b 2 4 x L 1 B o b 2 5 l c 1 Z p Z X c v Q X V 0 b 1 J l b W 9 2 Z W R D b 2 x 1 b W 5 z M S 5 7 c m F 0 a W 5 n L D E 1 f S Z x d W 9 0 O y w m c X V v d D t T Z W N 0 a W 9 u M S 9 Q a G 9 u Z X N W a W V 3 L 0 F 1 d G 9 S Z W 1 v d m V k Q 2 9 s d W 1 u c z E u e 3 J l Y X J f Y 2 F t Z X J h L D E 2 f S Z x d W 9 0 O y w m c X V v d D t T Z W N 0 a W 9 u M S 9 Q a G 9 u Z X N W a W V 3 L 0 F 1 d G 9 S Z W 1 v d m V k Q 2 9 s d W 1 u c z E u e 2 Z y b 2 5 0 X 2 N h b W V y Y S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o b 2 5 l c 1 Z p Z X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v b m V z V m l l d y 9 G b G l w a 2 F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b 2 5 l c 1 Z p Z X c v Z G J v X 1 B o b 2 5 l c 1 Z p Z X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9 u Z X N W a W V 3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I 4 N m F m O D E t Z D k 2 M S 0 0 M m U y L W E y M z Q t M D Z j N W M w M T E y M T E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1 B o b 2 5 l c 1 Z p Z X c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N l Q w N T o y O D o y O S 4 1 M D Q 5 N j I w W i I g L z 4 8 R W 5 0 c n k g V H l w Z T 0 i R m l s b E N v b H V t b l R 5 c G V z I i B W Y W x 1 Z T 0 i c 0 J n W U d C Z 0 l D Q m d Z R k J n S U N C Z 1 l D Q l F J Q y I g L z 4 8 R W 5 0 c n k g V H l w Z T 0 i R m l s b E N v b H V t b k 5 h b W V z I i B W Y W x 1 Z T 0 i c 1 s m c X V v d D t w a W Q m c X V v d D s s J n F 1 b 3 Q 7 d G l 0 b G U m c X V v d D s s J n F 1 b 3 Q 7 Y n J h b m Q m c X V v d D s s J n F 1 b 3 Q 7 c 3 R v Y 2 s m c X V v d D s s J n F 1 b 3 Q 7 b X J w J n F 1 b 3 Q 7 L C Z x d W 9 0 O 3 B y a W N l J n F 1 b 3 Q 7 L C Z x d W 9 0 O 2 l t Y W d l J n F 1 b 3 Q 7 L C Z x d W 9 0 O 2 1 v Z G V s J n F 1 b 3 Q 7 L C Z x d W 9 0 O 3 N j c m V l b l 9 z a X p l J n F 1 b 3 Q 7 L C Z x d W 9 0 O 2 R p c 3 B s Y X k m c X V v d D s s J n F 1 b 3 Q 7 c m F t J n F 1 b 3 Q 7 L C Z x d W 9 0 O 3 N 0 b 3 J h Z 2 U m c X V v d D s s J n F 1 b 3 Q 7 Y 2 9 s b 3 I m c X V v d D s s J n F 1 b 3 Q 7 c H J v Y 2 V z c 2 9 y J n F 1 b 3 Q 7 L C Z x d W 9 0 O 2 J h d H R l c n k m c X V v d D s s J n F 1 b 3 Q 7 c m F 0 a W 5 n J n F 1 b 3 Q 7 L C Z x d W 9 0 O 3 J l Y X J f Y 2 F t Z X J h J n F 1 b 3 Q 7 L C Z x d W 9 0 O 2 Z y b 2 5 0 X 2 N h b W V y Y S Z x d W 9 0 O 1 0 i I C 8 + P E V u d H J 5 I F R 5 c G U 9 I k Z p b G x T d G F 0 d X M i I F Z h b H V l P S J z Q 2 9 t c G x l d G U i I C 8 + P E V u d H J 5 I F R 5 c G U 9 I k Z p b G x D b 3 V u d C I g V m F s d W U 9 I m w 1 M j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G 9 u Z X N W a W V 3 L 0 F 1 d G 9 S Z W 1 v d m V k Q 2 9 s d W 1 u c z E u e 3 B p Z C w w f S Z x d W 9 0 O y w m c X V v d D t T Z W N 0 a W 9 u M S 9 Q a G 9 u Z X N W a W V 3 L 0 F 1 d G 9 S Z W 1 v d m V k Q 2 9 s d W 1 u c z E u e 3 R p d G x l L D F 9 J n F 1 b 3 Q 7 L C Z x d W 9 0 O 1 N l Y 3 R p b 2 4 x L 1 B o b 2 5 l c 1 Z p Z X c v Q X V 0 b 1 J l b W 9 2 Z W R D b 2 x 1 b W 5 z M S 5 7 Y n J h b m Q s M n 0 m c X V v d D s s J n F 1 b 3 Q 7 U 2 V j d G l v b j E v U G h v b m V z V m l l d y 9 B d X R v U m V t b 3 Z l Z E N v b H V t b n M x L n t z d G 9 j a y w z f S Z x d W 9 0 O y w m c X V v d D t T Z W N 0 a W 9 u M S 9 Q a G 9 u Z X N W a W V 3 L 0 F 1 d G 9 S Z W 1 v d m V k Q 2 9 s d W 1 u c z E u e 2 1 y c C w 0 f S Z x d W 9 0 O y w m c X V v d D t T Z W N 0 a W 9 u M S 9 Q a G 9 u Z X N W a W V 3 L 0 F 1 d G 9 S Z W 1 v d m V k Q 2 9 s d W 1 u c z E u e 3 B y a W N l L D V 9 J n F 1 b 3 Q 7 L C Z x d W 9 0 O 1 N l Y 3 R p b 2 4 x L 1 B o b 2 5 l c 1 Z p Z X c v Q X V 0 b 1 J l b W 9 2 Z W R D b 2 x 1 b W 5 z M S 5 7 a W 1 h Z 2 U s N n 0 m c X V v d D s s J n F 1 b 3 Q 7 U 2 V j d G l v b j E v U G h v b m V z V m l l d y 9 B d X R v U m V t b 3 Z l Z E N v b H V t b n M x L n t t b 2 R l b C w 3 f S Z x d W 9 0 O y w m c X V v d D t T Z W N 0 a W 9 u M S 9 Q a G 9 u Z X N W a W V 3 L 0 F 1 d G 9 S Z W 1 v d m V k Q 2 9 s d W 1 u c z E u e 3 N j c m V l b l 9 z a X p l L D h 9 J n F 1 b 3 Q 7 L C Z x d W 9 0 O 1 N l Y 3 R p b 2 4 x L 1 B o b 2 5 l c 1 Z p Z X c v Q X V 0 b 1 J l b W 9 2 Z W R D b 2 x 1 b W 5 z M S 5 7 Z G l z c G x h e S w 5 f S Z x d W 9 0 O y w m c X V v d D t T Z W N 0 a W 9 u M S 9 Q a G 9 u Z X N W a W V 3 L 0 F 1 d G 9 S Z W 1 v d m V k Q 2 9 s d W 1 u c z E u e 3 J h b S w x M H 0 m c X V v d D s s J n F 1 b 3 Q 7 U 2 V j d G l v b j E v U G h v b m V z V m l l d y 9 B d X R v U m V t b 3 Z l Z E N v b H V t b n M x L n t z d G 9 y Y W d l L D E x f S Z x d W 9 0 O y w m c X V v d D t T Z W N 0 a W 9 u M S 9 Q a G 9 u Z X N W a W V 3 L 0 F 1 d G 9 S Z W 1 v d m V k Q 2 9 s d W 1 u c z E u e 2 N v b G 9 y L D E y f S Z x d W 9 0 O y w m c X V v d D t T Z W N 0 a W 9 u M S 9 Q a G 9 u Z X N W a W V 3 L 0 F 1 d G 9 S Z W 1 v d m V k Q 2 9 s d W 1 u c z E u e 3 B y b 2 N l c 3 N v c i w x M 3 0 m c X V v d D s s J n F 1 b 3 Q 7 U 2 V j d G l v b j E v U G h v b m V z V m l l d y 9 B d X R v U m V t b 3 Z l Z E N v b H V t b n M x L n t i Y X R 0 Z X J 5 L D E 0 f S Z x d W 9 0 O y w m c X V v d D t T Z W N 0 a W 9 u M S 9 Q a G 9 u Z X N W a W V 3 L 0 F 1 d G 9 S Z W 1 v d m V k Q 2 9 s d W 1 u c z E u e 3 J h d G l u Z y w x N X 0 m c X V v d D s s J n F 1 b 3 Q 7 U 2 V j d G l v b j E v U G h v b m V z V m l l d y 9 B d X R v U m V t b 3 Z l Z E N v b H V t b n M x L n t y Z W F y X 2 N h b W V y Y S w x N n 0 m c X V v d D s s J n F 1 b 3 Q 7 U 2 V j d G l v b j E v U G h v b m V z V m l l d y 9 B d X R v U m V t b 3 Z l Z E N v b H V t b n M x L n t m c m 9 u d F 9 j Y W 1 l c m E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Q a G 9 u Z X N W a W V 3 L 0 F 1 d G 9 S Z W 1 v d m V k Q 2 9 s d W 1 u c z E u e 3 B p Z C w w f S Z x d W 9 0 O y w m c X V v d D t T Z W N 0 a W 9 u M S 9 Q a G 9 u Z X N W a W V 3 L 0 F 1 d G 9 S Z W 1 v d m V k Q 2 9 s d W 1 u c z E u e 3 R p d G x l L D F 9 J n F 1 b 3 Q 7 L C Z x d W 9 0 O 1 N l Y 3 R p b 2 4 x L 1 B o b 2 5 l c 1 Z p Z X c v Q X V 0 b 1 J l b W 9 2 Z W R D b 2 x 1 b W 5 z M S 5 7 Y n J h b m Q s M n 0 m c X V v d D s s J n F 1 b 3 Q 7 U 2 V j d G l v b j E v U G h v b m V z V m l l d y 9 B d X R v U m V t b 3 Z l Z E N v b H V t b n M x L n t z d G 9 j a y w z f S Z x d W 9 0 O y w m c X V v d D t T Z W N 0 a W 9 u M S 9 Q a G 9 u Z X N W a W V 3 L 0 F 1 d G 9 S Z W 1 v d m V k Q 2 9 s d W 1 u c z E u e 2 1 y c C w 0 f S Z x d W 9 0 O y w m c X V v d D t T Z W N 0 a W 9 u M S 9 Q a G 9 u Z X N W a W V 3 L 0 F 1 d G 9 S Z W 1 v d m V k Q 2 9 s d W 1 u c z E u e 3 B y a W N l L D V 9 J n F 1 b 3 Q 7 L C Z x d W 9 0 O 1 N l Y 3 R p b 2 4 x L 1 B o b 2 5 l c 1 Z p Z X c v Q X V 0 b 1 J l b W 9 2 Z W R D b 2 x 1 b W 5 z M S 5 7 a W 1 h Z 2 U s N n 0 m c X V v d D s s J n F 1 b 3 Q 7 U 2 V j d G l v b j E v U G h v b m V z V m l l d y 9 B d X R v U m V t b 3 Z l Z E N v b H V t b n M x L n t t b 2 R l b C w 3 f S Z x d W 9 0 O y w m c X V v d D t T Z W N 0 a W 9 u M S 9 Q a G 9 u Z X N W a W V 3 L 0 F 1 d G 9 S Z W 1 v d m V k Q 2 9 s d W 1 u c z E u e 3 N j c m V l b l 9 z a X p l L D h 9 J n F 1 b 3 Q 7 L C Z x d W 9 0 O 1 N l Y 3 R p b 2 4 x L 1 B o b 2 5 l c 1 Z p Z X c v Q X V 0 b 1 J l b W 9 2 Z W R D b 2 x 1 b W 5 z M S 5 7 Z G l z c G x h e S w 5 f S Z x d W 9 0 O y w m c X V v d D t T Z W N 0 a W 9 u M S 9 Q a G 9 u Z X N W a W V 3 L 0 F 1 d G 9 S Z W 1 v d m V k Q 2 9 s d W 1 u c z E u e 3 J h b S w x M H 0 m c X V v d D s s J n F 1 b 3 Q 7 U 2 V j d G l v b j E v U G h v b m V z V m l l d y 9 B d X R v U m V t b 3 Z l Z E N v b H V t b n M x L n t z d G 9 y Y W d l L D E x f S Z x d W 9 0 O y w m c X V v d D t T Z W N 0 a W 9 u M S 9 Q a G 9 u Z X N W a W V 3 L 0 F 1 d G 9 S Z W 1 v d m V k Q 2 9 s d W 1 u c z E u e 2 N v b G 9 y L D E y f S Z x d W 9 0 O y w m c X V v d D t T Z W N 0 a W 9 u M S 9 Q a G 9 u Z X N W a W V 3 L 0 F 1 d G 9 S Z W 1 v d m V k Q 2 9 s d W 1 u c z E u e 3 B y b 2 N l c 3 N v c i w x M 3 0 m c X V v d D s s J n F 1 b 3 Q 7 U 2 V j d G l v b j E v U G h v b m V z V m l l d y 9 B d X R v U m V t b 3 Z l Z E N v b H V t b n M x L n t i Y X R 0 Z X J 5 L D E 0 f S Z x d W 9 0 O y w m c X V v d D t T Z W N 0 a W 9 u M S 9 Q a G 9 u Z X N W a W V 3 L 0 F 1 d G 9 S Z W 1 v d m V k Q 2 9 s d W 1 u c z E u e 3 J h d G l u Z y w x N X 0 m c X V v d D s s J n F 1 b 3 Q 7 U 2 V j d G l v b j E v U G h v b m V z V m l l d y 9 B d X R v U m V t b 3 Z l Z E N v b H V t b n M x L n t y Z W F y X 2 N h b W V y Y S w x N n 0 m c X V v d D s s J n F 1 b 3 Q 7 U 2 V j d G l v b j E v U G h v b m V z V m l l d y 9 B d X R v U m V t b 3 Z l Z E N v b H V t b n M x L n t m c m 9 u d F 9 j Y W 1 l c m E s M T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h v b m V z V m l l d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9 u Z X N W a W V 3 J T I w K D I p L 0 Z s a X B r Y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v b m V z V m l l d y U y M C g y K S 9 k Y m 9 f U G h v b m V z V m l l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b 2 5 l c 1 Z p Z X c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2 N h N G E 3 M C 0 1 M j Q 0 L T R h M 2 E t O T F i M i 0 2 M T h m Y W N i Z m I w O W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y N l Q w N T o y O D o y O S 4 1 M D Q 5 N j I w W i I g L z 4 8 R W 5 0 c n k g V H l w Z T 0 i R m l s b E N v b H V t b l R 5 c G V z I i B W Y W x 1 Z T 0 i c 0 J n W U d C Z 0 l D Q m d Z R k J n S U N C Z 1 l D Q l F J Q y I g L z 4 8 R W 5 0 c n k g V H l w Z T 0 i R m l s b E N v b H V t b k 5 h b W V z I i B W Y W x 1 Z T 0 i c 1 s m c X V v d D t w a W Q m c X V v d D s s J n F 1 b 3 Q 7 d G l 0 b G U m c X V v d D s s J n F 1 b 3 Q 7 Y n J h b m Q m c X V v d D s s J n F 1 b 3 Q 7 c 3 R v Y 2 s m c X V v d D s s J n F 1 b 3 Q 7 b X J w J n F 1 b 3 Q 7 L C Z x d W 9 0 O 3 B y a W N l J n F 1 b 3 Q 7 L C Z x d W 9 0 O 2 l t Y W d l J n F 1 b 3 Q 7 L C Z x d W 9 0 O 2 1 v Z G V s J n F 1 b 3 Q 7 L C Z x d W 9 0 O 3 N j c m V l b l 9 z a X p l J n F 1 b 3 Q 7 L C Z x d W 9 0 O 2 R p c 3 B s Y X k m c X V v d D s s J n F 1 b 3 Q 7 c m F t J n F 1 b 3 Q 7 L C Z x d W 9 0 O 3 N 0 b 3 J h Z 2 U m c X V v d D s s J n F 1 b 3 Q 7 Y 2 9 s b 3 I m c X V v d D s s J n F 1 b 3 Q 7 c H J v Y 2 V z c 2 9 y J n F 1 b 3 Q 7 L C Z x d W 9 0 O 2 J h d H R l c n k m c X V v d D s s J n F 1 b 3 Q 7 c m F 0 a W 5 n J n F 1 b 3 Q 7 L C Z x d W 9 0 O 3 J l Y X J f Y 2 F t Z X J h J n F 1 b 3 Q 7 L C Z x d W 9 0 O 2 Z y b 2 5 0 X 2 N h b W V y Y S Z x d W 9 0 O 1 0 i I C 8 + P E V u d H J 5 I F R 5 c G U 9 I k Z p b G x T d G F 0 d X M i I F Z h b H V l P S J z Q 2 9 t c G x l d G U i I C 8 + P E V u d H J 5 I F R 5 c G U 9 I k Z p b G x D b 3 V u d C I g V m F s d W U 9 I m w 1 M j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G 9 u Z X N W a W V 3 L 0 F 1 d G 9 S Z W 1 v d m V k Q 2 9 s d W 1 u c z E u e 3 B p Z C w w f S Z x d W 9 0 O y w m c X V v d D t T Z W N 0 a W 9 u M S 9 Q a G 9 u Z X N W a W V 3 L 0 F 1 d G 9 S Z W 1 v d m V k Q 2 9 s d W 1 u c z E u e 3 R p d G x l L D F 9 J n F 1 b 3 Q 7 L C Z x d W 9 0 O 1 N l Y 3 R p b 2 4 x L 1 B o b 2 5 l c 1 Z p Z X c v Q X V 0 b 1 J l b W 9 2 Z W R D b 2 x 1 b W 5 z M S 5 7 Y n J h b m Q s M n 0 m c X V v d D s s J n F 1 b 3 Q 7 U 2 V j d G l v b j E v U G h v b m V z V m l l d y 9 B d X R v U m V t b 3 Z l Z E N v b H V t b n M x L n t z d G 9 j a y w z f S Z x d W 9 0 O y w m c X V v d D t T Z W N 0 a W 9 u M S 9 Q a G 9 u Z X N W a W V 3 L 0 F 1 d G 9 S Z W 1 v d m V k Q 2 9 s d W 1 u c z E u e 2 1 y c C w 0 f S Z x d W 9 0 O y w m c X V v d D t T Z W N 0 a W 9 u M S 9 Q a G 9 u Z X N W a W V 3 L 0 F 1 d G 9 S Z W 1 v d m V k Q 2 9 s d W 1 u c z E u e 3 B y a W N l L D V 9 J n F 1 b 3 Q 7 L C Z x d W 9 0 O 1 N l Y 3 R p b 2 4 x L 1 B o b 2 5 l c 1 Z p Z X c v Q X V 0 b 1 J l b W 9 2 Z W R D b 2 x 1 b W 5 z M S 5 7 a W 1 h Z 2 U s N n 0 m c X V v d D s s J n F 1 b 3 Q 7 U 2 V j d G l v b j E v U G h v b m V z V m l l d y 9 B d X R v U m V t b 3 Z l Z E N v b H V t b n M x L n t t b 2 R l b C w 3 f S Z x d W 9 0 O y w m c X V v d D t T Z W N 0 a W 9 u M S 9 Q a G 9 u Z X N W a W V 3 L 0 F 1 d G 9 S Z W 1 v d m V k Q 2 9 s d W 1 u c z E u e 3 N j c m V l b l 9 z a X p l L D h 9 J n F 1 b 3 Q 7 L C Z x d W 9 0 O 1 N l Y 3 R p b 2 4 x L 1 B o b 2 5 l c 1 Z p Z X c v Q X V 0 b 1 J l b W 9 2 Z W R D b 2 x 1 b W 5 z M S 5 7 Z G l z c G x h e S w 5 f S Z x d W 9 0 O y w m c X V v d D t T Z W N 0 a W 9 u M S 9 Q a G 9 u Z X N W a W V 3 L 0 F 1 d G 9 S Z W 1 v d m V k Q 2 9 s d W 1 u c z E u e 3 J h b S w x M H 0 m c X V v d D s s J n F 1 b 3 Q 7 U 2 V j d G l v b j E v U G h v b m V z V m l l d y 9 B d X R v U m V t b 3 Z l Z E N v b H V t b n M x L n t z d G 9 y Y W d l L D E x f S Z x d W 9 0 O y w m c X V v d D t T Z W N 0 a W 9 u M S 9 Q a G 9 u Z X N W a W V 3 L 0 F 1 d G 9 S Z W 1 v d m V k Q 2 9 s d W 1 u c z E u e 2 N v b G 9 y L D E y f S Z x d W 9 0 O y w m c X V v d D t T Z W N 0 a W 9 u M S 9 Q a G 9 u Z X N W a W V 3 L 0 F 1 d G 9 S Z W 1 v d m V k Q 2 9 s d W 1 u c z E u e 3 B y b 2 N l c 3 N v c i w x M 3 0 m c X V v d D s s J n F 1 b 3 Q 7 U 2 V j d G l v b j E v U G h v b m V z V m l l d y 9 B d X R v U m V t b 3 Z l Z E N v b H V t b n M x L n t i Y X R 0 Z X J 5 L D E 0 f S Z x d W 9 0 O y w m c X V v d D t T Z W N 0 a W 9 u M S 9 Q a G 9 u Z X N W a W V 3 L 0 F 1 d G 9 S Z W 1 v d m V k Q 2 9 s d W 1 u c z E u e 3 J h d G l u Z y w x N X 0 m c X V v d D s s J n F 1 b 3 Q 7 U 2 V j d G l v b j E v U G h v b m V z V m l l d y 9 B d X R v U m V t b 3 Z l Z E N v b H V t b n M x L n t y Z W F y X 2 N h b W V y Y S w x N n 0 m c X V v d D s s J n F 1 b 3 Q 7 U 2 V j d G l v b j E v U G h v b m V z V m l l d y 9 B d X R v U m V t b 3 Z l Z E N v b H V t b n M x L n t m c m 9 u d F 9 j Y W 1 l c m E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Q a G 9 u Z X N W a W V 3 L 0 F 1 d G 9 S Z W 1 v d m V k Q 2 9 s d W 1 u c z E u e 3 B p Z C w w f S Z x d W 9 0 O y w m c X V v d D t T Z W N 0 a W 9 u M S 9 Q a G 9 u Z X N W a W V 3 L 0 F 1 d G 9 S Z W 1 v d m V k Q 2 9 s d W 1 u c z E u e 3 R p d G x l L D F 9 J n F 1 b 3 Q 7 L C Z x d W 9 0 O 1 N l Y 3 R p b 2 4 x L 1 B o b 2 5 l c 1 Z p Z X c v Q X V 0 b 1 J l b W 9 2 Z W R D b 2 x 1 b W 5 z M S 5 7 Y n J h b m Q s M n 0 m c X V v d D s s J n F 1 b 3 Q 7 U 2 V j d G l v b j E v U G h v b m V z V m l l d y 9 B d X R v U m V t b 3 Z l Z E N v b H V t b n M x L n t z d G 9 j a y w z f S Z x d W 9 0 O y w m c X V v d D t T Z W N 0 a W 9 u M S 9 Q a G 9 u Z X N W a W V 3 L 0 F 1 d G 9 S Z W 1 v d m V k Q 2 9 s d W 1 u c z E u e 2 1 y c C w 0 f S Z x d W 9 0 O y w m c X V v d D t T Z W N 0 a W 9 u M S 9 Q a G 9 u Z X N W a W V 3 L 0 F 1 d G 9 S Z W 1 v d m V k Q 2 9 s d W 1 u c z E u e 3 B y a W N l L D V 9 J n F 1 b 3 Q 7 L C Z x d W 9 0 O 1 N l Y 3 R p b 2 4 x L 1 B o b 2 5 l c 1 Z p Z X c v Q X V 0 b 1 J l b W 9 2 Z W R D b 2 x 1 b W 5 z M S 5 7 a W 1 h Z 2 U s N n 0 m c X V v d D s s J n F 1 b 3 Q 7 U 2 V j d G l v b j E v U G h v b m V z V m l l d y 9 B d X R v U m V t b 3 Z l Z E N v b H V t b n M x L n t t b 2 R l b C w 3 f S Z x d W 9 0 O y w m c X V v d D t T Z W N 0 a W 9 u M S 9 Q a G 9 u Z X N W a W V 3 L 0 F 1 d G 9 S Z W 1 v d m V k Q 2 9 s d W 1 u c z E u e 3 N j c m V l b l 9 z a X p l L D h 9 J n F 1 b 3 Q 7 L C Z x d W 9 0 O 1 N l Y 3 R p b 2 4 x L 1 B o b 2 5 l c 1 Z p Z X c v Q X V 0 b 1 J l b W 9 2 Z W R D b 2 x 1 b W 5 z M S 5 7 Z G l z c G x h e S w 5 f S Z x d W 9 0 O y w m c X V v d D t T Z W N 0 a W 9 u M S 9 Q a G 9 u Z X N W a W V 3 L 0 F 1 d G 9 S Z W 1 v d m V k Q 2 9 s d W 1 u c z E u e 3 J h b S w x M H 0 m c X V v d D s s J n F 1 b 3 Q 7 U 2 V j d G l v b j E v U G h v b m V z V m l l d y 9 B d X R v U m V t b 3 Z l Z E N v b H V t b n M x L n t z d G 9 y Y W d l L D E x f S Z x d W 9 0 O y w m c X V v d D t T Z W N 0 a W 9 u M S 9 Q a G 9 u Z X N W a W V 3 L 0 F 1 d G 9 S Z W 1 v d m V k Q 2 9 s d W 1 u c z E u e 2 N v b G 9 y L D E y f S Z x d W 9 0 O y w m c X V v d D t T Z W N 0 a W 9 u M S 9 Q a G 9 u Z X N W a W V 3 L 0 F 1 d G 9 S Z W 1 v d m V k Q 2 9 s d W 1 u c z E u e 3 B y b 2 N l c 3 N v c i w x M 3 0 m c X V v d D s s J n F 1 b 3 Q 7 U 2 V j d G l v b j E v U G h v b m V z V m l l d y 9 B d X R v U m V t b 3 Z l Z E N v b H V t b n M x L n t i Y X R 0 Z X J 5 L D E 0 f S Z x d W 9 0 O y w m c X V v d D t T Z W N 0 a W 9 u M S 9 Q a G 9 u Z X N W a W V 3 L 0 F 1 d G 9 S Z W 1 v d m V k Q 2 9 s d W 1 u c z E u e 3 J h d G l u Z y w x N X 0 m c X V v d D s s J n F 1 b 3 Q 7 U 2 V j d G l v b j E v U G h v b m V z V m l l d y 9 B d X R v U m V t b 3 Z l Z E N v b H V t b n M x L n t y Z W F y X 2 N h b W V y Y S w x N n 0 m c X V v d D s s J n F 1 b 3 Q 7 U 2 V j d G l v b j E v U G h v b m V z V m l l d y 9 B d X R v U m V t b 3 Z l Z E N v b H V t b n M x L n t m c m 9 u d F 9 j Y W 1 l c m E s M T d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a G 9 u Z X N W a W V 3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b 2 5 l c 1 Z p Z X c l M j A o M y k v R m x p c G t h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9 u Z X N W a W V 3 J T I w K D M p L 2 R i b 1 9 Q a G 9 u Z X N W a W V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v b m V z V m l l d y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y M 2 M 2 N G E z L T I 0 M z E t N G F m Y S 0 5 M 2 E 1 L T l l N G N i M m Q x Z T U 5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Q a G 9 u Z X N W a W V 3 N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I 2 V D A 1 O j I 4 O j I 5 L j U w N D k 2 M j B a I i A v P j x F b n R y e S B U e X B l P S J G a W x s Q 2 9 s d W 1 u V H l w Z X M i I F Z h b H V l P S J z Q m d Z R 0 J n S U N C Z 1 l G Q m d J Q 0 J n W U N C U U l D I i A v P j x F b n R y e S B U e X B l P S J G a W x s Q 2 9 s d W 1 u T m F t Z X M i I F Z h b H V l P S J z W y Z x d W 9 0 O 3 B p Z C Z x d W 9 0 O y w m c X V v d D t 0 a X R s Z S Z x d W 9 0 O y w m c X V v d D t i c m F u Z C Z x d W 9 0 O y w m c X V v d D t z d G 9 j a y Z x d W 9 0 O y w m c X V v d D t t c n A m c X V v d D s s J n F 1 b 3 Q 7 c H J p Y 2 U m c X V v d D s s J n F 1 b 3 Q 7 a W 1 h Z 2 U m c X V v d D s s J n F 1 b 3 Q 7 b W 9 k Z W w m c X V v d D s s J n F 1 b 3 Q 7 c 2 N y Z W V u X 3 N p e m U m c X V v d D s s J n F 1 b 3 Q 7 Z G l z c G x h e S Z x d W 9 0 O y w m c X V v d D t y Y W 0 m c X V v d D s s J n F 1 b 3 Q 7 c 3 R v c m F n Z S Z x d W 9 0 O y w m c X V v d D t j b 2 x v c i Z x d W 9 0 O y w m c X V v d D t w c m 9 j Z X N z b 3 I m c X V v d D s s J n F 1 b 3 Q 7 Y m F 0 d G V y e S Z x d W 9 0 O y w m c X V v d D t y Y X R p b m c m c X V v d D s s J n F 1 b 3 Q 7 c m V h c l 9 j Y W 1 l c m E m c X V v d D s s J n F 1 b 3 Q 7 Z n J v b n R f Y 2 F t Z X J h J n F 1 b 3 Q 7 X S I g L z 4 8 R W 5 0 c n k g V H l w Z T 0 i R m l s b F N 0 Y X R 1 c y I g V m F s d W U 9 I n N D b 2 1 w b G V 0 Z S I g L z 4 8 R W 5 0 c n k g V H l w Z T 0 i R m l s b E N v d W 5 0 I i B W Y W x 1 Z T 0 i b D U y N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o b 2 5 l c 1 Z p Z X c v Q X V 0 b 1 J l b W 9 2 Z W R D b 2 x 1 b W 5 z M S 5 7 c G l k L D B 9 J n F 1 b 3 Q 7 L C Z x d W 9 0 O 1 N l Y 3 R p b 2 4 x L 1 B o b 2 5 l c 1 Z p Z X c v Q X V 0 b 1 J l b W 9 2 Z W R D b 2 x 1 b W 5 z M S 5 7 d G l 0 b G U s M X 0 m c X V v d D s s J n F 1 b 3 Q 7 U 2 V j d G l v b j E v U G h v b m V z V m l l d y 9 B d X R v U m V t b 3 Z l Z E N v b H V t b n M x L n t i c m F u Z C w y f S Z x d W 9 0 O y w m c X V v d D t T Z W N 0 a W 9 u M S 9 Q a G 9 u Z X N W a W V 3 L 0 F 1 d G 9 S Z W 1 v d m V k Q 2 9 s d W 1 u c z E u e 3 N 0 b 2 N r L D N 9 J n F 1 b 3 Q 7 L C Z x d W 9 0 O 1 N l Y 3 R p b 2 4 x L 1 B o b 2 5 l c 1 Z p Z X c v Q X V 0 b 1 J l b W 9 2 Z W R D b 2 x 1 b W 5 z M S 5 7 b X J w L D R 9 J n F 1 b 3 Q 7 L C Z x d W 9 0 O 1 N l Y 3 R p b 2 4 x L 1 B o b 2 5 l c 1 Z p Z X c v Q X V 0 b 1 J l b W 9 2 Z W R D b 2 x 1 b W 5 z M S 5 7 c H J p Y 2 U s N X 0 m c X V v d D s s J n F 1 b 3 Q 7 U 2 V j d G l v b j E v U G h v b m V z V m l l d y 9 B d X R v U m V t b 3 Z l Z E N v b H V t b n M x L n t p b W F n Z S w 2 f S Z x d W 9 0 O y w m c X V v d D t T Z W N 0 a W 9 u M S 9 Q a G 9 u Z X N W a W V 3 L 0 F 1 d G 9 S Z W 1 v d m V k Q 2 9 s d W 1 u c z E u e 2 1 v Z G V s L D d 9 J n F 1 b 3 Q 7 L C Z x d W 9 0 O 1 N l Y 3 R p b 2 4 x L 1 B o b 2 5 l c 1 Z p Z X c v Q X V 0 b 1 J l b W 9 2 Z W R D b 2 x 1 b W 5 z M S 5 7 c 2 N y Z W V u X 3 N p e m U s O H 0 m c X V v d D s s J n F 1 b 3 Q 7 U 2 V j d G l v b j E v U G h v b m V z V m l l d y 9 B d X R v U m V t b 3 Z l Z E N v b H V t b n M x L n t k a X N w b G F 5 L D l 9 J n F 1 b 3 Q 7 L C Z x d W 9 0 O 1 N l Y 3 R p b 2 4 x L 1 B o b 2 5 l c 1 Z p Z X c v Q X V 0 b 1 J l b W 9 2 Z W R D b 2 x 1 b W 5 z M S 5 7 c m F t L D E w f S Z x d W 9 0 O y w m c X V v d D t T Z W N 0 a W 9 u M S 9 Q a G 9 u Z X N W a W V 3 L 0 F 1 d G 9 S Z W 1 v d m V k Q 2 9 s d W 1 u c z E u e 3 N 0 b 3 J h Z 2 U s M T F 9 J n F 1 b 3 Q 7 L C Z x d W 9 0 O 1 N l Y 3 R p b 2 4 x L 1 B o b 2 5 l c 1 Z p Z X c v Q X V 0 b 1 J l b W 9 2 Z W R D b 2 x 1 b W 5 z M S 5 7 Y 2 9 s b 3 I s M T J 9 J n F 1 b 3 Q 7 L C Z x d W 9 0 O 1 N l Y 3 R p b 2 4 x L 1 B o b 2 5 l c 1 Z p Z X c v Q X V 0 b 1 J l b W 9 2 Z W R D b 2 x 1 b W 5 z M S 5 7 c H J v Y 2 V z c 2 9 y L D E z f S Z x d W 9 0 O y w m c X V v d D t T Z W N 0 a W 9 u M S 9 Q a G 9 u Z X N W a W V 3 L 0 F 1 d G 9 S Z W 1 v d m V k Q 2 9 s d W 1 u c z E u e 2 J h d H R l c n k s M T R 9 J n F 1 b 3 Q 7 L C Z x d W 9 0 O 1 N l Y 3 R p b 2 4 x L 1 B o b 2 5 l c 1 Z p Z X c v Q X V 0 b 1 J l b W 9 2 Z W R D b 2 x 1 b W 5 z M S 5 7 c m F 0 a W 5 n L D E 1 f S Z x d W 9 0 O y w m c X V v d D t T Z W N 0 a W 9 u M S 9 Q a G 9 u Z X N W a W V 3 L 0 F 1 d G 9 S Z W 1 v d m V k Q 2 9 s d W 1 u c z E u e 3 J l Y X J f Y 2 F t Z X J h L D E 2 f S Z x d W 9 0 O y w m c X V v d D t T Z W N 0 a W 9 u M S 9 Q a G 9 u Z X N W a W V 3 L 0 F 1 d G 9 S Z W 1 v d m V k Q 2 9 s d W 1 u c z E u e 2 Z y b 2 5 0 X 2 N h b W V y Y S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1 B o b 2 5 l c 1 Z p Z X c v Q X V 0 b 1 J l b W 9 2 Z W R D b 2 x 1 b W 5 z M S 5 7 c G l k L D B 9 J n F 1 b 3 Q 7 L C Z x d W 9 0 O 1 N l Y 3 R p b 2 4 x L 1 B o b 2 5 l c 1 Z p Z X c v Q X V 0 b 1 J l b W 9 2 Z W R D b 2 x 1 b W 5 z M S 5 7 d G l 0 b G U s M X 0 m c X V v d D s s J n F 1 b 3 Q 7 U 2 V j d G l v b j E v U G h v b m V z V m l l d y 9 B d X R v U m V t b 3 Z l Z E N v b H V t b n M x L n t i c m F u Z C w y f S Z x d W 9 0 O y w m c X V v d D t T Z W N 0 a W 9 u M S 9 Q a G 9 u Z X N W a W V 3 L 0 F 1 d G 9 S Z W 1 v d m V k Q 2 9 s d W 1 u c z E u e 3 N 0 b 2 N r L D N 9 J n F 1 b 3 Q 7 L C Z x d W 9 0 O 1 N l Y 3 R p b 2 4 x L 1 B o b 2 5 l c 1 Z p Z X c v Q X V 0 b 1 J l b W 9 2 Z W R D b 2 x 1 b W 5 z M S 5 7 b X J w L D R 9 J n F 1 b 3 Q 7 L C Z x d W 9 0 O 1 N l Y 3 R p b 2 4 x L 1 B o b 2 5 l c 1 Z p Z X c v Q X V 0 b 1 J l b W 9 2 Z W R D b 2 x 1 b W 5 z M S 5 7 c H J p Y 2 U s N X 0 m c X V v d D s s J n F 1 b 3 Q 7 U 2 V j d G l v b j E v U G h v b m V z V m l l d y 9 B d X R v U m V t b 3 Z l Z E N v b H V t b n M x L n t p b W F n Z S w 2 f S Z x d W 9 0 O y w m c X V v d D t T Z W N 0 a W 9 u M S 9 Q a G 9 u Z X N W a W V 3 L 0 F 1 d G 9 S Z W 1 v d m V k Q 2 9 s d W 1 u c z E u e 2 1 v Z G V s L D d 9 J n F 1 b 3 Q 7 L C Z x d W 9 0 O 1 N l Y 3 R p b 2 4 x L 1 B o b 2 5 l c 1 Z p Z X c v Q X V 0 b 1 J l b W 9 2 Z W R D b 2 x 1 b W 5 z M S 5 7 c 2 N y Z W V u X 3 N p e m U s O H 0 m c X V v d D s s J n F 1 b 3 Q 7 U 2 V j d G l v b j E v U G h v b m V z V m l l d y 9 B d X R v U m V t b 3 Z l Z E N v b H V t b n M x L n t k a X N w b G F 5 L D l 9 J n F 1 b 3 Q 7 L C Z x d W 9 0 O 1 N l Y 3 R p b 2 4 x L 1 B o b 2 5 l c 1 Z p Z X c v Q X V 0 b 1 J l b W 9 2 Z W R D b 2 x 1 b W 5 z M S 5 7 c m F t L D E w f S Z x d W 9 0 O y w m c X V v d D t T Z W N 0 a W 9 u M S 9 Q a G 9 u Z X N W a W V 3 L 0 F 1 d G 9 S Z W 1 v d m V k Q 2 9 s d W 1 u c z E u e 3 N 0 b 3 J h Z 2 U s M T F 9 J n F 1 b 3 Q 7 L C Z x d W 9 0 O 1 N l Y 3 R p b 2 4 x L 1 B o b 2 5 l c 1 Z p Z X c v Q X V 0 b 1 J l b W 9 2 Z W R D b 2 x 1 b W 5 z M S 5 7 Y 2 9 s b 3 I s M T J 9 J n F 1 b 3 Q 7 L C Z x d W 9 0 O 1 N l Y 3 R p b 2 4 x L 1 B o b 2 5 l c 1 Z p Z X c v Q X V 0 b 1 J l b W 9 2 Z W R D b 2 x 1 b W 5 z M S 5 7 c H J v Y 2 V z c 2 9 y L D E z f S Z x d W 9 0 O y w m c X V v d D t T Z W N 0 a W 9 u M S 9 Q a G 9 u Z X N W a W V 3 L 0 F 1 d G 9 S Z W 1 v d m V k Q 2 9 s d W 1 u c z E u e 2 J h d H R l c n k s M T R 9 J n F 1 b 3 Q 7 L C Z x d W 9 0 O 1 N l Y 3 R p b 2 4 x L 1 B o b 2 5 l c 1 Z p Z X c v Q X V 0 b 1 J l b W 9 2 Z W R D b 2 x 1 b W 5 z M S 5 7 c m F 0 a W 5 n L D E 1 f S Z x d W 9 0 O y w m c X V v d D t T Z W N 0 a W 9 u M S 9 Q a G 9 u Z X N W a W V 3 L 0 F 1 d G 9 S Z W 1 v d m V k Q 2 9 s d W 1 u c z E u e 3 J l Y X J f Y 2 F t Z X J h L D E 2 f S Z x d W 9 0 O y w m c X V v d D t T Z W N 0 a W 9 u M S 9 Q a G 9 u Z X N W a W V 3 L 0 F 1 d G 9 S Z W 1 v d m V k Q 2 9 s d W 1 u c z E u e 2 Z y b 2 5 0 X 2 N h b W V y Y S w x N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o b 2 5 l c 1 Z p Z X c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v b m V z V m l l d y U y M C g 0 K S 9 G b G l w a 2 F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b 2 5 l c 1 Z p Z X c l M j A o N C k v Z G J v X 1 B o b 2 5 l c 1 Z p Z X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9 d H n b o D o U W W o D S 0 E b A r g Q A A A A A C A A A A A A A Q Z g A A A A E A A C A A A A D R 4 9 c i z w x 7 M 6 z x M b Q P P f X + v 1 P U Y c z + J 8 o D b L K f 2 U 4 w q w A A A A A O g A A A A A I A A C A A A A B X 1 m Q 4 X D l y u u R A T g 2 D c Y Q t a a a 2 O j B P C e f N 0 O Q P K R o J z V A A A A C 3 x m P M Q 5 1 k z h A y v d N M d F 2 M e a Q 3 6 1 k T j X Y v x l 0 c m y G H Y k P a / U 4 1 d H D f e p j B I A h U W Z Z j s j e 4 T t R C J O V V d x 3 8 4 8 S T K Z e N C 3 2 P C s y 2 A 6 v 8 l X + M Y k A A A A D L K h F V V L A r d 0 y H m l k h R Y t Z R a q b Q H g I W w F q m o T L Z B j M Y E I Y e e g v c W 7 T R 1 i z R Z d k b u N G 6 C m I V v m 9 K M + F j j s + 7 M y o < / D a t a M a s h u p > 
</file>

<file path=customXml/itemProps1.xml><?xml version="1.0" encoding="utf-8"?>
<ds:datastoreItem xmlns:ds="http://schemas.openxmlformats.org/officeDocument/2006/customXml" ds:itemID="{651084AF-2BC8-458E-AC5E-3AA7BAA31E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PhonesView</vt:lpstr>
      <vt:lpstr>Metrics</vt:lpstr>
      <vt:lpstr>Price Distribution by Processor</vt:lpstr>
      <vt:lpstr>Market Share by Brands</vt:lpstr>
      <vt:lpstr>Identifying Premium vs. Budget </vt:lpstr>
      <vt:lpstr>Pareto - Features Contributions</vt:lpstr>
      <vt:lpstr>Linear and Non-Linear Trends</vt:lpstr>
      <vt:lpstr>Top 5 Phones by Brand &amp; Rating</vt:lpstr>
      <vt:lpstr>Brand Loyalty</vt:lpstr>
      <vt:lpstr>Stock Analysis</vt:lpstr>
      <vt:lpstr>Price Range Distribution</vt:lpstr>
      <vt:lpstr>Correlation Heatmap</vt:lpstr>
      <vt:lpstr>Dashboard</vt:lpstr>
      <vt:lpstr>Dashboard!Print_Area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Fernandes</dc:creator>
  <cp:lastModifiedBy>chien nguyen</cp:lastModifiedBy>
  <dcterms:created xsi:type="dcterms:W3CDTF">2024-08-26T05:27:36Z</dcterms:created>
  <dcterms:modified xsi:type="dcterms:W3CDTF">2024-09-27T17:58:56Z</dcterms:modified>
</cp:coreProperties>
</file>