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8010"/>
  </bookViews>
  <sheets>
    <sheet name="Estimación" sheetId="1" r:id="rId1"/>
    <sheet name="Costos" sheetId="2" r:id="rId2"/>
  </sheets>
  <calcPr calcId="145621"/>
</workbook>
</file>

<file path=xl/calcChain.xml><?xml version="1.0" encoding="utf-8"?>
<calcChain xmlns="http://schemas.openxmlformats.org/spreadsheetml/2006/main">
  <c r="M10" i="1" l="1"/>
  <c r="H1" i="2" l="1"/>
  <c r="H22" i="1"/>
  <c r="J10" i="1" s="1"/>
  <c r="K10" i="1" s="1"/>
  <c r="L10" i="1" l="1"/>
  <c r="K15" i="1"/>
  <c r="M15" i="1" l="1"/>
  <c r="D3" i="2" s="1"/>
  <c r="D6" i="2" s="1"/>
  <c r="L15" i="1"/>
  <c r="C3" i="2" s="1"/>
  <c r="C6" i="2" s="1"/>
  <c r="B3" i="2"/>
  <c r="B6" i="2" s="1"/>
  <c r="N15" i="1"/>
  <c r="E3" i="2" s="1"/>
  <c r="E6" i="2" s="1"/>
  <c r="K16" i="1"/>
  <c r="K17" i="1"/>
  <c r="O5" i="2" l="1"/>
  <c r="O6" i="2"/>
  <c r="O3" i="2"/>
  <c r="O4" i="2"/>
  <c r="L4" i="2"/>
  <c r="L5" i="2"/>
  <c r="L6" i="2"/>
  <c r="L3" i="2"/>
  <c r="M5" i="2"/>
  <c r="M6" i="2"/>
  <c r="M3" i="2"/>
  <c r="M4" i="2"/>
  <c r="M16" i="1"/>
  <c r="D4" i="2" s="1"/>
  <c r="L16" i="1"/>
  <c r="C4" i="2" s="1"/>
  <c r="N16" i="1"/>
  <c r="E4" i="2" s="1"/>
  <c r="B4" i="2"/>
  <c r="N5" i="2"/>
  <c r="N6" i="2"/>
  <c r="N3" i="2"/>
  <c r="N4" i="2"/>
  <c r="B5" i="2"/>
  <c r="M17" i="1"/>
  <c r="D5" i="2" s="1"/>
  <c r="L17" i="1"/>
  <c r="C5" i="2" s="1"/>
  <c r="N17" i="1"/>
  <c r="E5" i="2" s="1"/>
  <c r="N7" i="2" l="1"/>
  <c r="M7" i="2"/>
  <c r="O7" i="2"/>
  <c r="L7" i="2"/>
</calcChain>
</file>

<file path=xl/comments1.xml><?xml version="1.0" encoding="utf-8"?>
<comments xmlns="http://schemas.openxmlformats.org/spreadsheetml/2006/main">
  <authors>
    <author>Fernando Pedraza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Se calcula el total de horas entre 8 horas de labor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Se calculan los 31 días entre 4 semanas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Se calculan las semanas entre el resultado de días laborables al mes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Contemplar siempre el calculo con los 4 recursos o  colaboradores</t>
        </r>
      </text>
    </comment>
  </commentList>
</comments>
</file>

<file path=xl/comments2.xml><?xml version="1.0" encoding="utf-8"?>
<comments xmlns="http://schemas.openxmlformats.org/spreadsheetml/2006/main">
  <authors>
    <author>Fernando Pedraza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Costo por hora actual es de $350.00 pesos
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Pago total del proyecto por colaborador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Fernando Pedraza:</t>
        </r>
        <r>
          <rPr>
            <sz val="9"/>
            <color indexed="81"/>
            <rFont val="Tahoma"/>
            <family val="2"/>
          </rPr>
          <t xml:space="preserve">
Pago total del proyecto por colaborador</t>
        </r>
      </text>
    </comment>
  </commentList>
</comments>
</file>

<file path=xl/sharedStrings.xml><?xml version="1.0" encoding="utf-8"?>
<sst xmlns="http://schemas.openxmlformats.org/spreadsheetml/2006/main" count="66" uniqueCount="50">
  <si>
    <t>Estimación de esfuerzos</t>
  </si>
  <si>
    <t>Actividades / Modulos</t>
  </si>
  <si>
    <t>Generación de la BD para censos y encuestas</t>
  </si>
  <si>
    <t>Crear tabla estadistica para mejora</t>
  </si>
  <si>
    <t>Nivel de esfuerzo</t>
  </si>
  <si>
    <t>Simple</t>
  </si>
  <si>
    <t>Muy Facil</t>
  </si>
  <si>
    <t>Facil</t>
  </si>
  <si>
    <t>Normal</t>
  </si>
  <si>
    <t>Dificil</t>
  </si>
  <si>
    <t>Muy dificil</t>
  </si>
  <si>
    <t>Horas</t>
  </si>
  <si>
    <t>Total de esfuerzo</t>
  </si>
  <si>
    <t>Total de esfuerzos</t>
  </si>
  <si>
    <t>Días</t>
  </si>
  <si>
    <t xml:space="preserve">Semanas </t>
  </si>
  <si>
    <t>Meses</t>
  </si>
  <si>
    <t>Semanas</t>
  </si>
  <si>
    <t>1 Recurso</t>
  </si>
  <si>
    <t>2 Recurso</t>
  </si>
  <si>
    <t>3 Recurso</t>
  </si>
  <si>
    <t>4 Recurso</t>
  </si>
  <si>
    <t>Instalación de los 6 modulos</t>
  </si>
  <si>
    <t>se labora 8 horas al día</t>
  </si>
  <si>
    <t>Recursos / Colaboradores</t>
  </si>
  <si>
    <t>Costo de proyecto</t>
  </si>
  <si>
    <t>Tiempo / Recursos</t>
  </si>
  <si>
    <t>Total</t>
  </si>
  <si>
    <t>Costo por día</t>
  </si>
  <si>
    <t>Desglose de proyecto</t>
  </si>
  <si>
    <t>Concepto de recursos</t>
  </si>
  <si>
    <t>Desarrolladores</t>
  </si>
  <si>
    <t>Costos fijos</t>
  </si>
  <si>
    <t>Gastos extras</t>
  </si>
  <si>
    <t>Ganancias</t>
  </si>
  <si>
    <t>%</t>
  </si>
  <si>
    <t>Crear modulo de fase de prueba</t>
  </si>
  <si>
    <t>Crear tabla de información de clientes</t>
  </si>
  <si>
    <t>Crear tabla de información de productos</t>
  </si>
  <si>
    <t>Crear tabla de productos consultados por clientes</t>
  </si>
  <si>
    <t>Capacitación a usuarios finales</t>
  </si>
  <si>
    <t>Crear interface (Pantalla) para registro de clientes</t>
  </si>
  <si>
    <t>Crear interface (Pantalla) para modificación de clientes</t>
  </si>
  <si>
    <t>Crear interface (Pantalla) para eliminación de clientes</t>
  </si>
  <si>
    <t>Crear reporte para consulta de clientes</t>
  </si>
  <si>
    <t>Crear interface (Pantalla) de productos</t>
  </si>
  <si>
    <t>Crear interface (Pantalla) para consulta de productos comprados</t>
  </si>
  <si>
    <t>Crear reporte de analisis y evaluación de satisfacción por edad de cliente</t>
  </si>
  <si>
    <t>Crear reporte de analisis y evaluación de satisfacción por genero de cliente</t>
  </si>
  <si>
    <t>Crear prueba de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</si>
</sst>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/>
    <xf numFmtId="1" fontId="3" fillId="0" borderId="1" xfId="0" applyNumberFormat="1" applyFont="1" applyBorder="1"/>
    <xf numFmtId="44" fontId="3" fillId="0" borderId="1" xfId="1" applyFont="1" applyBorder="1"/>
    <xf numFmtId="44" fontId="3" fillId="2" borderId="1" xfId="1" applyFont="1" applyFill="1" applyBorder="1"/>
    <xf numFmtId="9" fontId="3" fillId="0" borderId="1" xfId="2" applyNumberFormat="1" applyFont="1" applyBorder="1"/>
    <xf numFmtId="44" fontId="3" fillId="2" borderId="1" xfId="0" applyNumberFormat="1" applyFont="1" applyFill="1" applyBorder="1"/>
    <xf numFmtId="44" fontId="2" fillId="2" borderId="1" xfId="0" applyNumberFormat="1" applyFont="1" applyFill="1" applyBorder="1"/>
    <xf numFmtId="4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2"/>
  <sheetViews>
    <sheetView tabSelected="1" zoomScale="80" zoomScaleNormal="80" workbookViewId="0">
      <selection sqref="A1:H1"/>
    </sheetView>
  </sheetViews>
  <sheetFormatPr baseColWidth="10" defaultRowHeight="15" x14ac:dyDescent="0.25"/>
  <cols>
    <col min="1" max="1" width="71.7109375" bestFit="1" customWidth="1"/>
    <col min="2" max="2" width="8" bestFit="1" customWidth="1"/>
    <col min="3" max="3" width="10.85546875" bestFit="1" customWidth="1"/>
    <col min="4" max="4" width="6" bestFit="1" customWidth="1"/>
    <col min="5" max="5" width="8.5703125" bestFit="1" customWidth="1"/>
    <col min="6" max="6" width="7.42578125" bestFit="1" customWidth="1"/>
    <col min="7" max="7" width="11.7109375" bestFit="1" customWidth="1"/>
    <col min="8" max="8" width="7.140625" bestFit="1" customWidth="1"/>
    <col min="10" max="10" width="10" bestFit="1" customWidth="1"/>
    <col min="11" max="14" width="11.28515625" bestFit="1" customWidth="1"/>
    <col min="15" max="15" width="16.7109375" bestFit="1" customWidth="1"/>
    <col min="16" max="16" width="11.7109375" bestFit="1" customWidth="1"/>
  </cols>
  <sheetData>
    <row r="1" spans="1:16" ht="20.2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16" ht="15.75" x14ac:dyDescent="0.25">
      <c r="A2" s="6"/>
      <c r="B2" s="6"/>
      <c r="C2" s="6"/>
      <c r="D2" s="6"/>
      <c r="E2" s="6"/>
      <c r="F2" s="6"/>
      <c r="G2" s="6"/>
      <c r="H2" s="6"/>
    </row>
    <row r="3" spans="1:16" ht="15.75" x14ac:dyDescent="0.25">
      <c r="A3" s="18" t="s">
        <v>1</v>
      </c>
      <c r="B3" s="18" t="s">
        <v>4</v>
      </c>
      <c r="C3" s="18"/>
      <c r="D3" s="18"/>
      <c r="E3" s="18"/>
      <c r="F3" s="18"/>
      <c r="G3" s="18"/>
      <c r="H3" s="18" t="s">
        <v>11</v>
      </c>
      <c r="J3" s="21" t="s">
        <v>4</v>
      </c>
      <c r="K3" s="22"/>
      <c r="L3" s="22"/>
      <c r="M3" s="22"/>
      <c r="N3" s="22"/>
      <c r="O3" s="22"/>
      <c r="P3" s="23"/>
    </row>
    <row r="4" spans="1:16" ht="15.75" x14ac:dyDescent="0.25">
      <c r="A4" s="18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18"/>
      <c r="J4" s="20" t="s">
        <v>11</v>
      </c>
      <c r="K4" s="4" t="s">
        <v>5</v>
      </c>
      <c r="L4" s="4" t="s">
        <v>6</v>
      </c>
      <c r="M4" s="4" t="s">
        <v>7</v>
      </c>
      <c r="N4" s="4" t="s">
        <v>8</v>
      </c>
      <c r="O4" s="4" t="s">
        <v>9</v>
      </c>
      <c r="P4" s="4" t="s">
        <v>10</v>
      </c>
    </row>
    <row r="5" spans="1:16" ht="15.75" x14ac:dyDescent="0.25">
      <c r="A5" s="3" t="s">
        <v>2</v>
      </c>
      <c r="B5" s="3"/>
      <c r="C5" s="3"/>
      <c r="D5" s="3"/>
      <c r="E5" s="3"/>
      <c r="F5" s="3">
        <v>1</v>
      </c>
      <c r="G5" s="3"/>
      <c r="H5" s="3">
        <v>32</v>
      </c>
      <c r="J5" s="20"/>
      <c r="K5" s="7">
        <v>4</v>
      </c>
      <c r="L5" s="7">
        <v>8</v>
      </c>
      <c r="M5" s="7">
        <v>16</v>
      </c>
      <c r="N5" s="7">
        <v>24</v>
      </c>
      <c r="O5" s="7">
        <v>32</v>
      </c>
      <c r="P5" s="7">
        <v>40</v>
      </c>
    </row>
    <row r="6" spans="1:16" ht="15.75" x14ac:dyDescent="0.25">
      <c r="A6" s="3" t="s">
        <v>36</v>
      </c>
      <c r="B6" s="3"/>
      <c r="C6" s="3"/>
      <c r="D6" s="3"/>
      <c r="E6" s="3"/>
      <c r="F6" s="3"/>
      <c r="G6" s="3">
        <v>1</v>
      </c>
      <c r="H6" s="3">
        <v>40</v>
      </c>
    </row>
    <row r="7" spans="1:16" ht="15.75" x14ac:dyDescent="0.25">
      <c r="A7" s="3" t="s">
        <v>37</v>
      </c>
      <c r="B7" s="3">
        <v>1</v>
      </c>
      <c r="C7" s="3"/>
      <c r="D7" s="3"/>
      <c r="E7" s="3"/>
      <c r="F7" s="3"/>
      <c r="G7" s="3"/>
      <c r="H7" s="3">
        <v>4</v>
      </c>
    </row>
    <row r="8" spans="1:16" ht="15.75" x14ac:dyDescent="0.25">
      <c r="A8" s="3" t="s">
        <v>38</v>
      </c>
      <c r="B8" s="3">
        <v>1</v>
      </c>
      <c r="C8" s="3"/>
      <c r="D8" s="3"/>
      <c r="E8" s="3"/>
      <c r="F8" s="3"/>
      <c r="G8" s="3"/>
      <c r="H8" s="3">
        <v>4</v>
      </c>
      <c r="J8" s="18" t="s">
        <v>13</v>
      </c>
      <c r="K8" s="18"/>
      <c r="L8" s="18"/>
      <c r="M8" s="18"/>
    </row>
    <row r="9" spans="1:16" ht="15.75" x14ac:dyDescent="0.25">
      <c r="A9" s="3" t="s">
        <v>39</v>
      </c>
      <c r="B9" s="3">
        <v>1</v>
      </c>
      <c r="C9" s="3"/>
      <c r="D9" s="3"/>
      <c r="E9" s="3"/>
      <c r="F9" s="3"/>
      <c r="G9" s="3"/>
      <c r="H9" s="3">
        <v>4</v>
      </c>
      <c r="J9" s="4" t="s">
        <v>11</v>
      </c>
      <c r="K9" s="4" t="s">
        <v>14</v>
      </c>
      <c r="L9" s="4" t="s">
        <v>15</v>
      </c>
      <c r="M9" s="4" t="s">
        <v>16</v>
      </c>
    </row>
    <row r="10" spans="1:16" ht="15.75" x14ac:dyDescent="0.25">
      <c r="A10" s="3" t="s">
        <v>49</v>
      </c>
      <c r="B10" s="3"/>
      <c r="C10" s="3"/>
      <c r="D10" s="3"/>
      <c r="E10" s="3">
        <v>1</v>
      </c>
      <c r="F10" s="3"/>
      <c r="G10" s="3"/>
      <c r="H10" s="3">
        <v>24</v>
      </c>
      <c r="J10" s="8">
        <f>H22</f>
        <v>256</v>
      </c>
      <c r="K10" s="7">
        <f>+J10/8</f>
        <v>32</v>
      </c>
      <c r="L10" s="7">
        <f>+K10/4</f>
        <v>8</v>
      </c>
      <c r="M10" s="9">
        <f>+L10/K10</f>
        <v>0.25</v>
      </c>
    </row>
    <row r="11" spans="1:16" ht="15.75" x14ac:dyDescent="0.25">
      <c r="A11" s="3" t="s">
        <v>41</v>
      </c>
      <c r="B11" s="3"/>
      <c r="C11" s="3"/>
      <c r="D11" s="3">
        <v>1</v>
      </c>
      <c r="E11" s="3"/>
      <c r="F11" s="3"/>
      <c r="G11" s="3"/>
      <c r="H11" s="3">
        <v>16</v>
      </c>
      <c r="J11" s="24" t="s">
        <v>23</v>
      </c>
      <c r="K11" s="24"/>
      <c r="L11" s="24"/>
      <c r="M11" s="24"/>
    </row>
    <row r="12" spans="1:16" ht="15.75" x14ac:dyDescent="0.25">
      <c r="A12" s="3" t="s">
        <v>42</v>
      </c>
      <c r="B12" s="3"/>
      <c r="C12" s="3"/>
      <c r="D12" s="3">
        <v>1</v>
      </c>
      <c r="E12" s="3"/>
      <c r="F12" s="3"/>
      <c r="G12" s="3"/>
      <c r="H12" s="3">
        <v>16</v>
      </c>
    </row>
    <row r="13" spans="1:16" ht="15.75" x14ac:dyDescent="0.25">
      <c r="A13" s="3" t="s">
        <v>43</v>
      </c>
      <c r="B13" s="3"/>
      <c r="C13" s="3"/>
      <c r="D13" s="3">
        <v>1</v>
      </c>
      <c r="E13" s="3"/>
      <c r="F13" s="3"/>
      <c r="G13" s="3"/>
      <c r="H13" s="3">
        <v>16</v>
      </c>
      <c r="J13" s="18" t="s">
        <v>24</v>
      </c>
      <c r="K13" s="18"/>
      <c r="L13" s="18"/>
      <c r="M13" s="18"/>
      <c r="N13" s="18"/>
    </row>
    <row r="14" spans="1:16" ht="15.75" x14ac:dyDescent="0.25">
      <c r="A14" s="3" t="s">
        <v>44</v>
      </c>
      <c r="B14" s="3">
        <v>1</v>
      </c>
      <c r="C14" s="3"/>
      <c r="D14" s="3"/>
      <c r="E14" s="3"/>
      <c r="F14" s="3"/>
      <c r="G14" s="3"/>
      <c r="H14" s="3">
        <v>4</v>
      </c>
      <c r="J14" s="4" t="s">
        <v>11</v>
      </c>
      <c r="K14" s="4" t="s">
        <v>18</v>
      </c>
      <c r="L14" s="4" t="s">
        <v>19</v>
      </c>
      <c r="M14" s="4" t="s">
        <v>20</v>
      </c>
      <c r="N14" s="4" t="s">
        <v>21</v>
      </c>
    </row>
    <row r="15" spans="1:16" ht="15.75" x14ac:dyDescent="0.25">
      <c r="A15" s="3" t="s">
        <v>45</v>
      </c>
      <c r="B15" s="3"/>
      <c r="C15" s="3"/>
      <c r="D15" s="3">
        <v>1</v>
      </c>
      <c r="E15" s="3"/>
      <c r="F15" s="3"/>
      <c r="G15" s="3"/>
      <c r="H15" s="3">
        <v>16</v>
      </c>
      <c r="J15" s="4" t="s">
        <v>14</v>
      </c>
      <c r="K15" s="3">
        <f>K10</f>
        <v>32</v>
      </c>
      <c r="L15" s="10">
        <f>+K15/2</f>
        <v>16</v>
      </c>
      <c r="M15" s="10">
        <f>K15/3</f>
        <v>10.666666666666666</v>
      </c>
      <c r="N15" s="10">
        <f>K15/4</f>
        <v>8</v>
      </c>
    </row>
    <row r="16" spans="1:16" ht="15.75" x14ac:dyDescent="0.25">
      <c r="A16" s="3" t="s">
        <v>46</v>
      </c>
      <c r="B16" s="3"/>
      <c r="C16" s="3"/>
      <c r="D16" s="3">
        <v>1</v>
      </c>
      <c r="E16" s="3"/>
      <c r="F16" s="3"/>
      <c r="G16" s="3"/>
      <c r="H16" s="3">
        <v>16</v>
      </c>
      <c r="J16" s="4" t="s">
        <v>17</v>
      </c>
      <c r="K16" s="3">
        <f>L10</f>
        <v>8</v>
      </c>
      <c r="L16" s="10">
        <f>+K16/2</f>
        <v>4</v>
      </c>
      <c r="M16" s="10">
        <f t="shared" ref="M16:M17" si="0">K16/3</f>
        <v>2.6666666666666665</v>
      </c>
      <c r="N16" s="10">
        <f t="shared" ref="N16:N17" si="1">K16/4</f>
        <v>2</v>
      </c>
    </row>
    <row r="17" spans="1:14" ht="15.75" x14ac:dyDescent="0.25">
      <c r="A17" s="3" t="s">
        <v>47</v>
      </c>
      <c r="B17" s="3">
        <v>1</v>
      </c>
      <c r="C17" s="3"/>
      <c r="D17" s="3"/>
      <c r="E17" s="3"/>
      <c r="F17" s="3"/>
      <c r="G17" s="3"/>
      <c r="H17" s="3">
        <v>4</v>
      </c>
      <c r="J17" s="4" t="s">
        <v>16</v>
      </c>
      <c r="K17" s="10">
        <f>M10</f>
        <v>0.25</v>
      </c>
      <c r="L17" s="10">
        <f>+K17/2</f>
        <v>0.125</v>
      </c>
      <c r="M17" s="10">
        <f t="shared" si="0"/>
        <v>8.3333333333333329E-2</v>
      </c>
      <c r="N17" s="10">
        <f t="shared" si="1"/>
        <v>6.25E-2</v>
      </c>
    </row>
    <row r="18" spans="1:14" ht="15.75" x14ac:dyDescent="0.25">
      <c r="A18" s="3" t="s">
        <v>48</v>
      </c>
      <c r="B18" s="3">
        <v>1</v>
      </c>
      <c r="C18" s="3"/>
      <c r="D18" s="3"/>
      <c r="E18" s="3"/>
      <c r="F18" s="3"/>
      <c r="G18" s="3"/>
      <c r="H18" s="3">
        <v>4</v>
      </c>
    </row>
    <row r="19" spans="1:14" ht="15.75" x14ac:dyDescent="0.25">
      <c r="A19" s="3" t="s">
        <v>3</v>
      </c>
      <c r="B19" s="3"/>
      <c r="C19" s="3">
        <v>1</v>
      </c>
      <c r="D19" s="3"/>
      <c r="E19" s="3"/>
      <c r="F19" s="3"/>
      <c r="G19" s="3"/>
      <c r="H19" s="3">
        <v>8</v>
      </c>
    </row>
    <row r="20" spans="1:14" ht="15.75" x14ac:dyDescent="0.25">
      <c r="A20" s="3" t="s">
        <v>40</v>
      </c>
      <c r="B20" s="3"/>
      <c r="C20" s="3"/>
      <c r="D20" s="3"/>
      <c r="E20" s="3">
        <v>1</v>
      </c>
      <c r="F20" s="3"/>
      <c r="G20" s="3"/>
      <c r="H20" s="3">
        <v>24</v>
      </c>
    </row>
    <row r="21" spans="1:14" ht="15.75" x14ac:dyDescent="0.25">
      <c r="A21" s="3" t="s">
        <v>22</v>
      </c>
      <c r="B21" s="3"/>
      <c r="C21" s="3"/>
      <c r="D21" s="3"/>
      <c r="E21" s="3">
        <v>1</v>
      </c>
      <c r="F21" s="3"/>
      <c r="G21" s="3"/>
      <c r="H21" s="3">
        <v>24</v>
      </c>
    </row>
    <row r="22" spans="1:14" ht="15.75" x14ac:dyDescent="0.25">
      <c r="A22" s="4" t="s">
        <v>12</v>
      </c>
      <c r="B22" s="5"/>
      <c r="C22" s="5"/>
      <c r="D22" s="5"/>
      <c r="E22" s="5"/>
      <c r="F22" s="5"/>
      <c r="G22" s="5"/>
      <c r="H22" s="4">
        <f>SUM(H5:H21)</f>
        <v>256</v>
      </c>
    </row>
  </sheetData>
  <sheetProtection password="CE35" sheet="1" objects="1" scenarios="1" formatCells="0" formatColumns="0" formatRows="0" insertColumns="0" insertRows="0" insertHyperlinks="0" deleteColumns="0" deleteRows="0" sort="0" autoFilter="0" pivotTables="0"/>
  <mergeCells count="9">
    <mergeCell ref="J8:M8"/>
    <mergeCell ref="J13:N13"/>
    <mergeCell ref="B3:G3"/>
    <mergeCell ref="A1:H1"/>
    <mergeCell ref="A3:A4"/>
    <mergeCell ref="H3:H4"/>
    <mergeCell ref="J4:J5"/>
    <mergeCell ref="J3:P3"/>
    <mergeCell ref="J11:M1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"/>
  <sheetViews>
    <sheetView zoomScale="90" zoomScaleNormal="90" workbookViewId="0">
      <selection activeCell="I20" sqref="I20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5" width="13" bestFit="1" customWidth="1"/>
    <col min="6" max="6" width="6.7109375" bestFit="1" customWidth="1"/>
    <col min="7" max="7" width="13.85546875" bestFit="1" customWidth="1"/>
    <col min="8" max="8" width="11.85546875" bestFit="1" customWidth="1"/>
    <col min="10" max="10" width="22.28515625" bestFit="1" customWidth="1"/>
    <col min="11" max="11" width="5.140625" bestFit="1" customWidth="1"/>
    <col min="12" max="12" width="14" bestFit="1" customWidth="1"/>
    <col min="13" max="15" width="13" bestFit="1" customWidth="1"/>
    <col min="16" max="16" width="11.7109375" bestFit="1" customWidth="1"/>
  </cols>
  <sheetData>
    <row r="1" spans="1:15" ht="15.75" x14ac:dyDescent="0.25">
      <c r="A1" s="18" t="s">
        <v>25</v>
      </c>
      <c r="B1" s="18"/>
      <c r="C1" s="18"/>
      <c r="D1" s="18"/>
      <c r="E1" s="18"/>
      <c r="F1" s="1"/>
      <c r="G1" s="4" t="s">
        <v>28</v>
      </c>
      <c r="H1" s="12">
        <f>350*8</f>
        <v>2800</v>
      </c>
      <c r="I1" s="1"/>
      <c r="J1" s="18" t="s">
        <v>29</v>
      </c>
      <c r="K1" s="18"/>
      <c r="L1" s="18"/>
      <c r="M1" s="18"/>
      <c r="N1" s="18"/>
      <c r="O1" s="18"/>
    </row>
    <row r="2" spans="1:15" ht="15.75" x14ac:dyDescent="0.25">
      <c r="A2" s="4" t="s">
        <v>26</v>
      </c>
      <c r="B2" s="4">
        <v>1</v>
      </c>
      <c r="C2" s="4">
        <v>2</v>
      </c>
      <c r="D2" s="4">
        <v>3</v>
      </c>
      <c r="E2" s="4">
        <v>4</v>
      </c>
      <c r="F2" s="1"/>
      <c r="G2" s="1"/>
      <c r="H2" s="1"/>
      <c r="I2" s="1"/>
      <c r="J2" s="4" t="s">
        <v>30</v>
      </c>
      <c r="K2" s="4" t="s">
        <v>35</v>
      </c>
      <c r="L2" s="4">
        <v>1</v>
      </c>
      <c r="M2" s="4">
        <v>2</v>
      </c>
      <c r="N2" s="4">
        <v>3</v>
      </c>
      <c r="O2" s="4">
        <v>4</v>
      </c>
    </row>
    <row r="3" spans="1:15" ht="15.75" x14ac:dyDescent="0.25">
      <c r="A3" s="2" t="s">
        <v>14</v>
      </c>
      <c r="B3" s="11">
        <f>Estimación!K15</f>
        <v>32</v>
      </c>
      <c r="C3" s="10">
        <f>Estimación!L15</f>
        <v>16</v>
      </c>
      <c r="D3" s="10">
        <f>Estimación!M15</f>
        <v>10.666666666666666</v>
      </c>
      <c r="E3" s="10">
        <f>Estimación!N15</f>
        <v>8</v>
      </c>
      <c r="F3" s="1"/>
      <c r="G3" s="1"/>
      <c r="H3" s="1"/>
      <c r="I3" s="1"/>
      <c r="J3" s="2" t="s">
        <v>31</v>
      </c>
      <c r="K3" s="14">
        <v>0.5</v>
      </c>
      <c r="L3" s="12">
        <f>+$B$6*K3</f>
        <v>44800</v>
      </c>
      <c r="M3" s="12">
        <f>+$C$6*K3</f>
        <v>22400</v>
      </c>
      <c r="N3" s="12">
        <f>+$D$6*K3</f>
        <v>14933.333333333332</v>
      </c>
      <c r="O3" s="12">
        <f>+$E$6*K3</f>
        <v>11200</v>
      </c>
    </row>
    <row r="4" spans="1:15" ht="15.75" x14ac:dyDescent="0.25">
      <c r="A4" s="2" t="s">
        <v>17</v>
      </c>
      <c r="B4" s="10">
        <f>Estimación!K16</f>
        <v>8</v>
      </c>
      <c r="C4" s="10">
        <f>Estimación!L16</f>
        <v>4</v>
      </c>
      <c r="D4" s="10">
        <f>Estimación!M16</f>
        <v>2.6666666666666665</v>
      </c>
      <c r="E4" s="10">
        <f>Estimación!N16</f>
        <v>2</v>
      </c>
      <c r="F4" s="1"/>
      <c r="G4" s="1"/>
      <c r="H4" s="1"/>
      <c r="I4" s="1"/>
      <c r="J4" s="2" t="s">
        <v>32</v>
      </c>
      <c r="K4" s="14">
        <v>0.3</v>
      </c>
      <c r="L4" s="12">
        <f t="shared" ref="L4:L6" si="0">+$B$6*K4</f>
        <v>26880</v>
      </c>
      <c r="M4" s="12">
        <f t="shared" ref="M4:M6" si="1">+$C$6*K4</f>
        <v>13440</v>
      </c>
      <c r="N4" s="12">
        <f t="shared" ref="N4:N6" si="2">+$D$6*K4</f>
        <v>8959.9999999999982</v>
      </c>
      <c r="O4" s="12">
        <f t="shared" ref="O4:O6" si="3">+$E$6*K4</f>
        <v>6720</v>
      </c>
    </row>
    <row r="5" spans="1:15" ht="15.75" x14ac:dyDescent="0.25">
      <c r="A5" s="2" t="s">
        <v>16</v>
      </c>
      <c r="B5" s="10">
        <f>Estimación!K17</f>
        <v>0.25</v>
      </c>
      <c r="C5" s="10">
        <f>Estimación!L17</f>
        <v>0.125</v>
      </c>
      <c r="D5" s="10">
        <f>Estimación!M17</f>
        <v>8.3333333333333329E-2</v>
      </c>
      <c r="E5" s="10">
        <f>Estimación!N17</f>
        <v>6.25E-2</v>
      </c>
      <c r="F5" s="1"/>
      <c r="G5" s="1"/>
      <c r="H5" s="1"/>
      <c r="I5" s="1"/>
      <c r="J5" s="2" t="s">
        <v>33</v>
      </c>
      <c r="K5" s="14">
        <v>0.1</v>
      </c>
      <c r="L5" s="12">
        <f t="shared" si="0"/>
        <v>8960</v>
      </c>
      <c r="M5" s="12">
        <f t="shared" si="1"/>
        <v>4480</v>
      </c>
      <c r="N5" s="12">
        <f t="shared" si="2"/>
        <v>2986.6666666666665</v>
      </c>
      <c r="O5" s="12">
        <f t="shared" si="3"/>
        <v>2240</v>
      </c>
    </row>
    <row r="6" spans="1:15" ht="15.75" x14ac:dyDescent="0.25">
      <c r="A6" s="4" t="s">
        <v>27</v>
      </c>
      <c r="B6" s="17">
        <f>+H1*B3</f>
        <v>89600</v>
      </c>
      <c r="C6" s="13">
        <f>+H1*C3</f>
        <v>44800</v>
      </c>
      <c r="D6" s="13">
        <f>+H1*D3</f>
        <v>29866.666666666664</v>
      </c>
      <c r="E6" s="13">
        <f>+H1*E3</f>
        <v>22400</v>
      </c>
      <c r="F6" s="1"/>
      <c r="G6" s="1"/>
      <c r="H6" s="1"/>
      <c r="I6" s="1"/>
      <c r="J6" s="2" t="s">
        <v>34</v>
      </c>
      <c r="K6" s="14">
        <v>0.1</v>
      </c>
      <c r="L6" s="12">
        <f t="shared" si="0"/>
        <v>8960</v>
      </c>
      <c r="M6" s="12">
        <f t="shared" si="1"/>
        <v>4480</v>
      </c>
      <c r="N6" s="12">
        <f t="shared" si="2"/>
        <v>2986.6666666666665</v>
      </c>
      <c r="O6" s="12">
        <f t="shared" si="3"/>
        <v>2240</v>
      </c>
    </row>
    <row r="7" spans="1:15" ht="15.75" x14ac:dyDescent="0.25">
      <c r="A7" s="1"/>
      <c r="B7" s="1"/>
      <c r="C7" s="1"/>
      <c r="D7" s="1"/>
      <c r="E7" s="1"/>
      <c r="F7" s="1"/>
      <c r="G7" s="1"/>
      <c r="H7" s="1"/>
      <c r="I7" s="1"/>
      <c r="J7" s="4" t="s">
        <v>27</v>
      </c>
      <c r="K7" s="5"/>
      <c r="L7" s="16">
        <f>SUM(L3:L6)</f>
        <v>89600</v>
      </c>
      <c r="M7" s="15">
        <f>SUM(M3:M6)</f>
        <v>44800</v>
      </c>
      <c r="N7" s="15">
        <f>SUM(N3:N6)</f>
        <v>29866.666666666664</v>
      </c>
      <c r="O7" s="15">
        <f>SUM(O3:O6)</f>
        <v>22400</v>
      </c>
    </row>
  </sheetData>
  <sheetProtection password="CE35" sheet="1" formatCells="0" formatColumns="0" formatRows="0" insertColumns="0" insertRows="0" insertHyperlinks="0" deleteColumns="0" deleteRows="0" sort="0" autoFilter="0" pivotTables="0"/>
  <mergeCells count="2">
    <mergeCell ref="A1:E1"/>
    <mergeCell ref="J1:O1"/>
  </mergeCells>
  <pageMargins left="0.70866141732283472" right="0.70866141732283472" top="0.74803149606299213" bottom="0.74803149606299213" header="0.31496062992125984" footer="0.31496062992125984"/>
  <pageSetup scale="46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Estimación</vt:lpstr>
      <vt:lpstr>Costos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Pedraza</dc:creator>
  <cp:lastModifiedBy>Fernando Pedraza</cp:lastModifiedBy>
  <cp:lastPrinted>2023-01-30T01:51:29Z</cp:lastPrinted>
  <dcterms:created xsi:type="dcterms:W3CDTF">2023-01-29T15:06:56Z</dcterms:created>
  <dcterms:modified xsi:type="dcterms:W3CDTF">2023-02-06T16:20:41Z</dcterms:modified>
</cp:coreProperties>
</file>