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AFC\Project 10_STM\2_method\STM-and-1D-model\1D-model\input\Backa\"/>
    </mc:Choice>
  </mc:AlternateContent>
  <xr:revisionPtr revIDLastSave="0" documentId="13_ncr:1_{536BF5DE-DE27-4F69-897A-A2AA56BDE109}" xr6:coauthVersionLast="47" xr6:coauthVersionMax="47" xr10:uidLastSave="{00000000-0000-0000-0000-000000000000}"/>
  <bookViews>
    <workbookView xWindow="4910" yWindow="3550" windowWidth="9540" windowHeight="11450" xr2:uid="{00000000-000D-0000-FFFF-FFFF00000000}"/>
  </bookViews>
  <sheets>
    <sheet name="H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  <c r="J2" i="1"/>
  <c r="J3" i="1" s="1"/>
  <c r="J5" i="1" s="1"/>
  <c r="M4" i="1"/>
  <c r="M3" i="1"/>
  <c r="F4" i="1"/>
  <c r="F3" i="1"/>
  <c r="F2" i="1"/>
  <c r="F7" i="1" l="1"/>
  <c r="F10" i="1" s="1"/>
  <c r="F9" i="1" l="1"/>
  <c r="N3" i="1" s="1"/>
  <c r="N4" i="1" l="1"/>
  <c r="N6" i="1" s="1"/>
</calcChain>
</file>

<file path=xl/sharedStrings.xml><?xml version="1.0" encoding="utf-8"?>
<sst xmlns="http://schemas.openxmlformats.org/spreadsheetml/2006/main" count="23" uniqueCount="23">
  <si>
    <t>doy     level</t>
  </si>
  <si>
    <t>ESTIMATE DAILY INCREAE (m)</t>
  </si>
  <si>
    <t>ESTIMATED REMOVAL (m)</t>
  </si>
  <si>
    <t>DOY</t>
  </si>
  <si>
    <t>level</t>
  </si>
  <si>
    <t>tank area</t>
  </si>
  <si>
    <t>Avg. (m)</t>
  </si>
  <si>
    <t>annual manure input (m3)</t>
  </si>
  <si>
    <t>removal amount (m3)</t>
  </si>
  <si>
    <t>daily manure input (m3)</t>
  </si>
  <si>
    <t>DATE</t>
  </si>
  <si>
    <t>100-101</t>
  </si>
  <si>
    <t>230-238</t>
  </si>
  <si>
    <t>Days</t>
  </si>
  <si>
    <t>Total removal</t>
  </si>
  <si>
    <t>Estimated days</t>
  </si>
  <si>
    <t>Apr 10 - Apr 11</t>
  </si>
  <si>
    <t>Aug 18 - Aug 26</t>
  </si>
  <si>
    <t>Date</t>
  </si>
  <si>
    <t>May 16, 2020 - Aug 17, 2020</t>
  </si>
  <si>
    <t>Aug 18, 2020 - Dec 31, 2020</t>
  </si>
  <si>
    <t>rearranged days (because the start date is May 16</t>
  </si>
  <si>
    <t>Jan 1, 2021 -  May 16,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</si>
</sst>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H_level!$A$2:$A$9</c:f>
              <c:numCache>
                <c:formatCode>General</c:formatCode>
                <c:ptCount val="8"/>
                <c:pt idx="0">
                  <c:v>1</c:v>
                </c:pt>
                <c:pt idx="1">
                  <c:v>61</c:v>
                </c:pt>
                <c:pt idx="2">
                  <c:v>100</c:v>
                </c:pt>
                <c:pt idx="3">
                  <c:v>101</c:v>
                </c:pt>
                <c:pt idx="4">
                  <c:v>128</c:v>
                </c:pt>
                <c:pt idx="5">
                  <c:v>230</c:v>
                </c:pt>
                <c:pt idx="6">
                  <c:v>238</c:v>
                </c:pt>
                <c:pt idx="7">
                  <c:v>302</c:v>
                </c:pt>
              </c:numCache>
            </c:numRef>
          </c:xVal>
          <c:yVal>
            <c:numRef>
              <c:f>H_level!$C$2:$C$9</c:f>
              <c:numCache>
                <c:formatCode>General</c:formatCode>
                <c:ptCount val="8"/>
                <c:pt idx="0">
                  <c:v>3</c:v>
                </c:pt>
                <c:pt idx="1">
                  <c:v>3.67</c:v>
                </c:pt>
                <c:pt idx="2">
                  <c:v>4</c:v>
                </c:pt>
                <c:pt idx="3">
                  <c:v>1.5</c:v>
                </c:pt>
                <c:pt idx="4">
                  <c:v>1.77</c:v>
                </c:pt>
                <c:pt idx="5">
                  <c:v>2.8</c:v>
                </c:pt>
                <c:pt idx="6">
                  <c:v>1.1299999999999999</c:v>
                </c:pt>
                <c:pt idx="7">
                  <c:v>2.09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F8-4F05-898B-CD29C5C81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36815"/>
        <c:axId val="233689871"/>
      </c:scatterChart>
      <c:valAx>
        <c:axId val="16843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89871"/>
        <c:crosses val="autoZero"/>
        <c:crossBetween val="midCat"/>
      </c:valAx>
      <c:valAx>
        <c:axId val="23368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3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339725</xdr:colOff>
      <xdr:row>0</xdr:row>
      <xdr:rowOff>155575</xdr:rowOff>
    </xdr:from>
    <xdr:to>
      <xdr:col>23</xdr:col>
      <xdr:colOff>34925</xdr:colOff>
      <xdr:row>15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596B89-1569-19C7-8A8A-3BD9AC0F1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O1" workbookViewId="0">
      <selection activeCell="M19" sqref="M19"/>
    </sheetView>
  </sheetViews>
  <sheetFormatPr defaultRowHeight="14.5" x14ac:dyDescent="0.35"/>
  <cols>
    <col min="2" max="2" width="13.36328125" customWidth="1"/>
    <col min="3" max="3" width="9.7265625" bestFit="1" customWidth="1"/>
    <col min="6" max="6" width="9.36328125" bestFit="1" customWidth="1"/>
    <col min="7" max="10" width="9.36328125" customWidth="1"/>
    <col min="11" max="11" width="14.6328125" customWidth="1"/>
  </cols>
  <sheetData>
    <row r="1" spans="1:14" x14ac:dyDescent="0.35">
      <c r="A1" t="s">
        <v>0</v>
      </c>
      <c r="B1" t="s">
        <v>18</v>
      </c>
      <c r="D1" t="s">
        <v>1</v>
      </c>
      <c r="G1" t="s">
        <v>13</v>
      </c>
      <c r="H1" t="s">
        <v>21</v>
      </c>
      <c r="J1" t="s">
        <v>15</v>
      </c>
      <c r="L1" t="s">
        <v>2</v>
      </c>
    </row>
    <row r="2" spans="1:14" x14ac:dyDescent="0.35">
      <c r="A2">
        <v>1</v>
      </c>
      <c r="B2" s="3">
        <v>44197</v>
      </c>
      <c r="C2">
        <v>3</v>
      </c>
      <c r="D2">
        <v>1</v>
      </c>
      <c r="F2">
        <f>SLOPE(C2:C4,A2:A4)</f>
        <v>1.0190993164455167E-2</v>
      </c>
      <c r="G2">
        <v>100</v>
      </c>
      <c r="H2" t="s">
        <v>19</v>
      </c>
      <c r="I2">
        <f>F3</f>
        <v>1.0083171311298336E-2</v>
      </c>
      <c r="J2">
        <f>A7-J4</f>
        <v>94</v>
      </c>
      <c r="K2" t="s">
        <v>10</v>
      </c>
      <c r="L2" t="s">
        <v>3</v>
      </c>
      <c r="M2" t="s">
        <v>4</v>
      </c>
      <c r="N2" t="s">
        <v>8</v>
      </c>
    </row>
    <row r="3" spans="1:14" x14ac:dyDescent="0.35">
      <c r="A3">
        <v>61</v>
      </c>
      <c r="B3" s="3">
        <v>44257</v>
      </c>
      <c r="C3">
        <v>3.67</v>
      </c>
      <c r="D3">
        <v>2</v>
      </c>
      <c r="F3">
        <f>SLOPE(C5:C7,A5:A7)</f>
        <v>1.0083171311298336E-2</v>
      </c>
      <c r="G3">
        <v>130</v>
      </c>
      <c r="H3" t="s">
        <v>20</v>
      </c>
      <c r="I3">
        <f>F4</f>
        <v>1.4999999999999999E-2</v>
      </c>
      <c r="J3">
        <f>A9-J4-J2 +366-A9</f>
        <v>136</v>
      </c>
      <c r="K3" t="s">
        <v>16</v>
      </c>
      <c r="L3" t="s">
        <v>11</v>
      </c>
      <c r="M3">
        <f>C4-C5</f>
        <v>2.5</v>
      </c>
      <c r="N3">
        <f>M3*F$8+F$9*2</f>
        <v>2522.4061802502665</v>
      </c>
    </row>
    <row r="4" spans="1:14" x14ac:dyDescent="0.35">
      <c r="A4">
        <v>100</v>
      </c>
      <c r="B4" s="3">
        <v>44296</v>
      </c>
      <c r="C4">
        <v>4</v>
      </c>
      <c r="D4">
        <v>3</v>
      </c>
      <c r="F4">
        <f>SLOPE(C8:C9,A8:A9)</f>
        <v>1.4999999999999999E-2</v>
      </c>
      <c r="G4">
        <v>65</v>
      </c>
      <c r="H4" t="s">
        <v>22</v>
      </c>
      <c r="I4">
        <f>F2</f>
        <v>1.0190993164455167E-2</v>
      </c>
      <c r="J4">
        <v>136</v>
      </c>
      <c r="K4" t="s">
        <v>17</v>
      </c>
      <c r="L4" t="s">
        <v>12</v>
      </c>
      <c r="M4">
        <f>C7-C8</f>
        <v>1.67</v>
      </c>
      <c r="N4">
        <f>M4*F$8+F$9*1</f>
        <v>1681.2030901251333</v>
      </c>
    </row>
    <row r="5" spans="1:14" x14ac:dyDescent="0.35">
      <c r="A5">
        <v>101</v>
      </c>
      <c r="B5" s="3">
        <v>44297</v>
      </c>
      <c r="C5">
        <v>1.5</v>
      </c>
      <c r="J5">
        <f>SUM(J2:J4)</f>
        <v>366</v>
      </c>
    </row>
    <row r="6" spans="1:14" x14ac:dyDescent="0.35">
      <c r="A6">
        <v>128</v>
      </c>
      <c r="B6" s="3">
        <v>44324</v>
      </c>
      <c r="C6">
        <v>1.77</v>
      </c>
      <c r="L6" t="s">
        <v>14</v>
      </c>
      <c r="N6">
        <f>SUM(N3:N4)</f>
        <v>4203.6092703754002</v>
      </c>
    </row>
    <row r="7" spans="1:14" x14ac:dyDescent="0.35">
      <c r="A7">
        <v>230</v>
      </c>
      <c r="B7" s="3">
        <v>44060</v>
      </c>
      <c r="C7">
        <v>2.8</v>
      </c>
      <c r="D7" t="s">
        <v>6</v>
      </c>
      <c r="F7">
        <f>SUMPRODUCT(F2:F4,G2:G4)/SUM(G2:G4)</f>
        <v>1.1203090125133222E-2</v>
      </c>
    </row>
    <row r="8" spans="1:14" x14ac:dyDescent="0.35">
      <c r="A8">
        <v>238</v>
      </c>
      <c r="B8" s="3">
        <v>44068</v>
      </c>
      <c r="C8">
        <v>1.1299999999999999</v>
      </c>
      <c r="D8" t="s">
        <v>5</v>
      </c>
      <c r="F8">
        <v>1000</v>
      </c>
    </row>
    <row r="9" spans="1:14" x14ac:dyDescent="0.35">
      <c r="A9">
        <v>302</v>
      </c>
      <c r="B9" s="3">
        <v>44132</v>
      </c>
      <c r="C9">
        <v>2.09</v>
      </c>
      <c r="D9" t="s">
        <v>9</v>
      </c>
      <c r="F9" s="1">
        <f>F7*F8</f>
        <v>11.203090125133222</v>
      </c>
      <c r="G9" s="1"/>
      <c r="H9" s="1"/>
      <c r="I9" s="1"/>
      <c r="J9" s="1"/>
    </row>
    <row r="10" spans="1:14" x14ac:dyDescent="0.35">
      <c r="D10" t="s">
        <v>7</v>
      </c>
      <c r="F10" s="2">
        <f>F7*F8*366</f>
        <v>4100.3309857987597</v>
      </c>
      <c r="G10" s="2"/>
      <c r="H10" s="2"/>
      <c r="I10" s="2"/>
      <c r="J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 Hung</cp:lastModifiedBy>
  <dcterms:created xsi:type="dcterms:W3CDTF">2023-08-17T20:05:00Z</dcterms:created>
  <dcterms:modified xsi:type="dcterms:W3CDTF">2023-08-22T21:48:17Z</dcterms:modified>
</cp:coreProperties>
</file>