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s\63427\Desktop\Code\鋼床鈑\Steeldeckgirder\"/>
    </mc:Choice>
  </mc:AlternateContent>
  <xr:revisionPtr revIDLastSave="0" documentId="13_ncr:1_{07677DCA-565B-4011-B53A-730DB17F195C}" xr6:coauthVersionLast="47" xr6:coauthVersionMax="47" xr10:uidLastSave="{00000000-0000-0000-0000-000000000000}"/>
  <bookViews>
    <workbookView xWindow="-120" yWindow="-120" windowWidth="29040" windowHeight="15840" activeTab="2" xr2:uid="{920B8B1C-3DCD-4DAD-80A3-FFF831C88026}"/>
  </bookViews>
  <sheets>
    <sheet name="鋼床鈑" sheetId="1" r:id="rId1"/>
    <sheet name="加勁鈑" sheetId="2" r:id="rId2"/>
    <sheet name="斷面性質" sheetId="3" r:id="rId3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3" l="1"/>
  <c r="AB3" i="3"/>
  <c r="AC4" i="3"/>
  <c r="AC3" i="3"/>
  <c r="AD4" i="3"/>
  <c r="AD3" i="3"/>
  <c r="AH4" i="3"/>
  <c r="V4" i="3" s="1"/>
  <c r="AI4" i="3"/>
  <c r="AH3" i="3"/>
  <c r="AJ3" i="3" s="1"/>
  <c r="AI3" i="3"/>
  <c r="AK3" i="3" s="1"/>
  <c r="AK4" i="3"/>
  <c r="AJ4" i="3"/>
  <c r="S4" i="3"/>
  <c r="AG4" i="3" s="1"/>
  <c r="T4" i="3"/>
  <c r="AF4" i="3" s="1"/>
  <c r="T3" i="3"/>
  <c r="AF3" i="3" s="1"/>
  <c r="S3" i="3"/>
  <c r="AG3" i="3" s="1"/>
  <c r="U4" i="3"/>
  <c r="AE4" i="3" s="1"/>
  <c r="U3" i="3"/>
  <c r="AE3" i="3" s="1"/>
  <c r="A4" i="3"/>
  <c r="A3" i="3"/>
  <c r="AA3" i="3" l="1"/>
  <c r="Z3" i="3"/>
  <c r="AA4" i="3"/>
  <c r="Y3" i="3"/>
  <c r="Y4" i="3"/>
  <c r="X3" i="3"/>
  <c r="X4" i="3"/>
  <c r="W3" i="3"/>
  <c r="W4" i="3"/>
  <c r="V3" i="3"/>
  <c r="Z4" i="3"/>
</calcChain>
</file>

<file path=xl/sharedStrings.xml><?xml version="1.0" encoding="utf-8"?>
<sst xmlns="http://schemas.openxmlformats.org/spreadsheetml/2006/main" count="167" uniqueCount="104">
  <si>
    <t>Name</t>
    <phoneticPr fontId="3" type="noConversion"/>
  </si>
  <si>
    <t>Ref_top</t>
    <phoneticPr fontId="3" type="noConversion"/>
  </si>
  <si>
    <t>Ref_bot</t>
    <phoneticPr fontId="3" type="noConversion"/>
  </si>
  <si>
    <t>B1</t>
    <phoneticPr fontId="3" type="noConversion"/>
  </si>
  <si>
    <t>B2</t>
    <phoneticPr fontId="3" type="noConversion"/>
  </si>
  <si>
    <t>B3</t>
    <phoneticPr fontId="3" type="noConversion"/>
  </si>
  <si>
    <t>B4</t>
    <phoneticPr fontId="3" type="noConversion"/>
  </si>
  <si>
    <t>B5</t>
    <phoneticPr fontId="3" type="noConversion"/>
  </si>
  <si>
    <t>B6</t>
    <phoneticPr fontId="3" type="noConversion"/>
  </si>
  <si>
    <t>H</t>
    <phoneticPr fontId="3" type="noConversion"/>
  </si>
  <si>
    <t>t1</t>
    <phoneticPr fontId="3" type="noConversion"/>
  </si>
  <si>
    <t>t2</t>
    <phoneticPr fontId="3" type="noConversion"/>
  </si>
  <si>
    <t>tw1</t>
    <phoneticPr fontId="3" type="noConversion"/>
  </si>
  <si>
    <t>tw2</t>
    <phoneticPr fontId="3" type="noConversion"/>
  </si>
  <si>
    <t>[-]</t>
    <phoneticPr fontId="3" type="noConversion"/>
  </si>
  <si>
    <t>[mm]</t>
    <phoneticPr fontId="3" type="noConversion"/>
  </si>
  <si>
    <t>Test</t>
    <phoneticPr fontId="3" type="noConversion"/>
  </si>
  <si>
    <t>R_top</t>
    <phoneticPr fontId="3" type="noConversion"/>
  </si>
  <si>
    <t>R_bot</t>
    <phoneticPr fontId="3" type="noConversion"/>
  </si>
  <si>
    <t>Type</t>
    <phoneticPr fontId="3" type="noConversion"/>
  </si>
  <si>
    <t>H/H/H</t>
    <phoneticPr fontId="3" type="noConversion"/>
  </si>
  <si>
    <t>B/B/B1</t>
    <phoneticPr fontId="3" type="noConversion"/>
  </si>
  <si>
    <t>/tw/B2</t>
    <phoneticPr fontId="3" type="noConversion"/>
  </si>
  <si>
    <t>/tf/t</t>
    <phoneticPr fontId="3" type="noConversion"/>
  </si>
  <si>
    <t>Tee</t>
    <phoneticPr fontId="3" type="noConversion"/>
  </si>
  <si>
    <t>//R</t>
    <phoneticPr fontId="3" type="noConversion"/>
  </si>
  <si>
    <t>Top-Flange (Left-type)</t>
    <phoneticPr fontId="3" type="noConversion"/>
  </si>
  <si>
    <t>Top-Flange (Left-spacing)</t>
    <phoneticPr fontId="3" type="noConversion"/>
  </si>
  <si>
    <t>Top-Flange (Center-spacing)</t>
    <phoneticPr fontId="3" type="noConversion"/>
  </si>
  <si>
    <t>Top-Flange (Center-type)</t>
    <phoneticPr fontId="3" type="noConversion"/>
  </si>
  <si>
    <t>Top-Flange (Right-type)</t>
    <phoneticPr fontId="3" type="noConversion"/>
  </si>
  <si>
    <t>Top-Flange (Right-spacing)</t>
    <phoneticPr fontId="3" type="noConversion"/>
  </si>
  <si>
    <t>Bottom-Flange (Left-spacing)</t>
  </si>
  <si>
    <t>Bottom-Flange (Center-spacing)</t>
  </si>
  <si>
    <t>Bottom-Flange (Right-spacing)</t>
  </si>
  <si>
    <t>Bottom-Flange (Left-type)</t>
    <phoneticPr fontId="2" type="noConversion"/>
  </si>
  <si>
    <t>Bottom-Flange (Center-type)</t>
    <phoneticPr fontId="2" type="noConversion"/>
  </si>
  <si>
    <t>Bottom-Flange (Right-type)</t>
    <phoneticPr fontId="2" type="noConversion"/>
  </si>
  <si>
    <t>320,320,320,320,320,320,320,320,320</t>
    <phoneticPr fontId="2" type="noConversion"/>
  </si>
  <si>
    <t>165,317.5,317.5,317.5,317.5,317.5,317.5</t>
    <phoneticPr fontId="2" type="noConversion"/>
  </si>
  <si>
    <t>R_top</t>
    <phoneticPr fontId="2" type="noConversion"/>
  </si>
  <si>
    <t>330,324.2,324.2,324.2,324.2,324.2,324.2</t>
    <phoneticPr fontId="2" type="noConversion"/>
  </si>
  <si>
    <t>457.1,457.1,457.1,457.1,457.1,457.1</t>
    <phoneticPr fontId="2" type="noConversion"/>
  </si>
  <si>
    <t>Test2</t>
    <phoneticPr fontId="2" type="noConversion"/>
  </si>
  <si>
    <r>
      <rPr>
        <b/>
        <sz val="12"/>
        <rFont val="Microsoft JhengHei"/>
        <family val="1"/>
      </rPr>
      <t>編號</t>
    </r>
    <phoneticPr fontId="3" type="noConversion"/>
  </si>
  <si>
    <t>Trib</t>
    <phoneticPr fontId="2" type="noConversion"/>
  </si>
  <si>
    <t>370,280,300,300,300</t>
    <phoneticPr fontId="2" type="noConversion"/>
  </si>
  <si>
    <t>200,315,315,315,310,315,315,315</t>
    <phoneticPr fontId="2" type="noConversion"/>
  </si>
  <si>
    <t>200,300,300</t>
    <phoneticPr fontId="2" type="noConversion"/>
  </si>
  <si>
    <t>Srib</t>
    <phoneticPr fontId="2" type="noConversion"/>
  </si>
  <si>
    <t>Flat</t>
  </si>
  <si>
    <t>Tee</t>
  </si>
  <si>
    <t>Trib</t>
    <phoneticPr fontId="3" type="noConversion"/>
  </si>
  <si>
    <t>Srib</t>
    <phoneticPr fontId="3" type="noConversion"/>
  </si>
  <si>
    <t>520,520,520,520</t>
    <phoneticPr fontId="2" type="noConversion"/>
  </si>
  <si>
    <t>Steel Girder B</t>
  </si>
  <si>
    <t>STLB</t>
  </si>
  <si>
    <t>Test</t>
  </si>
  <si>
    <t>Test2</t>
  </si>
  <si>
    <t>ID</t>
    <phoneticPr fontId="2" type="noConversion"/>
  </si>
  <si>
    <t>Shape</t>
    <phoneticPr fontId="2" type="noConversion"/>
  </si>
  <si>
    <t>Type</t>
    <phoneticPr fontId="2" type="noConversion"/>
  </si>
  <si>
    <t>Area</t>
    <phoneticPr fontId="2" type="noConversion"/>
  </si>
  <si>
    <t>Asy</t>
  </si>
  <si>
    <t>Asy</t>
    <phoneticPr fontId="2" type="noConversion"/>
  </si>
  <si>
    <t>Asz</t>
  </si>
  <si>
    <t>Asz</t>
    <phoneticPr fontId="2" type="noConversion"/>
  </si>
  <si>
    <t>Ixx</t>
    <phoneticPr fontId="2" type="noConversion"/>
  </si>
  <si>
    <t>Iyy</t>
    <phoneticPr fontId="2" type="noConversion"/>
  </si>
  <si>
    <t>Izz</t>
    <phoneticPr fontId="2" type="noConversion"/>
  </si>
  <si>
    <t>Cyp</t>
    <phoneticPr fontId="2" type="noConversion"/>
  </si>
  <si>
    <t>Cym</t>
    <phoneticPr fontId="2" type="noConversion"/>
  </si>
  <si>
    <t>Czp</t>
    <phoneticPr fontId="2" type="noConversion"/>
  </si>
  <si>
    <t>Czm</t>
    <phoneticPr fontId="2" type="noConversion"/>
  </si>
  <si>
    <t>Qyb</t>
    <phoneticPr fontId="2" type="noConversion"/>
  </si>
  <si>
    <t>Qzb</t>
    <phoneticPr fontId="2" type="noConversion"/>
  </si>
  <si>
    <t>Peri</t>
    <phoneticPr fontId="2" type="noConversion"/>
  </si>
  <si>
    <t>Name</t>
    <phoneticPr fontId="2" type="noConversion"/>
  </si>
  <si>
    <t>Per</t>
    <phoneticPr fontId="2" type="noConversion"/>
  </si>
  <si>
    <t>[-]</t>
    <phoneticPr fontId="2" type="noConversion"/>
  </si>
  <si>
    <t>[mm2]</t>
  </si>
  <si>
    <t>[mm2]</t>
    <phoneticPr fontId="2" type="noConversion"/>
  </si>
  <si>
    <t>[mm4]</t>
    <phoneticPr fontId="2" type="noConversion"/>
  </si>
  <si>
    <t>[mm]</t>
    <phoneticPr fontId="2" type="noConversion"/>
  </si>
  <si>
    <t>Area</t>
    <phoneticPr fontId="3" type="noConversion"/>
  </si>
  <si>
    <t>TorsConst</t>
    <phoneticPr fontId="3" type="noConversion"/>
  </si>
  <si>
    <r>
      <t>AS</t>
    </r>
    <r>
      <rPr>
        <b/>
        <vertAlign val="subscript"/>
        <sz val="12"/>
        <rFont val="Times New Roman"/>
        <family val="1"/>
      </rPr>
      <t>2</t>
    </r>
    <phoneticPr fontId="3" type="noConversion"/>
  </si>
  <si>
    <r>
      <t>AS</t>
    </r>
    <r>
      <rPr>
        <b/>
        <vertAlign val="subscript"/>
        <sz val="12"/>
        <rFont val="Times New Roman"/>
        <family val="1"/>
      </rPr>
      <t>3</t>
    </r>
    <phoneticPr fontId="3" type="noConversion"/>
  </si>
  <si>
    <r>
      <t>I</t>
    </r>
    <r>
      <rPr>
        <b/>
        <vertAlign val="subscript"/>
        <sz val="12"/>
        <rFont val="Times New Roman"/>
        <family val="1"/>
      </rPr>
      <t>22</t>
    </r>
    <phoneticPr fontId="3" type="noConversion"/>
  </si>
  <si>
    <r>
      <t>I</t>
    </r>
    <r>
      <rPr>
        <b/>
        <vertAlign val="subscript"/>
        <sz val="12"/>
        <rFont val="Times New Roman"/>
        <family val="1"/>
      </rPr>
      <t>33</t>
    </r>
    <phoneticPr fontId="3" type="noConversion"/>
  </si>
  <si>
    <r>
      <t>Z</t>
    </r>
    <r>
      <rPr>
        <b/>
        <vertAlign val="subscript"/>
        <sz val="12"/>
        <rFont val="Times New Roman"/>
        <family val="1"/>
      </rPr>
      <t>22</t>
    </r>
    <phoneticPr fontId="3" type="noConversion"/>
  </si>
  <si>
    <r>
      <t>Z</t>
    </r>
    <r>
      <rPr>
        <b/>
        <vertAlign val="subscript"/>
        <sz val="12"/>
        <rFont val="Times New Roman"/>
        <family val="1"/>
      </rPr>
      <t>33</t>
    </r>
    <phoneticPr fontId="3" type="noConversion"/>
  </si>
  <si>
    <r>
      <t>m</t>
    </r>
    <r>
      <rPr>
        <b/>
        <vertAlign val="superscript"/>
        <sz val="12"/>
        <rFont val="Times New Roman"/>
        <family val="1"/>
      </rPr>
      <t>2</t>
    </r>
    <phoneticPr fontId="3" type="noConversion"/>
  </si>
  <si>
    <r>
      <t>m</t>
    </r>
    <r>
      <rPr>
        <b/>
        <vertAlign val="superscript"/>
        <sz val="12"/>
        <rFont val="Times New Roman"/>
        <family val="1"/>
      </rPr>
      <t>4</t>
    </r>
    <phoneticPr fontId="3" type="noConversion"/>
  </si>
  <si>
    <r>
      <t>m</t>
    </r>
    <r>
      <rPr>
        <b/>
        <vertAlign val="superscript"/>
        <sz val="12"/>
        <rFont val="Times New Roman"/>
        <family val="1"/>
      </rPr>
      <t>3</t>
    </r>
    <phoneticPr fontId="3" type="noConversion"/>
  </si>
  <si>
    <r>
      <t>S</t>
    </r>
    <r>
      <rPr>
        <b/>
        <vertAlign val="subscript"/>
        <sz val="12"/>
        <rFont val="Times New Roman"/>
        <family val="1"/>
      </rPr>
      <t>2L</t>
    </r>
    <phoneticPr fontId="3" type="noConversion"/>
  </si>
  <si>
    <r>
      <t>S</t>
    </r>
    <r>
      <rPr>
        <b/>
        <vertAlign val="subscript"/>
        <sz val="12"/>
        <rFont val="Times New Roman"/>
        <family val="1"/>
      </rPr>
      <t>2R</t>
    </r>
    <phoneticPr fontId="3" type="noConversion"/>
  </si>
  <si>
    <r>
      <t>S</t>
    </r>
    <r>
      <rPr>
        <b/>
        <vertAlign val="subscript"/>
        <sz val="12"/>
        <rFont val="Times New Roman"/>
        <family val="1"/>
      </rPr>
      <t>3T</t>
    </r>
    <phoneticPr fontId="3" type="noConversion"/>
  </si>
  <si>
    <r>
      <t>S</t>
    </r>
    <r>
      <rPr>
        <b/>
        <vertAlign val="subscript"/>
        <sz val="12"/>
        <rFont val="Times New Roman"/>
        <family val="1"/>
      </rPr>
      <t>3B</t>
    </r>
    <phoneticPr fontId="3" type="noConversion"/>
  </si>
  <si>
    <r>
      <t>R</t>
    </r>
    <r>
      <rPr>
        <b/>
        <vertAlign val="subscript"/>
        <sz val="12"/>
        <rFont val="Times New Roman"/>
        <family val="1"/>
      </rPr>
      <t>22</t>
    </r>
    <phoneticPr fontId="3" type="noConversion"/>
  </si>
  <si>
    <r>
      <t>R</t>
    </r>
    <r>
      <rPr>
        <b/>
        <vertAlign val="subscript"/>
        <sz val="12"/>
        <rFont val="Times New Roman"/>
        <family val="1"/>
      </rPr>
      <t>33</t>
    </r>
    <phoneticPr fontId="3" type="noConversion"/>
  </si>
  <si>
    <r>
      <t>t</t>
    </r>
    <r>
      <rPr>
        <b/>
        <vertAlign val="subscript"/>
        <sz val="12"/>
        <rFont val="Times New Roman"/>
        <family val="1"/>
      </rPr>
      <t>3</t>
    </r>
    <phoneticPr fontId="3" type="noConversion"/>
  </si>
  <si>
    <r>
      <t>t</t>
    </r>
    <r>
      <rPr>
        <b/>
        <vertAlign val="subscript"/>
        <sz val="12"/>
        <rFont val="Times New Roman"/>
        <family val="1"/>
      </rPr>
      <t>2</t>
    </r>
    <phoneticPr fontId="3" type="noConversion"/>
  </si>
  <si>
    <t>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</si>
</sst>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E+00"/>
    <numFmt numFmtId="177" formatCode="0.000_);[Red]\(0.000\)"/>
  </numFmts>
  <fonts count="16">
    <font>
      <sz val="12"/>
      <color theme="1"/>
      <name val="微軟正黑體"/>
      <family val="2"/>
      <charset val="136"/>
    </font>
    <font>
      <b/>
      <sz val="12"/>
      <color theme="1"/>
      <name val="Times New Roman"/>
      <family val="1"/>
    </font>
    <font>
      <sz val="9"/>
      <name val="微軟正黑體"/>
      <family val="2"/>
      <charset val="136"/>
    </font>
    <font>
      <sz val="9"/>
      <name val="細明體"/>
      <family val="3"/>
      <charset val="136"/>
    </font>
    <font>
      <sz val="12"/>
      <color rgb="FFFF0000"/>
      <name val="Times New Roman"/>
      <family val="1"/>
    </font>
    <font>
      <b/>
      <sz val="12"/>
      <name val="Consolas"/>
      <family val="3"/>
    </font>
    <font>
      <sz val="12"/>
      <color rgb="FFFF0000"/>
      <name val="Consolas"/>
      <family val="3"/>
    </font>
    <font>
      <sz val="11"/>
      <color rgb="FFFF0000"/>
      <name val="JetBrains Mono"/>
      <family val="3"/>
    </font>
    <font>
      <b/>
      <sz val="12"/>
      <name val="Microsoft JhengHei"/>
      <family val="1"/>
    </font>
    <font>
      <sz val="12"/>
      <name val="Consolas"/>
      <family val="3"/>
    </font>
    <font>
      <sz val="12"/>
      <color theme="1"/>
      <name val="Consolas"/>
      <family val="3"/>
    </font>
    <font>
      <sz val="12"/>
      <color rgb="FF0000FF"/>
      <name val="Consolas"/>
      <family val="3"/>
    </font>
    <font>
      <b/>
      <sz val="12"/>
      <name val="Times New Roman"/>
      <family val="1"/>
    </font>
    <font>
      <b/>
      <sz val="8"/>
      <name val="Times New Roman"/>
      <family val="1"/>
    </font>
    <font>
      <b/>
      <vertAlign val="subscript"/>
      <sz val="12"/>
      <name val="Times New Roman"/>
      <family val="1"/>
    </font>
    <font>
      <b/>
      <vertAlign val="superscript"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7" fontId="12" fillId="6" borderId="1" xfId="0" applyNumberFormat="1" applyFont="1" applyFill="1" applyBorder="1" applyAlignment="1">
      <alignment horizontal="center" vertical="center" shrinkToFit="1"/>
    </xf>
    <xf numFmtId="177" fontId="13" fillId="6" borderId="1" xfId="0" applyNumberFormat="1" applyFont="1" applyFill="1" applyBorder="1" applyAlignment="1">
      <alignment horizontal="center" vertical="center" shrinkToFit="1"/>
    </xf>
    <xf numFmtId="176" fontId="10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D3E5-B787-4080-A2CD-D36CF8192A4C}">
  <sheetPr codeName="工作表1"/>
  <dimension ref="A1:AB15"/>
  <sheetViews>
    <sheetView zoomScale="85" zoomScaleNormal="85" workbookViewId="0">
      <selection activeCell="H3" sqref="H3:J3"/>
    </sheetView>
  </sheetViews>
  <sheetFormatPr defaultRowHeight="15.75"/>
  <cols>
    <col min="1" max="15" width="8.88671875" style="6"/>
    <col min="16" max="16" width="26.109375" style="5" bestFit="1" customWidth="1"/>
    <col min="17" max="17" width="47" style="5" customWidth="1"/>
    <col min="18" max="18" width="28.44140625" style="5" bestFit="1" customWidth="1"/>
    <col min="19" max="19" width="41.109375" style="5" bestFit="1" customWidth="1"/>
    <col min="20" max="20" width="27.33203125" style="5" bestFit="1" customWidth="1"/>
    <col min="21" max="21" width="44.6640625" style="5" bestFit="1" customWidth="1"/>
    <col min="22" max="22" width="29.5546875" style="6" bestFit="1" customWidth="1"/>
    <col min="23" max="23" width="33" style="6" bestFit="1" customWidth="1"/>
    <col min="24" max="24" width="31.88671875" style="6" bestFit="1" customWidth="1"/>
    <col min="25" max="25" width="41.109375" style="6" bestFit="1" customWidth="1"/>
    <col min="26" max="26" width="30.6640625" style="6" bestFit="1" customWidth="1"/>
    <col min="27" max="27" width="34.21875" style="6" bestFit="1" customWidth="1"/>
    <col min="28" max="16384" width="8.88671875" style="6"/>
  </cols>
  <sheetData>
    <row r="1" spans="1:28" s="9" customFormat="1" ht="16.5">
      <c r="A1" s="8" t="s">
        <v>44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26</v>
      </c>
      <c r="Q1" s="8" t="s">
        <v>27</v>
      </c>
      <c r="R1" s="8" t="s">
        <v>29</v>
      </c>
      <c r="S1" s="8" t="s">
        <v>28</v>
      </c>
      <c r="T1" s="8" t="s">
        <v>30</v>
      </c>
      <c r="U1" s="8" t="s">
        <v>31</v>
      </c>
      <c r="V1" s="3" t="s">
        <v>35</v>
      </c>
      <c r="W1" s="3" t="s">
        <v>32</v>
      </c>
      <c r="X1" s="3" t="s">
        <v>36</v>
      </c>
      <c r="Y1" s="3" t="s">
        <v>33</v>
      </c>
      <c r="Z1" s="3" t="s">
        <v>37</v>
      </c>
      <c r="AA1" s="3" t="s">
        <v>34</v>
      </c>
      <c r="AB1" s="3"/>
    </row>
    <row r="2" spans="1:28" s="9" customFormat="1">
      <c r="A2" s="8" t="s">
        <v>14</v>
      </c>
      <c r="B2" s="8" t="s">
        <v>14</v>
      </c>
      <c r="C2" s="8" t="s">
        <v>15</v>
      </c>
      <c r="D2" s="8" t="s">
        <v>15</v>
      </c>
      <c r="E2" s="8" t="s">
        <v>15</v>
      </c>
      <c r="F2" s="8" t="s">
        <v>15</v>
      </c>
      <c r="G2" s="8" t="s">
        <v>15</v>
      </c>
      <c r="H2" s="8" t="s">
        <v>15</v>
      </c>
      <c r="I2" s="8" t="s">
        <v>15</v>
      </c>
      <c r="J2" s="8" t="s">
        <v>15</v>
      </c>
      <c r="K2" s="8" t="s">
        <v>15</v>
      </c>
      <c r="L2" s="8" t="s">
        <v>15</v>
      </c>
      <c r="M2" s="8" t="s">
        <v>15</v>
      </c>
      <c r="N2" s="8" t="s">
        <v>15</v>
      </c>
      <c r="O2" s="8" t="s">
        <v>15</v>
      </c>
      <c r="P2" s="8" t="s">
        <v>14</v>
      </c>
      <c r="Q2" s="8" t="s">
        <v>15</v>
      </c>
      <c r="R2" s="8" t="s">
        <v>14</v>
      </c>
      <c r="S2" s="8" t="s">
        <v>15</v>
      </c>
      <c r="T2" s="8" t="s">
        <v>14</v>
      </c>
      <c r="U2" s="8" t="s">
        <v>15</v>
      </c>
      <c r="V2" s="3" t="s">
        <v>14</v>
      </c>
      <c r="W2" s="3" t="s">
        <v>15</v>
      </c>
      <c r="X2" s="3" t="s">
        <v>14</v>
      </c>
      <c r="Y2" s="3" t="s">
        <v>15</v>
      </c>
      <c r="Z2" s="3" t="s">
        <v>14</v>
      </c>
      <c r="AA2" s="3" t="s">
        <v>15</v>
      </c>
      <c r="AB2" s="3"/>
    </row>
    <row r="3" spans="1:28">
      <c r="A3" s="6">
        <v>1</v>
      </c>
      <c r="B3" s="6" t="s">
        <v>16</v>
      </c>
      <c r="C3" s="6">
        <v>0</v>
      </c>
      <c r="D3" s="6">
        <v>2280</v>
      </c>
      <c r="E3" s="6">
        <v>2400</v>
      </c>
      <c r="F3" s="6">
        <v>3200</v>
      </c>
      <c r="G3" s="6">
        <v>2400</v>
      </c>
      <c r="H3" s="6">
        <v>120</v>
      </c>
      <c r="I3" s="6">
        <v>3200</v>
      </c>
      <c r="J3" s="6">
        <v>120</v>
      </c>
      <c r="K3" s="6">
        <v>2500</v>
      </c>
      <c r="L3" s="6">
        <v>14</v>
      </c>
      <c r="M3" s="6">
        <v>13</v>
      </c>
      <c r="N3" s="6">
        <v>10</v>
      </c>
      <c r="O3" s="6">
        <v>10</v>
      </c>
      <c r="P3" s="5" t="s">
        <v>17</v>
      </c>
      <c r="Q3" s="5" t="s">
        <v>39</v>
      </c>
      <c r="R3" s="5" t="s">
        <v>17</v>
      </c>
      <c r="S3" s="5" t="s">
        <v>38</v>
      </c>
      <c r="T3" s="5" t="s">
        <v>40</v>
      </c>
      <c r="U3" s="5" t="s">
        <v>41</v>
      </c>
      <c r="V3" s="4"/>
      <c r="W3" s="5"/>
      <c r="X3" s="4" t="s">
        <v>18</v>
      </c>
      <c r="Y3" s="5" t="s">
        <v>42</v>
      </c>
      <c r="Z3" s="4"/>
      <c r="AA3" s="5"/>
    </row>
    <row r="4" spans="1:28">
      <c r="A4" s="6">
        <v>2</v>
      </c>
      <c r="B4" s="6" t="s">
        <v>43</v>
      </c>
      <c r="C4" s="6">
        <v>0</v>
      </c>
      <c r="D4" s="6">
        <v>1730</v>
      </c>
      <c r="E4" s="6">
        <v>1750</v>
      </c>
      <c r="F4" s="6">
        <v>2600</v>
      </c>
      <c r="G4" s="6">
        <v>950</v>
      </c>
      <c r="H4" s="6">
        <v>20</v>
      </c>
      <c r="I4" s="6">
        <v>2600</v>
      </c>
      <c r="J4" s="6">
        <v>120</v>
      </c>
      <c r="K4" s="6">
        <v>2800</v>
      </c>
      <c r="L4" s="6">
        <v>16</v>
      </c>
      <c r="M4" s="6">
        <v>20</v>
      </c>
      <c r="N4" s="6">
        <v>20</v>
      </c>
      <c r="O4" s="6">
        <v>20</v>
      </c>
      <c r="P4" s="5" t="s">
        <v>45</v>
      </c>
      <c r="Q4" s="5" t="s">
        <v>46</v>
      </c>
      <c r="R4" s="5" t="s">
        <v>45</v>
      </c>
      <c r="S4" s="5" t="s">
        <v>47</v>
      </c>
      <c r="T4" s="5" t="s">
        <v>45</v>
      </c>
      <c r="U4" s="5" t="s">
        <v>48</v>
      </c>
      <c r="X4" s="6" t="s">
        <v>49</v>
      </c>
      <c r="Y4" s="5" t="s">
        <v>54</v>
      </c>
    </row>
    <row r="15" spans="1:28">
      <c r="X15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F925-B1CA-478D-9727-197A910C4F13}">
  <sheetPr codeName="工作表2"/>
  <dimension ref="A1:G5"/>
  <sheetViews>
    <sheetView workbookViewId="0">
      <selection activeCell="G5" sqref="G5"/>
    </sheetView>
  </sheetViews>
  <sheetFormatPr defaultRowHeight="15.75"/>
  <sheetData>
    <row r="1" spans="1:7">
      <c r="A1" s="1" t="s">
        <v>19</v>
      </c>
      <c r="B1" s="1" t="s">
        <v>0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25</v>
      </c>
    </row>
    <row r="2" spans="1:7">
      <c r="A2" s="2" t="s">
        <v>24</v>
      </c>
      <c r="B2" s="2" t="s">
        <v>17</v>
      </c>
      <c r="C2" s="2">
        <v>216</v>
      </c>
      <c r="D2" s="2">
        <v>60</v>
      </c>
      <c r="E2" s="2">
        <v>12</v>
      </c>
      <c r="F2" s="2">
        <v>16</v>
      </c>
      <c r="G2" s="2">
        <v>0</v>
      </c>
    </row>
    <row r="3" spans="1:7">
      <c r="A3" s="2" t="s">
        <v>24</v>
      </c>
      <c r="B3" s="2" t="s">
        <v>18</v>
      </c>
      <c r="C3" s="2">
        <v>239</v>
      </c>
      <c r="D3" s="2">
        <v>150</v>
      </c>
      <c r="E3" s="2">
        <v>10</v>
      </c>
      <c r="F3" s="2">
        <v>19</v>
      </c>
      <c r="G3" s="2">
        <v>0</v>
      </c>
    </row>
    <row r="4" spans="1:7">
      <c r="A4" s="2" t="s">
        <v>51</v>
      </c>
      <c r="B4" s="2" t="s">
        <v>52</v>
      </c>
      <c r="C4" s="2">
        <v>213</v>
      </c>
      <c r="D4" s="2">
        <v>200</v>
      </c>
      <c r="E4" s="2">
        <v>16</v>
      </c>
      <c r="F4" s="2">
        <v>20</v>
      </c>
      <c r="G4" s="2">
        <v>0</v>
      </c>
    </row>
    <row r="5" spans="1:7">
      <c r="A5" s="2" t="s">
        <v>50</v>
      </c>
      <c r="B5" s="2" t="s">
        <v>53</v>
      </c>
      <c r="C5" s="2">
        <v>250</v>
      </c>
      <c r="D5" s="2">
        <v>20</v>
      </c>
      <c r="E5" s="2">
        <v>0</v>
      </c>
      <c r="F5" s="2">
        <v>0</v>
      </c>
      <c r="G5" s="2">
        <v>0</v>
      </c>
    </row>
  </sheetData>
  <phoneticPr fontId="2" type="noConversion"/>
  <dataValidations count="1">
    <dataValidation type="list" allowBlank="1" showInputMessage="1" showErrorMessage="1" sqref="A2:A5" xr:uid="{667AB66D-359E-4957-8457-7AB38F7C6526}">
      <formula1>"Flat,Tee,U-Rib"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2204-6072-4BBA-98DB-D4A3A5250D7F}">
  <sheetPr codeName="工作表3"/>
  <dimension ref="A1:AK4"/>
  <sheetViews>
    <sheetView tabSelected="1" topLeftCell="T1" zoomScale="85" zoomScaleNormal="85" workbookViewId="0">
      <selection activeCell="AF18" sqref="AF18"/>
    </sheetView>
  </sheetViews>
  <sheetFormatPr defaultRowHeight="15.75"/>
  <cols>
    <col min="1" max="1" width="9" style="10" bestFit="1" customWidth="1"/>
    <col min="2" max="4" width="8.88671875" style="10"/>
    <col min="5" max="7" width="9" style="10" bestFit="1" customWidth="1"/>
    <col min="8" max="10" width="12.77734375" style="10" bestFit="1" customWidth="1"/>
    <col min="11" max="18" width="9" style="10" bestFit="1" customWidth="1"/>
    <col min="19" max="21" width="12.77734375" style="10" bestFit="1" customWidth="1"/>
    <col min="22" max="27" width="13.33203125" style="10" bestFit="1" customWidth="1"/>
    <col min="28" max="30" width="8.88671875" style="10"/>
    <col min="31" max="37" width="13.33203125" style="10" bestFit="1" customWidth="1"/>
    <col min="38" max="16384" width="8.88671875" style="10"/>
  </cols>
  <sheetData>
    <row r="1" spans="1:37" ht="17.25">
      <c r="A1" s="13" t="s">
        <v>59</v>
      </c>
      <c r="B1" s="11" t="s">
        <v>61</v>
      </c>
      <c r="C1" s="11" t="s">
        <v>60</v>
      </c>
      <c r="D1" s="11" t="s">
        <v>77</v>
      </c>
      <c r="E1" s="11" t="s">
        <v>62</v>
      </c>
      <c r="F1" s="11" t="s">
        <v>64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78</v>
      </c>
      <c r="S1" s="12" t="s">
        <v>63</v>
      </c>
      <c r="T1" s="12" t="s">
        <v>65</v>
      </c>
      <c r="U1" s="12" t="s">
        <v>67</v>
      </c>
      <c r="V1" s="16" t="s">
        <v>95</v>
      </c>
      <c r="W1" s="16" t="s">
        <v>96</v>
      </c>
      <c r="X1" s="16" t="s">
        <v>97</v>
      </c>
      <c r="Y1" s="16" t="s">
        <v>98</v>
      </c>
      <c r="Z1" s="16" t="s">
        <v>99</v>
      </c>
      <c r="AA1" s="16" t="s">
        <v>100</v>
      </c>
      <c r="AB1" s="16" t="s">
        <v>101</v>
      </c>
      <c r="AC1" s="16" t="s">
        <v>102</v>
      </c>
      <c r="AD1" s="16" t="s">
        <v>84</v>
      </c>
      <c r="AE1" s="17" t="s">
        <v>85</v>
      </c>
      <c r="AF1" s="16" t="s">
        <v>86</v>
      </c>
      <c r="AG1" s="16" t="s">
        <v>87</v>
      </c>
      <c r="AH1" s="16" t="s">
        <v>88</v>
      </c>
      <c r="AI1" s="16" t="s">
        <v>89</v>
      </c>
      <c r="AJ1" s="16" t="s">
        <v>90</v>
      </c>
      <c r="AK1" s="16" t="s">
        <v>91</v>
      </c>
    </row>
    <row r="2" spans="1:37" ht="18.75">
      <c r="A2" s="13" t="s">
        <v>79</v>
      </c>
      <c r="B2" s="11" t="s">
        <v>79</v>
      </c>
      <c r="C2" s="11" t="s">
        <v>79</v>
      </c>
      <c r="D2" s="11" t="s">
        <v>79</v>
      </c>
      <c r="E2" s="11" t="s">
        <v>81</v>
      </c>
      <c r="F2" s="11" t="s">
        <v>81</v>
      </c>
      <c r="G2" s="11" t="s">
        <v>81</v>
      </c>
      <c r="H2" s="11" t="s">
        <v>82</v>
      </c>
      <c r="I2" s="11" t="s">
        <v>82</v>
      </c>
      <c r="J2" s="11" t="s">
        <v>82</v>
      </c>
      <c r="K2" s="11" t="s">
        <v>83</v>
      </c>
      <c r="L2" s="11" t="s">
        <v>83</v>
      </c>
      <c r="M2" s="11" t="s">
        <v>83</v>
      </c>
      <c r="N2" s="11" t="s">
        <v>83</v>
      </c>
      <c r="O2" s="11" t="s">
        <v>81</v>
      </c>
      <c r="P2" s="11" t="s">
        <v>81</v>
      </c>
      <c r="Q2" s="11" t="s">
        <v>83</v>
      </c>
      <c r="R2" s="11" t="s">
        <v>83</v>
      </c>
      <c r="S2" s="12" t="s">
        <v>80</v>
      </c>
      <c r="T2" s="12" t="s">
        <v>80</v>
      </c>
      <c r="U2" s="12" t="s">
        <v>82</v>
      </c>
      <c r="V2" s="16" t="s">
        <v>94</v>
      </c>
      <c r="W2" s="16" t="s">
        <v>94</v>
      </c>
      <c r="X2" s="16" t="s">
        <v>94</v>
      </c>
      <c r="Y2" s="16" t="s">
        <v>94</v>
      </c>
      <c r="Z2" s="16" t="s">
        <v>103</v>
      </c>
      <c r="AA2" s="16" t="s">
        <v>103</v>
      </c>
      <c r="AB2" s="16" t="s">
        <v>103</v>
      </c>
      <c r="AC2" s="16" t="s">
        <v>103</v>
      </c>
      <c r="AD2" s="16" t="s">
        <v>92</v>
      </c>
      <c r="AE2" s="16" t="s">
        <v>93</v>
      </c>
      <c r="AF2" s="16" t="s">
        <v>92</v>
      </c>
      <c r="AG2" s="16" t="s">
        <v>92</v>
      </c>
      <c r="AH2" s="16" t="s">
        <v>93</v>
      </c>
      <c r="AI2" s="16" t="s">
        <v>93</v>
      </c>
      <c r="AJ2" s="16" t="s">
        <v>94</v>
      </c>
      <c r="AK2" s="16" t="s">
        <v>94</v>
      </c>
    </row>
    <row r="3" spans="1:37">
      <c r="A3" s="14">
        <f>鋼床鈑!A3</f>
        <v>1</v>
      </c>
      <c r="B3" s="10" t="s">
        <v>55</v>
      </c>
      <c r="C3" s="10" t="s">
        <v>56</v>
      </c>
      <c r="D3" s="10" t="s">
        <v>57</v>
      </c>
      <c r="E3" s="10">
        <v>314300</v>
      </c>
      <c r="F3" s="10">
        <v>126904.841</v>
      </c>
      <c r="G3" s="10">
        <v>37916.5124</v>
      </c>
      <c r="H3" s="10">
        <v>272446027428.66699</v>
      </c>
      <c r="I3" s="10">
        <v>344686041867.96802</v>
      </c>
      <c r="J3" s="10">
        <v>1222335947709.1101</v>
      </c>
      <c r="K3" s="10">
        <v>3998.5102999999999</v>
      </c>
      <c r="L3" s="10">
        <v>4001.4897000000001</v>
      </c>
      <c r="M3" s="10">
        <v>823.07690000000002</v>
      </c>
      <c r="N3" s="10">
        <v>1703.9231</v>
      </c>
      <c r="O3" s="10">
        <v>0</v>
      </c>
      <c r="P3" s="10">
        <v>0</v>
      </c>
      <c r="Q3" s="10">
        <v>28886</v>
      </c>
      <c r="R3" s="10">
        <v>20700</v>
      </c>
      <c r="S3" s="15">
        <f>(鋼床鈑!F3+鋼床鈑!N3+鋼床鈑!O3)*鋼床鈑!L3+(鋼床鈑!I3+鋼床鈑!N3+鋼床鈑!O3)*鋼床鈑!M3</f>
        <v>86940</v>
      </c>
      <c r="T3" s="15">
        <f>(鋼床鈑!K3)*鋼床鈑!N3+(鋼床鈑!K3)*鋼床鈑!O3</f>
        <v>50000</v>
      </c>
      <c r="U3" s="15">
        <f>4*((鋼床鈑!I3+鋼床鈑!N3/2+鋼床鈑!O3/2)*(鋼床鈑!K3+鋼床鈑!L3/2+鋼床鈑!M3/2))^2/((鋼床鈑!F3+鋼床鈑!N3/2+鋼床鈑!O3/2)/鋼床鈑!L3+(鋼床鈑!I3+鋼床鈑!N3/2+鋼床鈑!O3/2)/鋼床鈑!M3+(鋼床鈑!K3+鋼床鈑!L3/2+鋼床鈑!M3/2)/鋼床鈑!N3+(鋼床鈑!K3+鋼床鈑!L3/2+鋼床鈑!M3/2)/鋼床鈑!O3)</f>
        <v>266002431510.86484</v>
      </c>
      <c r="V3" s="18">
        <f>AH3/(K3/1000)</f>
        <v>0.30569783644401516</v>
      </c>
      <c r="W3" s="18">
        <f>AH3/(L3/1000)</f>
        <v>0.30547022217978215</v>
      </c>
      <c r="X3" s="18">
        <f>AI3/(M3/1000)</f>
        <v>0.41877744578661852</v>
      </c>
      <c r="Y3" s="18">
        <f>AI3/(N3/1000)</f>
        <v>0.20228967015469657</v>
      </c>
      <c r="Z3" s="18">
        <f>AH3/AD3</f>
        <v>3.8890739666214125</v>
      </c>
      <c r="AA3" s="18">
        <f>AI3/AD3</f>
        <v>1.0966784660132611</v>
      </c>
      <c r="AB3" s="10">
        <f>(M3+N3)/1000</f>
        <v>2.5270000000000001</v>
      </c>
      <c r="AC3" s="10">
        <f>(K3+L3)/1000</f>
        <v>8</v>
      </c>
      <c r="AD3" s="10">
        <f>E3/1000^2</f>
        <v>0.31430000000000002</v>
      </c>
      <c r="AE3" s="18">
        <f>U3/(1000^4)</f>
        <v>0.26600243151086483</v>
      </c>
      <c r="AF3" s="18">
        <f>T3/1000^2</f>
        <v>0.05</v>
      </c>
      <c r="AG3" s="18">
        <f>S3/1000^2</f>
        <v>8.6940000000000003E-2</v>
      </c>
      <c r="AH3" s="10">
        <f>J3/(1000^4)</f>
        <v>1.22233594770911</v>
      </c>
      <c r="AI3" s="10">
        <f>I3/(1000^4)</f>
        <v>0.34468604186796803</v>
      </c>
      <c r="AJ3" s="6">
        <f>AH3</f>
        <v>1.22233594770911</v>
      </c>
      <c r="AK3" s="6">
        <f>AI3</f>
        <v>0.34468604186796803</v>
      </c>
    </row>
    <row r="4" spans="1:37">
      <c r="A4" s="14">
        <f>鋼床鈑!A4</f>
        <v>2</v>
      </c>
      <c r="B4" s="10" t="s">
        <v>55</v>
      </c>
      <c r="C4" s="10" t="s">
        <v>56</v>
      </c>
      <c r="D4" s="10" t="s">
        <v>58</v>
      </c>
      <c r="E4" s="10">
        <v>385008</v>
      </c>
      <c r="F4" s="10">
        <v>107767.37820000001</v>
      </c>
      <c r="G4" s="10">
        <v>88159.129300000001</v>
      </c>
      <c r="H4" s="10">
        <v>385578006657.36902</v>
      </c>
      <c r="I4" s="10">
        <v>494112988461.61401</v>
      </c>
      <c r="J4" s="10">
        <v>695388427170.32605</v>
      </c>
      <c r="K4" s="10">
        <v>2424.5082000000002</v>
      </c>
      <c r="L4" s="10">
        <v>2875.4917999999998</v>
      </c>
      <c r="M4" s="10">
        <v>1006.5495</v>
      </c>
      <c r="N4" s="10">
        <v>1829.4504999999999</v>
      </c>
      <c r="O4" s="10">
        <v>0</v>
      </c>
      <c r="P4" s="10">
        <v>0</v>
      </c>
      <c r="Q4" s="10">
        <v>22824</v>
      </c>
      <c r="R4" s="10">
        <v>19152</v>
      </c>
      <c r="S4" s="15">
        <f>(鋼床鈑!F4+鋼床鈑!N4+鋼床鈑!O4)*鋼床鈑!L4+(鋼床鈑!I4+鋼床鈑!N4+鋼床鈑!O4)*鋼床鈑!M4</f>
        <v>95040</v>
      </c>
      <c r="T4" s="15">
        <f>(鋼床鈑!K4)*鋼床鈑!N4+(鋼床鈑!K4)*鋼床鈑!O4</f>
        <v>112000</v>
      </c>
      <c r="U4" s="15">
        <f>4*((鋼床鈑!I4+鋼床鈑!N4/2+鋼床鈑!O4/2)*(鋼床鈑!K4+鋼床鈑!L4/2+鋼床鈑!M4/2))^2/((鋼床鈑!F4+鋼床鈑!N4/2+鋼床鈑!O4/2)/鋼床鈑!L4+(鋼床鈑!I4+鋼床鈑!N4/2+鋼床鈑!O4/2)/鋼床鈑!M4+(鋼床鈑!K4+鋼床鈑!L4/2+鋼床鈑!M4/2)/鋼床鈑!N4+(鋼床鈑!K4+鋼床鈑!L4/2+鋼床鈑!M4/2)/鋼床鈑!O4)</f>
        <v>378187852471.42487</v>
      </c>
      <c r="V4" s="18">
        <f>AH4/(K4/1000)</f>
        <v>0.28681628182174268</v>
      </c>
      <c r="W4" s="18">
        <f>AH4/(L4/1000)</f>
        <v>0.24183286739691834</v>
      </c>
      <c r="X4" s="18">
        <f>AI4/(M4/1000)</f>
        <v>0.49089785297356364</v>
      </c>
      <c r="Y4" s="18">
        <f>AI4/(N4/1000)</f>
        <v>0.27008819777392939</v>
      </c>
      <c r="Z4" s="18">
        <f>AH4/AD4</f>
        <v>1.8061661762101722</v>
      </c>
      <c r="AA4" s="18">
        <f>AI4/AD4</f>
        <v>1.2833836919274768</v>
      </c>
      <c r="AB4" s="10">
        <f>(M4+N4)/1000</f>
        <v>2.8359999999999999</v>
      </c>
      <c r="AC4" s="10">
        <f>(K4+L4)/1000</f>
        <v>5.3</v>
      </c>
      <c r="AD4" s="10">
        <f>E4/1000^2</f>
        <v>0.38500800000000002</v>
      </c>
      <c r="AE4" s="18">
        <f>U4/(1000^4)</f>
        <v>0.37818785247142489</v>
      </c>
      <c r="AF4" s="18">
        <f>T4/1000^2</f>
        <v>0.112</v>
      </c>
      <c r="AG4" s="18">
        <f>S4/1000^2</f>
        <v>9.5039999999999999E-2</v>
      </c>
      <c r="AH4" s="10">
        <f>J4/(1000^4)</f>
        <v>0.69538842717032601</v>
      </c>
      <c r="AI4" s="10">
        <f>I4/(1000^4)</f>
        <v>0.494112988461614</v>
      </c>
      <c r="AJ4" s="6">
        <f>AH4</f>
        <v>0.69538842717032601</v>
      </c>
      <c r="AK4" s="6">
        <f>AI4</f>
        <v>0.494112988461614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鋼床鈑</vt:lpstr>
      <vt:lpstr>加勁鈑</vt:lpstr>
      <vt:lpstr>斷面性質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第一結構部 魏星池(華光借調)</dc:creator>
  <cp:lastModifiedBy>SA 第一結構部 魏星池(華光借調)</cp:lastModifiedBy>
  <dcterms:created xsi:type="dcterms:W3CDTF">2025-02-12T03:53:23Z</dcterms:created>
  <dcterms:modified xsi:type="dcterms:W3CDTF">2025-02-13T01:19:41Z</dcterms:modified>
</cp:coreProperties>
</file>