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theme/themeOverride1.xml" ContentType="application/vnd.openxmlformats-officedocument.themeOverride+xml"/>
  <Override PartName="/xl/drawings/drawing11.xml" ContentType="application/vnd.openxmlformats-officedocument.drawing+xml"/>
  <Override PartName="/xl/charts/chart20.xml" ContentType="application/vnd.openxmlformats-officedocument.drawingml.chart+xml"/>
  <Override PartName="/xl/charts/style11.xml" ContentType="application/vnd.ms-office.chartstyle+xml"/>
  <Override PartName="/xl/charts/colors11.xml" ContentType="application/vnd.ms-office.chartcolorstyle+xml"/>
  <Override PartName="/xl/charts/chart21.xml" ContentType="application/vnd.openxmlformats-officedocument.drawingml.chart+xml"/>
  <Override PartName="/xl/charts/style12.xml" ContentType="application/vnd.ms-office.chartstyle+xml"/>
  <Override PartName="/xl/charts/colors12.xml" ContentType="application/vnd.ms-office.chartcolorstyle+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charts/style15.xml" ContentType="application/vnd.ms-office.chartstyle+xml"/>
  <Override PartName="/xl/charts/colors15.xml" ContentType="application/vnd.ms-office.chartcolorstyle+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27.xml" ContentType="application/vnd.openxmlformats-officedocument.drawingml.chart+xml"/>
  <Override PartName="/xl/charts/style18.xml" ContentType="application/vnd.ms-office.chartstyle+xml"/>
  <Override PartName="/xl/charts/colors18.xml" ContentType="application/vnd.ms-office.chartcolorstyle+xml"/>
  <Override PartName="/xl/charts/chart28.xml" ContentType="application/vnd.openxmlformats-officedocument.drawingml.chart+xml"/>
  <Override PartName="/xl/charts/style19.xml" ContentType="application/vnd.ms-office.chartstyle+xml"/>
  <Override PartName="/xl/charts/colors19.xml" ContentType="application/vnd.ms-office.chartcolorstyle+xml"/>
  <Override PartName="/xl/charts/chart29.xml" ContentType="application/vnd.openxmlformats-officedocument.drawingml.chart+xml"/>
  <Override PartName="/xl/charts/style20.xml" ContentType="application/vnd.ms-office.chartstyle+xml"/>
  <Override PartName="/xl/charts/colors20.xml" ContentType="application/vnd.ms-office.chartcolorstyle+xml"/>
  <Override PartName="/xl/charts/chart30.xml" ContentType="application/vnd.openxmlformats-officedocument.drawingml.chart+xml"/>
  <Override PartName="/xl/charts/style21.xml" ContentType="application/vnd.ms-office.chartstyle+xml"/>
  <Override PartName="/xl/charts/colors21.xml" ContentType="application/vnd.ms-office.chartcolorstyle+xml"/>
  <Override PartName="/xl/charts/chart31.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3.xml" ContentType="application/vnd.openxmlformats-officedocument.drawing+xml"/>
  <Override PartName="/xl/charts/chart32.xml" ContentType="application/vnd.openxmlformats-officedocument.drawingml.chart+xml"/>
  <Override PartName="/xl/charts/style23.xml" ContentType="application/vnd.ms-office.chartstyle+xml"/>
  <Override PartName="/xl/charts/colors23.xml" ContentType="application/vnd.ms-office.chartcolorstyle+xml"/>
  <Override PartName="/xl/charts/chart33.xml" ContentType="application/vnd.openxmlformats-officedocument.drawingml.chart+xml"/>
  <Override PartName="/xl/charts/style24.xml" ContentType="application/vnd.ms-office.chartstyle+xml"/>
  <Override PartName="/xl/charts/colors24.xml" ContentType="application/vnd.ms-office.chartcolorstyle+xml"/>
  <Override PartName="/xl/charts/chart34.xml" ContentType="application/vnd.openxmlformats-officedocument.drawingml.chart+xml"/>
  <Override PartName="/xl/charts/style25.xml" ContentType="application/vnd.ms-office.chartstyle+xml"/>
  <Override PartName="/xl/charts/colors25.xml" ContentType="application/vnd.ms-office.chartcolorstyle+xml"/>
  <Override PartName="/xl/charts/chart35.xml" ContentType="application/vnd.openxmlformats-officedocument.drawingml.chart+xml"/>
  <Override PartName="/xl/charts/style26.xml" ContentType="application/vnd.ms-office.chartstyle+xml"/>
  <Override PartName="/xl/charts/colors26.xml" ContentType="application/vnd.ms-office.chartcolorstyle+xml"/>
  <Override PartName="/xl/charts/chart36.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6.xml" ContentType="application/vnd.openxmlformats-officedocument.drawing+xml"/>
  <Override PartName="/xl/charts/chart43.xml" ContentType="application/vnd.openxmlformats-officedocument.drawingml.chart+xml"/>
  <Override PartName="/xl/charts/style28.xml" ContentType="application/vnd.ms-office.chartstyle+xml"/>
  <Override PartName="/xl/charts/colors28.xml" ContentType="application/vnd.ms-office.chartcolorstyle+xml"/>
  <Override PartName="/xl/charts/chart44.xml" ContentType="application/vnd.openxmlformats-officedocument.drawingml.chart+xml"/>
  <Override PartName="/xl/charts/style29.xml" ContentType="application/vnd.ms-office.chartstyle+xml"/>
  <Override PartName="/xl/charts/colors29.xml" ContentType="application/vnd.ms-office.chartcolorstyle+xml"/>
  <Override PartName="/xl/charts/chart45.xml" ContentType="application/vnd.openxmlformats-officedocument.drawingml.chart+xml"/>
  <Override PartName="/xl/charts/style30.xml" ContentType="application/vnd.ms-office.chartstyle+xml"/>
  <Override PartName="/xl/charts/colors30.xml" ContentType="application/vnd.ms-office.chartcolorstyle+xml"/>
  <Override PartName="/xl/charts/chart46.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drawings/drawing18.xml" ContentType="application/vnd.openxmlformats-officedocument.drawingml.chartshapes+xml"/>
  <Override PartName="/xl/charts/chart48.xml" ContentType="application/vnd.openxmlformats-officedocument.drawingml.chart+xml"/>
  <Override PartName="/xl/drawings/drawing19.xml" ContentType="application/vnd.openxmlformats-officedocument.drawingml.chartshapes+xml"/>
  <Override PartName="/xl/charts/chart49.xml" ContentType="application/vnd.openxmlformats-officedocument.drawingml.chart+xml"/>
  <Override PartName="/xl/drawings/drawing20.xml" ContentType="application/vnd.openxmlformats-officedocument.drawingml.chartshapes+xml"/>
  <Override PartName="/xl/charts/chart50.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51.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3.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drawings/drawing24.xml" ContentType="application/vnd.openxmlformats-officedocument.drawing+xml"/>
  <Override PartName="/xl/charts/chart5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5.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26.xml" ContentType="application/vnd.openxmlformats-officedocument.drawing+xml"/>
  <Override PartName="/xl/charts/chart60.xml" ContentType="application/vnd.openxmlformats-officedocument.drawingml.chart+xml"/>
  <Override PartName="/xl/drawings/drawing27.xml" ContentType="application/vnd.openxmlformats-officedocument.drawing+xml"/>
  <Override PartName="/xl/charts/chart61.xml" ContentType="application/vnd.openxmlformats-officedocument.drawingml.chart+xml"/>
  <Override PartName="/xl/charts/style34.xml" ContentType="application/vnd.ms-office.chartstyle+xml"/>
  <Override PartName="/xl/charts/colors34.xml" ContentType="application/vnd.ms-office.chartcolorstyle+xml"/>
  <Override PartName="/xl/charts/chart62.xml" ContentType="application/vnd.openxmlformats-officedocument.drawingml.chart+xml"/>
  <Override PartName="/xl/charts/style35.xml" ContentType="application/vnd.ms-office.chartstyle+xml"/>
  <Override PartName="/xl/charts/colors35.xml" ContentType="application/vnd.ms-office.chartcolorstyle+xml"/>
  <Override PartName="/xl/charts/chart63.xml" ContentType="application/vnd.openxmlformats-officedocument.drawingml.chart+xml"/>
  <Override PartName="/xl/charts/style36.xml" ContentType="application/vnd.ms-office.chartstyle+xml"/>
  <Override PartName="/xl/charts/colors36.xml" ContentType="application/vnd.ms-office.chartcolorstyle+xml"/>
  <Override PartName="/xl/charts/chart64.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65.xml" ContentType="application/vnd.openxmlformats-officedocument.drawingml.chart+xml"/>
  <Override PartName="/xl/charts/style38.xml" ContentType="application/vnd.ms-office.chartstyle+xml"/>
  <Override PartName="/xl/charts/colors38.xml" ContentType="application/vnd.ms-office.chartcolorstyle+xml"/>
  <Override PartName="/xl/charts/chart66.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0.xml" ContentType="application/vnd.openxmlformats-officedocument.drawing+xml"/>
  <Override PartName="/xl/charts/chart67.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1.xml" ContentType="application/vnd.openxmlformats-officedocument.drawing+xml"/>
  <Override PartName="/xl/drawings/drawing32.xml" ContentType="application/vnd.openxmlformats-officedocument.drawing+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style41.xml" ContentType="application/vnd.ms-office.chartstyle+xml"/>
  <Override PartName="/xl/charts/colors41.xml" ContentType="application/vnd.ms-office.chartcolorstyle+xml"/>
  <Override PartName="/xl/charts/chart71.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33.xml" ContentType="application/vnd.openxmlformats-officedocument.drawing+xml"/>
  <Override PartName="/xl/charts/chart72.xml" ContentType="application/vnd.openxmlformats-officedocument.drawingml.chart+xml"/>
  <Override PartName="/xl/theme/themeOverride2.xml" ContentType="application/vnd.openxmlformats-officedocument.themeOverride+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drawings/drawing34.xml" ContentType="application/vnd.openxmlformats-officedocument.drawingml.chartshapes+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theme/themeOverride3.xml" ContentType="application/vnd.openxmlformats-officedocument.themeOverride+xml"/>
  <Override PartName="/xl/charts/chart84.xml" ContentType="application/vnd.openxmlformats-officedocument.drawingml.chart+xml"/>
  <Override PartName="/xl/theme/themeOverride4.xml" ContentType="application/vnd.openxmlformats-officedocument.themeOverride+xml"/>
  <Override PartName="/xl/charts/chart85.xml" ContentType="application/vnd.openxmlformats-officedocument.drawingml.chart+xml"/>
  <Override PartName="/xl/charts/chart86.xml" ContentType="application/vnd.openxmlformats-officedocument.drawingml.chart+xml"/>
  <Override PartName="/xl/theme/themeOverride5.xml" ContentType="application/vnd.openxmlformats-officedocument.themeOverride+xml"/>
  <Override PartName="/xl/drawings/drawing35.xml" ContentType="application/vnd.openxmlformats-officedocument.drawing+xml"/>
  <Override PartName="/xl/charts/chart87.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36.xml" ContentType="application/vnd.openxmlformats-officedocument.drawingml.chartshapes+xml"/>
  <Override PartName="/xl/charts/chart88.xml" ContentType="application/vnd.openxmlformats-officedocument.drawingml.chart+xml"/>
  <Override PartName="/xl/charts/style44.xml" ContentType="application/vnd.ms-office.chartstyle+xml"/>
  <Override PartName="/xl/charts/colors44.xml" ContentType="application/vnd.ms-office.chartcolorstyle+xml"/>
  <Override PartName="/xl/charts/chart89.xml" ContentType="application/vnd.openxmlformats-officedocument.drawingml.chart+xml"/>
  <Override PartName="/xl/charts/style45.xml" ContentType="application/vnd.ms-office.chartstyle+xml"/>
  <Override PartName="/xl/charts/colors45.xml" ContentType="application/vnd.ms-office.chartcolorstyle+xml"/>
  <Override PartName="/xl/charts/chart90.xml" ContentType="application/vnd.openxmlformats-officedocument.drawingml.chart+xml"/>
  <Override PartName="/xl/charts/style46.xml" ContentType="application/vnd.ms-office.chartstyle+xml"/>
  <Override PartName="/xl/charts/colors46.xml" ContentType="application/vnd.ms-office.chartcolorstyle+xml"/>
  <Override PartName="/xl/charts/chart91.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37.xml" ContentType="application/vnd.openxmlformats-officedocument.drawingml.chartshapes+xml"/>
  <Override PartName="/xl/charts/chart92.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38.xml" ContentType="application/vnd.openxmlformats-officedocument.drawingml.chartshapes+xml"/>
  <Override PartName="/xl/charts/chart93.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39.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theme/themeOverride6.xml" ContentType="application/vnd.openxmlformats-officedocument.themeOverride+xml"/>
  <Override PartName="/xl/charts/chart98.xml" ContentType="application/vnd.openxmlformats-officedocument.drawingml.chart+xml"/>
  <Override PartName="/xl/theme/themeOverride7.xml" ContentType="application/vnd.openxmlformats-officedocument.themeOverride+xml"/>
  <Override PartName="/xl/charts/chart99.xml" ContentType="application/vnd.openxmlformats-officedocument.drawingml.chart+xml"/>
  <Override PartName="/xl/theme/themeOverride8.xml" ContentType="application/vnd.openxmlformats-officedocument.themeOverride+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theme/themeOverride9.xml" ContentType="application/vnd.openxmlformats-officedocument.themeOverride+xml"/>
  <Override PartName="/xl/charts/chart103.xml" ContentType="application/vnd.openxmlformats-officedocument.drawingml.chart+xml"/>
  <Override PartName="/xl/drawings/drawing40.xml" ContentType="application/vnd.openxmlformats-officedocument.drawing+xml"/>
  <Override PartName="/xl/charts/chart104.xml" ContentType="application/vnd.openxmlformats-officedocument.drawingml.chart+xml"/>
  <Override PartName="/xl/charts/chart105.xml" ContentType="application/vnd.openxmlformats-officedocument.drawingml.chart+xml"/>
  <Override PartName="/xl/drawings/drawing41.xml" ContentType="application/vnd.openxmlformats-officedocument.drawing+xml"/>
  <Override PartName="/xl/charts/chart106.xml" ContentType="application/vnd.openxmlformats-officedocument.drawingml.chart+xml"/>
  <Override PartName="/xl/charts/chart107.xml" ContentType="application/vnd.openxmlformats-officedocument.drawingml.chart+xml"/>
  <Override PartName="/xl/drawings/drawing42.xml" ContentType="application/vnd.openxmlformats-officedocument.drawing+xml"/>
  <Override PartName="/xl/charts/chart108.xml" ContentType="application/vnd.openxmlformats-officedocument.drawingml.chart+xml"/>
  <Override PartName="/xl/drawings/drawing43.xml" ContentType="application/vnd.openxmlformats-officedocument.drawing+xml"/>
  <Override PartName="/xl/charts/chart109.xml" ContentType="application/vnd.openxmlformats-officedocument.drawingml.chart+xml"/>
  <Override PartName="/xl/charts/chart1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GitHub\DataVisualization\"/>
    </mc:Choice>
  </mc:AlternateContent>
  <bookViews>
    <workbookView xWindow="240" yWindow="96" windowWidth="15072" windowHeight="7608" tabRatio="893" activeTab="1"/>
  </bookViews>
  <sheets>
    <sheet name="手繪這些資料" sheetId="39" r:id="rId1"/>
    <sheet name="長條圖到折線圖" sheetId="40" r:id="rId2"/>
    <sheet name="總整理" sheetId="35" r:id="rId3"/>
    <sheet name="檢核" sheetId="23" r:id="rId4"/>
    <sheet name="視覺元素" sheetId="13" r:id="rId5"/>
    <sheet name="圖例格線刻度" sheetId="6" r:id="rId6"/>
    <sheet name="如何描述數據" sheetId="25" r:id="rId7"/>
    <sheet name="作業-分析體溫" sheetId="34" r:id="rId8"/>
    <sheet name="圓餅圖" sheetId="8" r:id="rId9"/>
    <sheet name="折線圖與散佈圖" sheetId="24" r:id="rId10"/>
    <sheet name="折線圖的陷阱-日期當文字" sheetId="38" r:id="rId11"/>
    <sheet name="是折線圖但不能用折線圖畫" sheetId="36" r:id="rId12"/>
    <sheet name="用折線圖畫但不是折線圖" sheetId="26" r:id="rId13"/>
    <sheet name="日期序列的折線圖要微調" sheetId="2" r:id="rId14"/>
    <sheet name="日期日數與零值" sheetId="37" r:id="rId15"/>
    <sheet name="時間序列用散佈圖處理" sheetId="1" r:id="rId16"/>
    <sheet name="作業-不同日期的口罩產量" sheetId="20" r:id="rId17"/>
    <sheet name="散佈圖作軌跡圖" sheetId="27" r:id="rId18"/>
    <sheet name="長條圖" sheetId="7" r:id="rId19"/>
    <sheet name="瀑布圖" sheetId="21" r:id="rId20"/>
    <sheet name="橫條圖" sheetId="17" r:id="rId21"/>
    <sheet name="輔助線與標記資料點" sheetId="11" r:id="rId22"/>
    <sheet name="滴定圖用散佈圖" sheetId="31" r:id="rId23"/>
    <sheet name="三維資料用熱區圖" sheetId="28" r:id="rId24"/>
    <sheet name="月均溫熱區圖" sheetId="32" r:id="rId25"/>
    <sheet name="各國隨時間變化的確診數熱區圖" sheetId="29" r:id="rId26"/>
    <sheet name="三維資料的折線圖組圖" sheetId="18" r:id="rId27"/>
    <sheet name="多維度資料的組圖" sheetId="19" r:id="rId28"/>
    <sheet name="作業-不同肥料的效果差異" sheetId="22" r:id="rId29"/>
    <sheet name="輔助數據作圖" sheetId="9" r:id="rId30"/>
    <sheet name="輔助背景-垂直" sheetId="14" r:id="rId31"/>
    <sheet name="輔助背景-水平" sheetId="15" r:id="rId32"/>
    <sheet name="輔助背景-用儲存格" sheetId="12" r:id="rId33"/>
    <sheet name="輔助線-誤差線" sheetId="16" r:id="rId34"/>
  </sheets>
  <definedNames>
    <definedName name="_xlchart.0" hidden="1">如何描述數據!$A$26:$A$45</definedName>
    <definedName name="_xlchart.1" hidden="1">如何描述數據!$B$25</definedName>
    <definedName name="_xlchart.2" hidden="1">如何描述數據!$B$26:$B$45</definedName>
    <definedName name="_xlchart.3" hidden="1">瀑布圖!$H$3:$H$6</definedName>
    <definedName name="_xlchart.4" hidden="1">瀑布圖!$I$3:$I$6</definedName>
  </definedNames>
  <calcPr calcId="162913"/>
</workbook>
</file>

<file path=xl/calcChain.xml><?xml version="1.0" encoding="utf-8"?>
<calcChain xmlns="http://schemas.openxmlformats.org/spreadsheetml/2006/main">
  <c r="Q109" i="38" l="1" a="1"/>
  <c r="Q112" i="38" s="1"/>
  <c r="Q107" i="38"/>
  <c r="W95" i="38"/>
  <c r="X96" i="38" s="1"/>
  <c r="W94" i="38"/>
  <c r="W93" i="38"/>
  <c r="W92" i="38"/>
  <c r="W91" i="38"/>
  <c r="V90" i="38"/>
  <c r="U90" i="38"/>
  <c r="T90" i="38"/>
  <c r="G75" i="38"/>
  <c r="G74" i="38"/>
  <c r="G73" i="38"/>
  <c r="G72" i="38"/>
  <c r="G71" i="38"/>
  <c r="G70" i="38"/>
  <c r="G69" i="38"/>
  <c r="J68" i="38"/>
  <c r="G68" i="38"/>
  <c r="G67" i="38"/>
  <c r="G66" i="38"/>
  <c r="G65" i="38"/>
  <c r="G64" i="38"/>
  <c r="G63" i="38"/>
  <c r="G62" i="38"/>
  <c r="G61" i="38"/>
  <c r="G60" i="38"/>
  <c r="G59" i="38"/>
  <c r="W90" i="38" l="1"/>
  <c r="R110" i="38"/>
  <c r="Q109" i="38"/>
  <c r="Q111" i="38"/>
  <c r="R112" i="38"/>
  <c r="Q113" i="38"/>
  <c r="R109" i="38"/>
  <c r="R113" i="38"/>
  <c r="Q110" i="38"/>
  <c r="R111" i="38"/>
  <c r="E40" i="26" l="1"/>
  <c r="E41" i="26"/>
  <c r="E42" i="26"/>
  <c r="E43" i="26"/>
  <c r="E44" i="26"/>
  <c r="E45" i="26"/>
  <c r="E46" i="26"/>
  <c r="E47" i="26"/>
  <c r="E48" i="26"/>
  <c r="E49" i="26"/>
  <c r="E50" i="26"/>
  <c r="E39" i="26"/>
  <c r="O32" i="32" l="1"/>
  <c r="P32" i="32"/>
  <c r="Q32" i="32"/>
  <c r="R32" i="32"/>
  <c r="S32" i="32"/>
  <c r="T32" i="32"/>
  <c r="U32" i="32"/>
  <c r="V32" i="32"/>
  <c r="W32" i="32"/>
  <c r="X32" i="32"/>
  <c r="Y32" i="32"/>
  <c r="Z32" i="32"/>
  <c r="AA32" i="32"/>
  <c r="AB32" i="32"/>
  <c r="AC32" i="32"/>
  <c r="AD32" i="32"/>
  <c r="AE32" i="32"/>
  <c r="AF32" i="32"/>
  <c r="AG32" i="32"/>
  <c r="AH32" i="32"/>
  <c r="AI32" i="32"/>
  <c r="C59" i="32"/>
  <c r="G59" i="32"/>
  <c r="K59" i="32"/>
  <c r="G7" i="31" l="1"/>
  <c r="H7" i="31"/>
  <c r="G11" i="31"/>
  <c r="H11" i="31"/>
  <c r="G15" i="31"/>
  <c r="H15" i="31"/>
  <c r="I15" i="31" s="1"/>
  <c r="G19" i="31"/>
  <c r="H19" i="31"/>
  <c r="I19" i="31" s="1"/>
  <c r="G23" i="31"/>
  <c r="H23" i="31"/>
  <c r="G27" i="31"/>
  <c r="H27" i="31"/>
  <c r="G31" i="31"/>
  <c r="H31" i="31"/>
  <c r="I31" i="31" s="1"/>
  <c r="G35" i="31"/>
  <c r="H35" i="31"/>
  <c r="I35" i="31" s="1"/>
  <c r="G39" i="31"/>
  <c r="H39" i="31"/>
  <c r="G43" i="31"/>
  <c r="H43" i="31"/>
  <c r="G47" i="31"/>
  <c r="H47" i="31"/>
  <c r="I47" i="31" s="1"/>
  <c r="G51" i="31"/>
  <c r="H51" i="31"/>
  <c r="D4" i="31"/>
  <c r="G5" i="31" s="1"/>
  <c r="D5" i="31"/>
  <c r="D6" i="31"/>
  <c r="G6" i="31" s="1"/>
  <c r="D7" i="31"/>
  <c r="G8" i="31" s="1"/>
  <c r="D8" i="31"/>
  <c r="G9" i="31" s="1"/>
  <c r="D9" i="31"/>
  <c r="G10" i="31" s="1"/>
  <c r="D10" i="31"/>
  <c r="D11" i="31"/>
  <c r="G12" i="31" s="1"/>
  <c r="D12" i="31"/>
  <c r="G13" i="31" s="1"/>
  <c r="D13" i="31"/>
  <c r="D14" i="31"/>
  <c r="G14" i="31" s="1"/>
  <c r="D15" i="31"/>
  <c r="G16" i="31" s="1"/>
  <c r="D16" i="31"/>
  <c r="G17" i="31" s="1"/>
  <c r="D17" i="31"/>
  <c r="H18" i="31" s="1"/>
  <c r="D18" i="31"/>
  <c r="D19" i="31"/>
  <c r="G20" i="31" s="1"/>
  <c r="D20" i="31"/>
  <c r="G21" i="31" s="1"/>
  <c r="D21" i="31"/>
  <c r="D22" i="31"/>
  <c r="G22" i="31" s="1"/>
  <c r="D23" i="31"/>
  <c r="G24" i="31" s="1"/>
  <c r="D24" i="31"/>
  <c r="G25" i="31" s="1"/>
  <c r="D25" i="31"/>
  <c r="H26" i="31" s="1"/>
  <c r="D26" i="31"/>
  <c r="D27" i="31"/>
  <c r="G28" i="31" s="1"/>
  <c r="D28" i="31"/>
  <c r="G29" i="31" s="1"/>
  <c r="D29" i="31"/>
  <c r="D30" i="31"/>
  <c r="G30" i="31" s="1"/>
  <c r="D31" i="31"/>
  <c r="G32" i="31" s="1"/>
  <c r="D32" i="31"/>
  <c r="G33" i="31" s="1"/>
  <c r="D33" i="31"/>
  <c r="H34" i="31" s="1"/>
  <c r="D34" i="31"/>
  <c r="D35" i="31"/>
  <c r="G36" i="31" s="1"/>
  <c r="D36" i="31"/>
  <c r="G37" i="31" s="1"/>
  <c r="D37" i="31"/>
  <c r="D38" i="31"/>
  <c r="G38" i="31" s="1"/>
  <c r="D39" i="31"/>
  <c r="G40" i="31" s="1"/>
  <c r="D40" i="31"/>
  <c r="G41" i="31" s="1"/>
  <c r="D41" i="31"/>
  <c r="G42" i="31" s="1"/>
  <c r="D42" i="31"/>
  <c r="D43" i="31"/>
  <c r="G44" i="31" s="1"/>
  <c r="D44" i="31"/>
  <c r="G45" i="31" s="1"/>
  <c r="D45" i="31"/>
  <c r="D46" i="31"/>
  <c r="G46" i="31" s="1"/>
  <c r="D47" i="31"/>
  <c r="G48" i="31" s="1"/>
  <c r="D48" i="31"/>
  <c r="G49" i="31" s="1"/>
  <c r="D49" i="31"/>
  <c r="G50" i="31" s="1"/>
  <c r="D50" i="31"/>
  <c r="D51" i="31"/>
  <c r="D3" i="31"/>
  <c r="G4" i="31" s="1"/>
  <c r="E4" i="31"/>
  <c r="H4" i="31" s="1"/>
  <c r="E5" i="31"/>
  <c r="H5" i="31" s="1"/>
  <c r="I5" i="31" s="1"/>
  <c r="E6" i="31"/>
  <c r="H6" i="31" s="1"/>
  <c r="E7" i="31"/>
  <c r="E8" i="31"/>
  <c r="H8" i="31" s="1"/>
  <c r="I8" i="31" s="1"/>
  <c r="E9" i="31"/>
  <c r="H9" i="31" s="1"/>
  <c r="I9" i="31" s="1"/>
  <c r="E10" i="31"/>
  <c r="E11" i="31"/>
  <c r="E12" i="31"/>
  <c r="H12" i="31" s="1"/>
  <c r="I12" i="31" s="1"/>
  <c r="E13" i="31"/>
  <c r="H13" i="31" s="1"/>
  <c r="I13" i="31" s="1"/>
  <c r="E14" i="31"/>
  <c r="H14" i="31" s="1"/>
  <c r="I14" i="31" s="1"/>
  <c r="E15" i="31"/>
  <c r="E16" i="31"/>
  <c r="H16" i="31" s="1"/>
  <c r="I16" i="31" s="1"/>
  <c r="E17" i="31"/>
  <c r="H17" i="31" s="1"/>
  <c r="I17" i="31" s="1"/>
  <c r="E18" i="31"/>
  <c r="E19" i="31"/>
  <c r="E20" i="31"/>
  <c r="H20" i="31" s="1"/>
  <c r="I20" i="31" s="1"/>
  <c r="E21" i="31"/>
  <c r="H21" i="31" s="1"/>
  <c r="I21" i="31" s="1"/>
  <c r="E22" i="31"/>
  <c r="H22" i="31" s="1"/>
  <c r="I22" i="31" s="1"/>
  <c r="E23" i="31"/>
  <c r="E24" i="31"/>
  <c r="H24" i="31" s="1"/>
  <c r="I24" i="31" s="1"/>
  <c r="E25" i="31"/>
  <c r="H25" i="31" s="1"/>
  <c r="I25" i="31" s="1"/>
  <c r="E26" i="31"/>
  <c r="E27" i="31"/>
  <c r="E28" i="31"/>
  <c r="H28" i="31" s="1"/>
  <c r="I28" i="31" s="1"/>
  <c r="E29" i="31"/>
  <c r="H29" i="31" s="1"/>
  <c r="I29" i="31" s="1"/>
  <c r="E30" i="31"/>
  <c r="H30" i="31" s="1"/>
  <c r="I30" i="31" s="1"/>
  <c r="E31" i="31"/>
  <c r="E32" i="31"/>
  <c r="H32" i="31" s="1"/>
  <c r="I32" i="31" s="1"/>
  <c r="E33" i="31"/>
  <c r="H33" i="31" s="1"/>
  <c r="I33" i="31" s="1"/>
  <c r="E34" i="31"/>
  <c r="E35" i="31"/>
  <c r="E36" i="31"/>
  <c r="H36" i="31" s="1"/>
  <c r="I36" i="31" s="1"/>
  <c r="E37" i="31"/>
  <c r="H37" i="31" s="1"/>
  <c r="I37" i="31" s="1"/>
  <c r="E38" i="31"/>
  <c r="H38" i="31" s="1"/>
  <c r="I38" i="31" s="1"/>
  <c r="E39" i="31"/>
  <c r="E40" i="31"/>
  <c r="H40" i="31" s="1"/>
  <c r="I40" i="31" s="1"/>
  <c r="E41" i="31"/>
  <c r="H41" i="31" s="1"/>
  <c r="I41" i="31" s="1"/>
  <c r="E42" i="31"/>
  <c r="E43" i="31"/>
  <c r="E44" i="31"/>
  <c r="H44" i="31" s="1"/>
  <c r="I44" i="31" s="1"/>
  <c r="E45" i="31"/>
  <c r="H45" i="31" s="1"/>
  <c r="I45" i="31" s="1"/>
  <c r="E46" i="31"/>
  <c r="H46" i="31" s="1"/>
  <c r="I46" i="31" s="1"/>
  <c r="E47" i="31"/>
  <c r="E48" i="31"/>
  <c r="H48" i="31" s="1"/>
  <c r="I48" i="31" s="1"/>
  <c r="E49" i="31"/>
  <c r="H49" i="31" s="1"/>
  <c r="I49" i="31" s="1"/>
  <c r="E50" i="31"/>
  <c r="E51" i="31"/>
  <c r="E3" i="31"/>
  <c r="I34" i="31" l="1"/>
  <c r="I6" i="31"/>
  <c r="I27" i="31"/>
  <c r="I18" i="31"/>
  <c r="I39" i="31"/>
  <c r="I23" i="31"/>
  <c r="I7" i="31"/>
  <c r="I51" i="31"/>
  <c r="I26" i="31"/>
  <c r="H42" i="31"/>
  <c r="I42" i="31" s="1"/>
  <c r="H10" i="31"/>
  <c r="I10" i="31" s="1"/>
  <c r="G34" i="31"/>
  <c r="G18" i="31"/>
  <c r="G26" i="31"/>
  <c r="H50" i="31"/>
  <c r="I50" i="31" s="1"/>
  <c r="F7" i="25"/>
  <c r="F6" i="25"/>
  <c r="I11" i="31" l="1"/>
  <c r="L2" i="31" s="1"/>
  <c r="L3" i="31" s="1"/>
  <c r="L4" i="31" s="1"/>
  <c r="I43" i="31"/>
  <c r="D27" i="25"/>
  <c r="E27" i="25" s="1"/>
  <c r="F27" i="25" s="1"/>
  <c r="D28" i="25"/>
  <c r="E28" i="25" s="1"/>
  <c r="F28" i="25" s="1"/>
  <c r="D29" i="25"/>
  <c r="E29" i="25" s="1"/>
  <c r="F29" i="25" s="1"/>
  <c r="D30" i="25"/>
  <c r="E30" i="25" s="1"/>
  <c r="F30" i="25" s="1"/>
  <c r="D31" i="25"/>
  <c r="E31" i="25" s="1"/>
  <c r="F31" i="25" s="1"/>
  <c r="D32" i="25"/>
  <c r="E32" i="25" s="1"/>
  <c r="F32" i="25" s="1"/>
  <c r="D33" i="25"/>
  <c r="E33" i="25" s="1"/>
  <c r="F33" i="25" s="1"/>
  <c r="D34" i="25"/>
  <c r="E34" i="25" s="1"/>
  <c r="F34" i="25" s="1"/>
  <c r="D35" i="25"/>
  <c r="E35" i="25" s="1"/>
  <c r="F35" i="25" s="1"/>
  <c r="D36" i="25"/>
  <c r="E36" i="25" s="1"/>
  <c r="F36" i="25" s="1"/>
  <c r="D37" i="25"/>
  <c r="E37" i="25" s="1"/>
  <c r="F37" i="25" s="1"/>
  <c r="D38" i="25"/>
  <c r="E38" i="25" s="1"/>
  <c r="F38" i="25" s="1"/>
  <c r="D39" i="25"/>
  <c r="E39" i="25" s="1"/>
  <c r="F39" i="25" s="1"/>
  <c r="D40" i="25"/>
  <c r="E40" i="25" s="1"/>
  <c r="F40" i="25" s="1"/>
  <c r="D41" i="25"/>
  <c r="E41" i="25" s="1"/>
  <c r="F41" i="25" s="1"/>
  <c r="D42" i="25"/>
  <c r="E42" i="25" s="1"/>
  <c r="F42" i="25" s="1"/>
  <c r="D43" i="25"/>
  <c r="E43" i="25" s="1"/>
  <c r="F43" i="25" s="1"/>
  <c r="D44" i="25"/>
  <c r="E44" i="25" s="1"/>
  <c r="F44" i="25" s="1"/>
  <c r="D45" i="25"/>
  <c r="E45" i="25" s="1"/>
  <c r="F45" i="25" s="1"/>
  <c r="D26" i="25"/>
  <c r="E26" i="25" s="1"/>
  <c r="F26" i="25" s="1"/>
  <c r="F3" i="25"/>
  <c r="F2" i="25"/>
  <c r="C47" i="24" l="1"/>
  <c r="C46" i="24"/>
  <c r="AH17" i="22" l="1"/>
  <c r="AE11" i="22"/>
  <c r="AG11" i="22"/>
  <c r="AH11" i="22"/>
  <c r="AH12" i="22"/>
  <c r="AF10" i="22"/>
  <c r="AH10" i="22"/>
  <c r="AE10" i="22"/>
  <c r="AH7" i="22"/>
  <c r="AC16" i="22"/>
  <c r="AH16" i="22" s="1"/>
  <c r="AC17" i="22"/>
  <c r="AC15" i="22"/>
  <c r="AH15" i="22" s="1"/>
  <c r="AB16" i="22"/>
  <c r="AG16" i="22" s="1"/>
  <c r="AB17" i="22"/>
  <c r="AB15" i="22"/>
  <c r="AG15" i="22" s="1"/>
  <c r="AA16" i="22"/>
  <c r="AF16" i="22" s="1"/>
  <c r="AA17" i="22"/>
  <c r="AA15" i="22"/>
  <c r="AF15" i="22" s="1"/>
  <c r="Z16" i="22"/>
  <c r="AE16" i="22" s="1"/>
  <c r="Z17" i="22"/>
  <c r="AE17" i="22" s="1"/>
  <c r="Z15" i="22"/>
  <c r="AE15" i="22" s="1"/>
  <c r="AC11" i="22"/>
  <c r="AC12" i="22"/>
  <c r="AC10" i="22"/>
  <c r="AB11" i="22"/>
  <c r="AB12" i="22"/>
  <c r="AG12" i="22" s="1"/>
  <c r="AB10" i="22"/>
  <c r="AG10" i="22" s="1"/>
  <c r="AA11" i="22"/>
  <c r="AF11" i="22" s="1"/>
  <c r="AA12" i="22"/>
  <c r="AF12" i="22" s="1"/>
  <c r="AA10" i="22"/>
  <c r="Z11" i="22"/>
  <c r="Z12" i="22"/>
  <c r="AE12" i="22" s="1"/>
  <c r="Z10" i="22"/>
  <c r="AC6" i="22"/>
  <c r="AH6" i="22" s="1"/>
  <c r="AC7" i="22"/>
  <c r="AC5" i="22"/>
  <c r="AH5" i="22" s="1"/>
  <c r="AB6" i="22"/>
  <c r="AG6" i="22" s="1"/>
  <c r="AB7" i="22"/>
  <c r="AB5" i="22"/>
  <c r="AG5" i="22" s="1"/>
  <c r="AA6" i="22"/>
  <c r="AF6" i="22" s="1"/>
  <c r="AA7" i="22"/>
  <c r="AA5" i="22"/>
  <c r="AF5" i="22" s="1"/>
  <c r="Z6" i="22"/>
  <c r="AE6" i="22" s="1"/>
  <c r="Z7" i="22"/>
  <c r="AE7" i="22" s="1"/>
  <c r="Z5" i="22"/>
  <c r="AE5" i="22" s="1"/>
  <c r="AF17" i="22" l="1"/>
  <c r="AG17" i="22"/>
  <c r="AF7" i="22"/>
  <c r="AG7" i="22"/>
  <c r="I6" i="21"/>
  <c r="D4" i="17" l="1"/>
  <c r="D5" i="17"/>
  <c r="D6" i="17"/>
  <c r="D7" i="17"/>
  <c r="D8" i="17"/>
  <c r="D9" i="17"/>
  <c r="D10" i="17"/>
  <c r="D3" i="17"/>
  <c r="G4" i="17" l="1"/>
  <c r="H4" i="17" s="1"/>
  <c r="I4" i="17" s="1"/>
  <c r="G6" i="17"/>
  <c r="H6" i="17" s="1"/>
  <c r="I6" i="17" s="1"/>
  <c r="G8" i="17"/>
  <c r="H8" i="17" s="1"/>
  <c r="I8" i="17" s="1"/>
  <c r="G7" i="17"/>
  <c r="H7" i="17" s="1"/>
  <c r="I7" i="17" s="1"/>
  <c r="G9" i="17"/>
  <c r="H9" i="17" s="1"/>
  <c r="I9" i="17" s="1"/>
  <c r="G10" i="17"/>
  <c r="H10" i="17" s="1"/>
  <c r="I10" i="17" s="1"/>
  <c r="G3" i="17"/>
  <c r="H3" i="17" s="1"/>
  <c r="I3" i="17" s="1"/>
  <c r="G5" i="17"/>
  <c r="H5" i="17" s="1"/>
  <c r="I5" i="17" s="1"/>
  <c r="B77" i="9"/>
  <c r="B76" i="9"/>
  <c r="C67" i="9" s="1"/>
  <c r="A59" i="9"/>
  <c r="A58" i="9"/>
  <c r="B29" i="9"/>
  <c r="B28" i="9"/>
  <c r="D70" i="9" l="1"/>
  <c r="C66" i="9"/>
  <c r="D67" i="9"/>
  <c r="D66" i="9"/>
  <c r="C69" i="9"/>
  <c r="D65" i="9"/>
  <c r="D69" i="9"/>
  <c r="C70" i="9"/>
  <c r="D68" i="9"/>
  <c r="C68" i="9"/>
  <c r="C65" i="9"/>
  <c r="C19" i="11"/>
  <c r="C13" i="11"/>
  <c r="D7" i="11"/>
  <c r="D6" i="11"/>
  <c r="D5" i="11"/>
  <c r="D4" i="11"/>
  <c r="D3" i="11"/>
  <c r="D2" i="11"/>
  <c r="B11" i="9"/>
  <c r="B10" i="9"/>
</calcChain>
</file>

<file path=xl/sharedStrings.xml><?xml version="1.0" encoding="utf-8"?>
<sst xmlns="http://schemas.openxmlformats.org/spreadsheetml/2006/main" count="987" uniqueCount="594">
  <si>
    <t>時間</t>
    <phoneticPr fontId="1" type="noConversion"/>
  </si>
  <si>
    <t>溫度</t>
    <phoneticPr fontId="1" type="noConversion"/>
  </si>
  <si>
    <t>日期</t>
    <phoneticPr fontId="1" type="noConversion"/>
  </si>
  <si>
    <t>長度</t>
    <phoneticPr fontId="1" type="noConversion"/>
  </si>
  <si>
    <t>輔助</t>
    <phoneticPr fontId="1" type="noConversion"/>
  </si>
  <si>
    <t>折線圖</t>
    <phoneticPr fontId="1" type="noConversion"/>
  </si>
  <si>
    <t>XY散佈圖+輔助線。可手動調整X軸的Max和Min</t>
    <phoneticPr fontId="1" type="noConversion"/>
  </si>
  <si>
    <t>折線圖+座標軸類型為日期座標軸，不顯示原數據的標籤，加上輔助線作圖。使用虛線連線</t>
    <phoneticPr fontId="1" type="noConversion"/>
  </si>
  <si>
    <t>直條圖</t>
    <phoneticPr fontId="1" type="noConversion"/>
  </si>
  <si>
    <t>A</t>
    <phoneticPr fontId="1" type="noConversion"/>
  </si>
  <si>
    <t>B</t>
    <phoneticPr fontId="1" type="noConversion"/>
  </si>
  <si>
    <t>C</t>
    <phoneticPr fontId="1" type="noConversion"/>
  </si>
  <si>
    <t>time</t>
    <phoneticPr fontId="1" type="noConversion"/>
  </si>
  <si>
    <t>D</t>
    <phoneticPr fontId="1" type="noConversion"/>
  </si>
  <si>
    <t>E</t>
    <phoneticPr fontId="1" type="noConversion"/>
  </si>
  <si>
    <t>數量</t>
    <phoneticPr fontId="1" type="noConversion"/>
  </si>
  <si>
    <t>項目</t>
    <phoneticPr fontId="1" type="noConversion"/>
  </si>
  <si>
    <t>A和B誰比較多？</t>
    <phoneticPr fontId="1" type="noConversion"/>
  </si>
  <si>
    <t>C和D誰比較多？</t>
    <phoneticPr fontId="1" type="noConversion"/>
  </si>
  <si>
    <t>對照組</t>
    <phoneticPr fontId="1" type="noConversion"/>
  </si>
  <si>
    <t>數值</t>
    <phoneticPr fontId="1" type="noConversion"/>
  </si>
  <si>
    <t>組別</t>
    <phoneticPr fontId="1" type="noConversion"/>
  </si>
  <si>
    <t>處理A</t>
    <phoneticPr fontId="1" type="noConversion"/>
  </si>
  <si>
    <t>處理B</t>
    <phoneticPr fontId="1" type="noConversion"/>
  </si>
  <si>
    <t>處理C</t>
    <phoneticPr fontId="1" type="noConversion"/>
  </si>
  <si>
    <t>x</t>
    <phoneticPr fontId="1" type="noConversion"/>
  </si>
  <si>
    <t>y</t>
    <phoneticPr fontId="1" type="noConversion"/>
  </si>
  <si>
    <t>國家</t>
    <phoneticPr fontId="1" type="noConversion"/>
  </si>
  <si>
    <t>確診數</t>
    <phoneticPr fontId="1" type="noConversion"/>
  </si>
  <si>
    <t>死亡數</t>
    <phoneticPr fontId="1" type="noConversion"/>
  </si>
  <si>
    <t>死亡率</t>
    <phoneticPr fontId="1" type="noConversion"/>
  </si>
  <si>
    <t>F</t>
    <phoneticPr fontId="1" type="noConversion"/>
  </si>
  <si>
    <t>死亡率 1%</t>
    <phoneticPr fontId="1" type="noConversion"/>
  </si>
  <si>
    <t>http://www.appspro.com/Utilities/ChartLabeler.htm</t>
  </si>
  <si>
    <t>死亡率 5%</t>
    <phoneticPr fontId="1" type="noConversion"/>
  </si>
  <si>
    <t>B</t>
    <phoneticPr fontId="1" type="noConversion"/>
  </si>
  <si>
    <t>各國確診數與死亡數比較</t>
    <phoneticPr fontId="1" type="noConversion"/>
  </si>
  <si>
    <t>長條圖的最小值若不是從0開始，則會誤解實際高度。其次，預設值的數值小數點不整齊</t>
    <phoneticPr fontId="1" type="noConversion"/>
  </si>
  <si>
    <t>使用ChartLabeler進行標記</t>
    <phoneticPr fontId="1" type="noConversion"/>
  </si>
  <si>
    <t>選定末點加入資料標籤，設定為數列名稱。調整線條粗細。減少刻度</t>
    <phoneticPr fontId="1" type="noConversion"/>
  </si>
  <si>
    <t>折線圖</t>
    <phoneticPr fontId="1" type="noConversion"/>
  </si>
  <si>
    <t>散布圖</t>
    <phoneticPr fontId="1" type="noConversion"/>
  </si>
  <si>
    <t>長條圖</t>
    <phoneticPr fontId="1" type="noConversion"/>
  </si>
  <si>
    <t>使用ctrl錨定圖表區和繪圖區</t>
    <phoneticPr fontId="1" type="noConversion"/>
  </si>
  <si>
    <t>使用Shift移動圖表內元素</t>
    <phoneticPr fontId="1" type="noConversion"/>
  </si>
  <si>
    <t>[檔案/選項/自訂功能區]開啟攝影功能</t>
    <phoneticPr fontId="1" type="noConversion"/>
  </si>
  <si>
    <t>平均值</t>
    <phoneticPr fontId="1" type="noConversion"/>
  </si>
  <si>
    <t>將設計好的圖表存成範本。選定圖表，上方功能區/設計/另存為範本</t>
    <phoneticPr fontId="1" type="noConversion"/>
  </si>
  <si>
    <t>預設的分類次序和資料源順序不同</t>
    <phoneticPr fontId="1" type="noConversion"/>
  </si>
  <si>
    <t>以函數計算輔助線的數值</t>
    <phoneticPr fontId="1" type="noConversion"/>
  </si>
  <si>
    <t>類別次序反轉</t>
    <phoneticPr fontId="1" type="noConversion"/>
  </si>
  <si>
    <t>指定輔助線的數值</t>
    <phoneticPr fontId="1" type="noConversion"/>
  </si>
  <si>
    <t>排序問題</t>
    <phoneticPr fontId="1" type="noConversion"/>
  </si>
  <si>
    <t>輔助線是由另外一組數列以XY連線散布圖所繪製</t>
  </si>
  <si>
    <t>將對照組畫成輔助線</t>
    <phoneticPr fontId="1" type="noConversion"/>
  </si>
  <si>
    <t>處理D</t>
    <phoneticPr fontId="1" type="noConversion"/>
  </si>
  <si>
    <t>處理E</t>
    <phoneticPr fontId="1" type="noConversion"/>
  </si>
  <si>
    <t>處理F</t>
    <phoneticPr fontId="1" type="noConversion"/>
  </si>
  <si>
    <t>將數據分離</t>
    <phoneticPr fontId="1" type="noConversion"/>
  </si>
  <si>
    <t>高於平均</t>
    <phoneticPr fontId="1" type="noConversion"/>
  </si>
  <si>
    <t>低於平均</t>
    <phoneticPr fontId="1" type="noConversion"/>
  </si>
  <si>
    <t>先將數據排序再繪圖</t>
    <phoneticPr fontId="1" type="noConversion"/>
  </si>
  <si>
    <t>時間</t>
    <phoneticPr fontId="1" type="noConversion"/>
  </si>
  <si>
    <t>夜晚</t>
    <phoneticPr fontId="1" type="noConversion"/>
  </si>
  <si>
    <t>day</t>
    <phoneticPr fontId="1" type="noConversion"/>
  </si>
  <si>
    <t>day1</t>
    <phoneticPr fontId="1" type="noConversion"/>
  </si>
  <si>
    <t>day2</t>
    <phoneticPr fontId="1" type="noConversion"/>
  </si>
  <si>
    <t>time</t>
    <phoneticPr fontId="1" type="noConversion"/>
  </si>
  <si>
    <t>temp</t>
    <phoneticPr fontId="1" type="noConversion"/>
  </si>
  <si>
    <t>add</t>
    <phoneticPr fontId="1" type="noConversion"/>
  </si>
  <si>
    <t>low</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</si>
  <si>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</si>
  <si>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</si>
  <si>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</si>
  <si>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</si>
  <si>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</si>
  <si>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</si>
  <si>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個體</t>
    <phoneticPr fontId="1" type="noConversion"/>
  </si>
  <si>
    <t>寬</t>
    <phoneticPr fontId="1" type="noConversion"/>
  </si>
  <si>
    <t>長</t>
    <phoneticPr fontId="1" type="noConversion"/>
  </si>
  <si>
    <t>中心點</t>
    <phoneticPr fontId="1" type="noConversion"/>
  </si>
  <si>
    <t>Excel 2016可以直接設定用儲存格的數值來做標籤</t>
    <phoneticPr fontId="1" type="noConversion"/>
  </si>
  <si>
    <t>輔助數據</t>
    <phoneticPr fontId="1" type="noConversion"/>
  </si>
  <si>
    <t>G</t>
    <phoneticPr fontId="1" type="noConversion"/>
  </si>
  <si>
    <t>H</t>
    <phoneticPr fontId="1" type="noConversion"/>
  </si>
  <si>
    <t>項目</t>
    <phoneticPr fontId="1" type="noConversion"/>
  </si>
  <si>
    <t>數量</t>
    <phoneticPr fontId="1" type="noConversion"/>
  </si>
  <si>
    <t>自動排序</t>
    <phoneticPr fontId="1" type="noConversion"/>
  </si>
  <si>
    <t>順序</t>
    <phoneticPr fontId="1" type="noConversion"/>
  </si>
  <si>
    <t>加入兩組重複的數列。上面那組將無填色無線條，顯示標籤為類別。下面那組顯示數值</t>
    <phoneticPr fontId="1" type="noConversion"/>
  </si>
  <si>
    <t>低筋</t>
    <phoneticPr fontId="1" type="noConversion"/>
  </si>
  <si>
    <t>中筋</t>
    <phoneticPr fontId="1" type="noConversion"/>
  </si>
  <si>
    <t>高筋</t>
    <phoneticPr fontId="1" type="noConversion"/>
  </si>
  <si>
    <t>透光度</t>
    <phoneticPr fontId="1" type="noConversion"/>
  </si>
  <si>
    <t>彈性</t>
    <phoneticPr fontId="1" type="noConversion"/>
  </si>
  <si>
    <t>平滑度</t>
    <phoneticPr fontId="1" type="noConversion"/>
  </si>
  <si>
    <t>A</t>
    <phoneticPr fontId="1" type="noConversion"/>
  </si>
  <si>
    <t>B</t>
    <phoneticPr fontId="1" type="noConversion"/>
  </si>
  <si>
    <t>C</t>
    <phoneticPr fontId="1" type="noConversion"/>
  </si>
  <si>
    <t>D</t>
    <phoneticPr fontId="1" type="noConversion"/>
  </si>
  <si>
    <t>day</t>
    <phoneticPr fontId="1" type="noConversion"/>
  </si>
  <si>
    <t>輔助</t>
    <phoneticPr fontId="1" type="noConversion"/>
  </si>
  <si>
    <t>調整小數點對齊</t>
    <phoneticPr fontId="1" type="noConversion"/>
  </si>
  <si>
    <t>自訂數值格式代碼 [=8]"0";#.0</t>
    <phoneticPr fontId="1" type="noConversion"/>
  </si>
  <si>
    <t>用圖案遮蓋。繪製平行斜線</t>
    <phoneticPr fontId="1" type="noConversion"/>
  </si>
  <si>
    <t>所有資料當作同一數列</t>
    <phoneticPr fontId="1" type="noConversion"/>
  </si>
  <si>
    <t>每群資料中間空一列</t>
    <phoneticPr fontId="1" type="noConversion"/>
  </si>
  <si>
    <t>各資料線之間的直線用主要格線</t>
    <phoneticPr fontId="1" type="noConversion"/>
  </si>
  <si>
    <t>A</t>
    <phoneticPr fontId="1" type="noConversion"/>
  </si>
  <si>
    <t>B</t>
    <phoneticPr fontId="1" type="noConversion"/>
  </si>
  <si>
    <t>C</t>
    <phoneticPr fontId="1" type="noConversion"/>
  </si>
  <si>
    <t>D</t>
    <phoneticPr fontId="1" type="noConversion"/>
  </si>
  <si>
    <t>輔助</t>
    <phoneticPr fontId="1" type="noConversion"/>
  </si>
  <si>
    <t>利用輔助資料做資料標籤的位置和顯示</t>
    <phoneticPr fontId="1" type="noConversion"/>
  </si>
  <si>
    <t>B</t>
    <phoneticPr fontId="1" type="noConversion"/>
  </si>
  <si>
    <t>長條圖，會有高度為0的長條，那是無數據還是數據為0？</t>
    <phoneticPr fontId="1" type="noConversion"/>
  </si>
  <si>
    <t>折線圖+座標軸類型為日期座標軸，無法明確顯示資料點的採樣日期</t>
    <phoneticPr fontId="1" type="noConversion"/>
  </si>
  <si>
    <t>折線圖+座標軸類型為日期座標軸+資料標籤標示日期</t>
    <phoneticPr fontId="1" type="noConversion"/>
  </si>
  <si>
    <t>二月</t>
    <phoneticPr fontId="1" type="noConversion"/>
  </si>
  <si>
    <t>188萬</t>
    <phoneticPr fontId="1" type="noConversion"/>
  </si>
  <si>
    <t>820萬</t>
    <phoneticPr fontId="1" type="noConversion"/>
  </si>
  <si>
    <t>五月中旬</t>
    <phoneticPr fontId="1" type="noConversion"/>
  </si>
  <si>
    <t>1500萬</t>
    <phoneticPr fontId="1" type="noConversion"/>
  </si>
  <si>
    <t>1300萬</t>
    <phoneticPr fontId="1" type="noConversion"/>
  </si>
  <si>
    <t>1000萬</t>
    <phoneticPr fontId="1" type="noConversion"/>
  </si>
  <si>
    <t>口罩進出口</t>
    <phoneticPr fontId="1" type="noConversion"/>
  </si>
  <si>
    <t>產能</t>
    <phoneticPr fontId="1" type="noConversion"/>
  </si>
  <si>
    <t>進口</t>
    <phoneticPr fontId="1" type="noConversion"/>
  </si>
  <si>
    <t>出口</t>
    <phoneticPr fontId="1" type="noConversion"/>
  </si>
  <si>
    <t>億</t>
  </si>
  <si>
    <t>合計</t>
    <phoneticPr fontId="1" type="noConversion"/>
  </si>
  <si>
    <t>四組數據當作四個數列</t>
    <phoneticPr fontId="1" type="noConversion"/>
  </si>
  <si>
    <t>折線圖比起長條圖容易比較數值大小</t>
    <phoneticPr fontId="1" type="noConversion"/>
  </si>
  <si>
    <t>改變圖片長寬比，增加斜率容易看出趨勢</t>
    <phoneticPr fontId="1" type="noConversion"/>
  </si>
  <si>
    <t>[檢視/整頁模式]觀察圖表配置，確定圖表大小</t>
    <phoneticPr fontId="1" type="noConversion"/>
  </si>
  <si>
    <t>如何匯出圖片？</t>
    <phoneticPr fontId="1" type="noConversion"/>
  </si>
  <si>
    <t>選擇區域後，用【複製/複製成圖片/外觀：如螢幕顯示，格式：圖片】，貼到inkscape</t>
    <phoneticPr fontId="1" type="noConversion"/>
  </si>
  <si>
    <t>檔案儲存為pdf後，匯入inkscape(使用Pappler/Cairo模式匯入)</t>
  </si>
  <si>
    <t>*</t>
    <phoneticPr fontId="1" type="noConversion"/>
  </si>
  <si>
    <t>用攝影功能整理圖表</t>
    <phoneticPr fontId="1" type="noConversion"/>
  </si>
  <si>
    <t>樣本編號</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</si>
  <si>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</si>
  <si>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</si>
  <si>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</si>
  <si>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</si>
  <si>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</si>
  <si>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根長度</t>
    <phoneticPr fontId="1" type="noConversion"/>
  </si>
  <si>
    <t>莖高度</t>
    <phoneticPr fontId="1" type="noConversion"/>
  </si>
  <si>
    <t>葉寬度</t>
    <phoneticPr fontId="1" type="noConversion"/>
  </si>
  <si>
    <t>單位(mm)</t>
    <phoneticPr fontId="1" type="noConversion"/>
  </si>
  <si>
    <t>B1</t>
  </si>
  <si>
    <t>B2</t>
  </si>
  <si>
    <t>B3</t>
  </si>
  <si>
    <t>B4</t>
  </si>
  <si>
    <t>B5</t>
  </si>
  <si>
    <t>C1</t>
  </si>
  <si>
    <t>C2</t>
  </si>
  <si>
    <t>C3</t>
  </si>
  <si>
    <t>C4</t>
  </si>
  <si>
    <t>C5</t>
  </si>
  <si>
    <t>無肥料</t>
    <phoneticPr fontId="1" type="noConversion"/>
  </si>
  <si>
    <t>提出問題，用合理的圖片說明</t>
    <phoneticPr fontId="1" type="noConversion"/>
  </si>
  <si>
    <t xml:space="preserve"> 第1天</t>
    <phoneticPr fontId="1" type="noConversion"/>
  </si>
  <si>
    <t xml:space="preserve"> 第15天</t>
    <phoneticPr fontId="1" type="noConversion"/>
  </si>
  <si>
    <t xml:space="preserve"> 第20天</t>
    <phoneticPr fontId="1" type="noConversion"/>
  </si>
  <si>
    <t xml:space="preserve"> 第6天</t>
    <phoneticPr fontId="1" type="noConversion"/>
  </si>
  <si>
    <t>輔助線畫在副座標軸上</t>
    <phoneticPr fontId="1" type="noConversion"/>
  </si>
  <si>
    <t>副水平軸範圍是0-1</t>
    <phoneticPr fontId="1" type="noConversion"/>
  </si>
  <si>
    <t>副垂直軸範圍和主垂直軸一樣</t>
    <phoneticPr fontId="1" type="noConversion"/>
  </si>
  <si>
    <t>[=34]"0";#0.0</t>
  </si>
  <si>
    <t>座標非從0開始，需要特別標記</t>
    <phoneticPr fontId="1" type="noConversion"/>
  </si>
  <si>
    <t>平均</t>
    <phoneticPr fontId="1" type="noConversion"/>
  </si>
  <si>
    <t>根</t>
    <phoneticPr fontId="1" type="noConversion"/>
  </si>
  <si>
    <t>莖</t>
    <phoneticPr fontId="1" type="noConversion"/>
  </si>
  <si>
    <t>葉</t>
    <phoneticPr fontId="1" type="noConversion"/>
  </si>
  <si>
    <t>輔助</t>
    <phoneticPr fontId="1" type="noConversion"/>
  </si>
  <si>
    <t>肥料1:1</t>
    <phoneticPr fontId="1" type="noConversion"/>
  </si>
  <si>
    <t>肥料1:10</t>
    <phoneticPr fontId="1" type="noConversion"/>
  </si>
  <si>
    <t>1:1</t>
    <phoneticPr fontId="1" type="noConversion"/>
  </si>
  <si>
    <t>1:10</t>
    <phoneticPr fontId="1" type="noConversion"/>
  </si>
  <si>
    <t>none</t>
    <phoneticPr fontId="1" type="noConversion"/>
  </si>
  <si>
    <t>作圖比較不同肥料的效果差異</t>
    <phoneticPr fontId="1" type="noConversion"/>
  </si>
  <si>
    <t>Excel 2010</t>
    <phoneticPr fontId="1" type="noConversion"/>
  </si>
  <si>
    <t>Excel 2016</t>
    <phoneticPr fontId="1" type="noConversion"/>
  </si>
  <si>
    <t>利用輔助資料畫背景</t>
    <phoneticPr fontId="1" type="noConversion"/>
  </si>
  <si>
    <t>輔助資料作直條圖，直條圖的線條設為無，填色為灰色。畫在Y副座標軸上。</t>
    <phoneticPr fontId="1" type="noConversion"/>
  </si>
  <si>
    <t>Y副座標軸的範圍是0-1。坐標軸不顯示線條、刻度、標籤</t>
    <phoneticPr fontId="1" type="noConversion"/>
  </si>
  <si>
    <t>用inkscape加工處理</t>
    <phoneticPr fontId="1" type="noConversion"/>
  </si>
  <si>
    <t>散佈圖</t>
    <phoneticPr fontId="1" type="noConversion"/>
  </si>
  <si>
    <t>長條圖</t>
    <phoneticPr fontId="1" type="noConversion"/>
  </si>
  <si>
    <t>圓餅圖</t>
    <phoneticPr fontId="1" type="noConversion"/>
  </si>
  <si>
    <t>對比組與組間的數據</t>
    <phoneticPr fontId="1" type="noConversion"/>
  </si>
  <si>
    <t>圖和圖說在同一頁</t>
    <phoneticPr fontId="1" type="noConversion"/>
  </si>
  <si>
    <t>圖說的字體和正文字體相同</t>
    <phoneticPr fontId="1" type="noConversion"/>
  </si>
  <si>
    <t>圖說中寫清楚樣本數量、統計方法</t>
    <phoneticPr fontId="1" type="noConversion"/>
  </si>
  <si>
    <t>圖中若使用了標準差、標準誤或是誤差區間，在圖說中進行說明</t>
    <phoneticPr fontId="1" type="noConversion"/>
  </si>
  <si>
    <t>圖和正文足夠靠近</t>
    <phoneticPr fontId="1" type="noConversion"/>
  </si>
  <si>
    <t>同一文件中的所有圖，有一致的大小、標註、字體、圖例形式</t>
    <phoneticPr fontId="1" type="noConversion"/>
  </si>
  <si>
    <t>彩色圖形轉成灰階之後，仍可辨別清楚</t>
    <phoneticPr fontId="1" type="noConversion"/>
  </si>
  <si>
    <t>Y軸若是非零起始，有截斷標記，或在圖說中說明</t>
    <phoneticPr fontId="1" type="noConversion"/>
  </si>
  <si>
    <t>一張圖中含有兩張子圖，在子圖的左上角用大寫字母加以標註</t>
    <phoneticPr fontId="1" type="noConversion"/>
  </si>
  <si>
    <t>圖說中的標題將圖形描述清楚</t>
    <phoneticPr fontId="1" type="noConversion"/>
  </si>
  <si>
    <t>圖的資料來自外部，有寫出引用來源</t>
    <phoneticPr fontId="1" type="noConversion"/>
  </si>
  <si>
    <t>圖說有說明縮寫和特殊符號</t>
    <phoneticPr fontId="1" type="noConversion"/>
  </si>
  <si>
    <t>省去圖例，用標籤直接標示在資料點或線條。如果需要圖例，把圖例放在圖像內部</t>
    <phoneticPr fontId="1" type="noConversion"/>
  </si>
  <si>
    <t>填色可使用黑、灰、白</t>
    <phoneticPr fontId="1" type="noConversion"/>
  </si>
  <si>
    <t>直方圖</t>
    <phoneticPr fontId="1" type="noConversion"/>
  </si>
  <si>
    <t>變量的頻率分布。X軸是被分類的數據，通常是定量變量(高度、年齡、年度)。X軸的變量要從小到大排列</t>
    <phoneticPr fontId="1" type="noConversion"/>
  </si>
  <si>
    <t>考試成績分布</t>
    <phoneticPr fontId="1" type="noConversion"/>
  </si>
  <si>
    <t>不同年度的人口變化</t>
    <phoneticPr fontId="1" type="noConversion"/>
  </si>
  <si>
    <t>不使用太密的網格線，或是省略</t>
    <phoneticPr fontId="1" type="noConversion"/>
  </si>
  <si>
    <t>當一個圖中有兩條或兩條以上的線條時，改變線條樣式或數據點的標記以區分線條，特別是線條之間有交叉或重疊時</t>
    <phoneticPr fontId="1" type="noConversion"/>
  </si>
  <si>
    <t>[版面配置/色彩]可以修改預設配色，但是須注意是否友善色覺異常者。可以用模擬軟體如visolve檢測</t>
    <phoneticPr fontId="1" type="noConversion"/>
  </si>
  <si>
    <t>[檢視格線]關閉格線</t>
    <phoneticPr fontId="1" type="noConversion"/>
  </si>
  <si>
    <t>整個文件中用一致性的尺寸和色彩</t>
    <phoneticPr fontId="1" type="noConversion"/>
  </si>
  <si>
    <t>http://www.ryobi-sol.co.jp/visolve/</t>
    <phoneticPr fontId="1" type="noConversion"/>
  </si>
  <si>
    <t>需要比較的圖形可以組合排列在一起，適當省略X軸或Y軸的數值或類別標籤，或是軸線</t>
    <phoneticPr fontId="1" type="noConversion"/>
  </si>
  <si>
    <t>表示一個或多個因變量如何隨著自變量變化而變化。</t>
    <phoneticPr fontId="1" type="noConversion"/>
  </si>
  <si>
    <t>表現趨勢或交互作用。</t>
    <phoneticPr fontId="1" type="noConversion"/>
  </si>
  <si>
    <t>例如隨時間、試驗而變化的數據</t>
  </si>
  <si>
    <t>X軸是自變量(操縱變因)，Y軸是因變量(應變變因)</t>
    <phoneticPr fontId="1" type="noConversion"/>
  </si>
  <si>
    <t>XY軸長度比例適當，通常Y軸是X軸的2/3或 3/4</t>
    <phoneticPr fontId="1" type="noConversion"/>
  </si>
  <si>
    <t>呈現的線條最好不要超過四條。若有許多條曲線可考慮用組合圖或其他方式表示</t>
    <phoneticPr fontId="1" type="noConversion"/>
  </si>
  <si>
    <t>組合圖的圖例和X軸標題只呈現一次。通常圖例在最上方，X軸標題在最下方的圖形呈現</t>
    <phoneticPr fontId="1" type="noConversion"/>
  </si>
  <si>
    <t>圖的字體在8-14之間</t>
    <phoneticPr fontId="1" type="noConversion"/>
  </si>
  <si>
    <t>每一個數據點在兩個變量之間的分布</t>
    <phoneticPr fontId="1" type="noConversion"/>
  </si>
  <si>
    <t>兩變量之間的關係，例如兩變量是線性關係，則數據點會沿著對角線而變化</t>
    <phoneticPr fontId="1" type="noConversion"/>
  </si>
  <si>
    <t>一般圖形的上邊框和右邊框可以不呈現，但是散佈圖通常呈現邊框</t>
    <phoneticPr fontId="1" type="noConversion"/>
  </si>
  <si>
    <t>把單一點加入資料數列，增加水平和垂直誤差線。隱藏該資料點</t>
    <phoneticPr fontId="1" type="noConversion"/>
  </si>
  <si>
    <t>改變水平軸和垂直軸的交叉位置。</t>
    <phoneticPr fontId="1" type="noConversion"/>
  </si>
  <si>
    <t>乙區</t>
    <phoneticPr fontId="1" type="noConversion"/>
  </si>
  <si>
    <t>丙區</t>
    <phoneticPr fontId="1" type="noConversion"/>
  </si>
  <si>
    <t>丁區</t>
    <phoneticPr fontId="1" type="noConversion"/>
  </si>
  <si>
    <t>甲區</t>
    <phoneticPr fontId="1" type="noConversion"/>
  </si>
  <si>
    <t>測試次數</t>
    <phoneticPr fontId="1" type="noConversion"/>
  </si>
  <si>
    <t>看到什麼問題了嗎？</t>
    <phoneticPr fontId="1" type="noConversion"/>
  </si>
  <si>
    <t>擺長7.5公分的擺動時間</t>
    <phoneticPr fontId="1" type="noConversion"/>
  </si>
  <si>
    <t>擺長24公分的擺動時間</t>
    <phoneticPr fontId="1" type="noConversion"/>
  </si>
  <si>
    <t>擺長</t>
    <phoneticPr fontId="1" type="noConversion"/>
  </si>
  <si>
    <t>散佈圖</t>
    <phoneticPr fontId="1" type="noConversion"/>
  </si>
  <si>
    <t>擺動週期(秒/次)</t>
    <phoneticPr fontId="1" type="noConversion"/>
  </si>
  <si>
    <t>擺長(cm)</t>
    <phoneticPr fontId="1" type="noConversion"/>
  </si>
  <si>
    <t>https://science.km.edu.tw/storage/media/1466/5aca111637a43.pdf</t>
    <phoneticPr fontId="1" type="noConversion"/>
  </si>
  <si>
    <t>次數</t>
    <phoneticPr fontId="1" type="noConversion"/>
  </si>
  <si>
    <t>時間</t>
    <phoneticPr fontId="1" type="noConversion"/>
  </si>
  <si>
    <t>繪圖是要觀察不同次數的握拳時間變化趨勢</t>
    <phoneticPr fontId="1" type="noConversion"/>
  </si>
  <si>
    <t>折線圖</t>
    <phoneticPr fontId="1" type="noConversion"/>
  </si>
  <si>
    <t>要注意excel折線圖的x軸是文字屬性或日期屬性</t>
    <phoneticPr fontId="1" type="noConversion"/>
  </si>
  <si>
    <t>當放入數字時，其實是當文字的類別變項在處理。注意當次數的「數值」改變時，兩圖有何不同？哪種圖才是合理的？</t>
    <phoneticPr fontId="1" type="noConversion"/>
  </si>
  <si>
    <t>單擺的擺動時間</t>
    <phoneticPr fontId="1" type="noConversion"/>
  </si>
  <si>
    <t>把「重複」的樣本取平均。用平均值作圖</t>
    <phoneticPr fontId="1" type="noConversion"/>
  </si>
  <si>
    <t>注意應該是散佈圖，而不是折線圖</t>
    <phoneticPr fontId="1" type="noConversion"/>
  </si>
  <si>
    <t>pH值</t>
    <phoneticPr fontId="1" type="noConversion"/>
  </si>
  <si>
    <t>氧氣產量</t>
    <phoneticPr fontId="1" type="noConversion"/>
  </si>
  <si>
    <t>問題：pH值對氧氣產量的影響，應該用哪種圖來繪製？</t>
    <phoneticPr fontId="1" type="noConversion"/>
  </si>
  <si>
    <t>用折線圖表示時間，會有時距問題</t>
    <phoneticPr fontId="1" type="noConversion"/>
  </si>
  <si>
    <t>直條圖也有時距問題，因為是當作文字處理</t>
    <phoneticPr fontId="1" type="noConversion"/>
  </si>
  <si>
    <t>使用XY散佈圖來處理時距問題</t>
    <phoneticPr fontId="1" type="noConversion"/>
  </si>
  <si>
    <t>但會有刻度與標籤無法呈現實驗數值的問題</t>
    <phoneticPr fontId="1" type="noConversion"/>
  </si>
  <si>
    <t>隱藏X軸的刻度和標籤</t>
    <phoneticPr fontId="1" type="noConversion"/>
  </si>
  <si>
    <t>利用輔助數據加上資料標籤，調整標記符號，成為新的X座標軸標籤</t>
    <phoneticPr fontId="1" type="noConversion"/>
  </si>
  <si>
    <t>密集的格線，和分離的圖例。</t>
    <phoneticPr fontId="1" type="noConversion"/>
  </si>
  <si>
    <t>你的視線如何來回移動找尋線條？</t>
    <phoneticPr fontId="1" type="noConversion"/>
  </si>
  <si>
    <t>把圖例變成資料標籤</t>
    <phoneticPr fontId="1" type="noConversion"/>
  </si>
  <si>
    <t>去除多餘格線</t>
    <phoneticPr fontId="1" type="noConversion"/>
  </si>
  <si>
    <t>類別變項沒有順序之分，所以可以依據數值進行排序</t>
    <phoneticPr fontId="1" type="noConversion"/>
  </si>
  <si>
    <t>當項目太多時，可以採用橫條圖來繪製</t>
    <phoneticPr fontId="1" type="noConversion"/>
  </si>
  <si>
    <t>但是須注意橫條的順序會和資料來源不同</t>
    <phoneticPr fontId="1" type="noConversion"/>
  </si>
  <si>
    <t>藉由函數或重新排序可以將順序和資料來源調成一致</t>
    <phoneticPr fontId="1" type="noConversion"/>
  </si>
  <si>
    <t>增加一點點數字</t>
    <phoneticPr fontId="1" type="noConversion"/>
  </si>
  <si>
    <t>以和重複數據區別</t>
    <phoneticPr fontId="1" type="noConversion"/>
  </si>
  <si>
    <t>match</t>
    <phoneticPr fontId="1" type="noConversion"/>
  </si>
  <si>
    <t>數值</t>
    <phoneticPr fontId="1" type="noConversion"/>
  </si>
  <si>
    <t>index</t>
    <phoneticPr fontId="1" type="noConversion"/>
  </si>
  <si>
    <t>處理方式</t>
    <phoneticPr fontId="1" type="noConversion"/>
  </si>
  <si>
    <t>甲</t>
    <phoneticPr fontId="1" type="noConversion"/>
  </si>
  <si>
    <t>乙</t>
    <phoneticPr fontId="1" type="noConversion"/>
  </si>
  <si>
    <t>乙</t>
    <phoneticPr fontId="1" type="noConversion"/>
  </si>
  <si>
    <t>averageif</t>
    <phoneticPr fontId="1" type="noConversion"/>
  </si>
  <si>
    <t>用平均值表達集中的趨勢</t>
    <phoneticPr fontId="1" type="noConversion"/>
  </si>
  <si>
    <t>x</t>
    <phoneticPr fontId="1" type="noConversion"/>
  </si>
  <si>
    <t>random - 0.5</t>
    <phoneticPr fontId="1" type="noConversion"/>
  </si>
  <si>
    <t xml:space="preserve">multiple </t>
    <phoneticPr fontId="1" type="noConversion"/>
  </si>
  <si>
    <t>new x</t>
    <phoneticPr fontId="1" type="noConversion"/>
  </si>
  <si>
    <t>用抖動的散佈圖表達分散的趨勢</t>
    <phoneticPr fontId="1" type="noConversion"/>
  </si>
  <si>
    <t>類別的變項給予編號當作X值，以散佈圖繪製</t>
    <phoneticPr fontId="1" type="noConversion"/>
  </si>
  <si>
    <t>乙</t>
    <phoneticPr fontId="1" type="noConversion"/>
  </si>
  <si>
    <t>花瓣寬</t>
    <phoneticPr fontId="1" type="noConversion"/>
  </si>
  <si>
    <t>花萼長</t>
    <phoneticPr fontId="1" type="noConversion"/>
  </si>
  <si>
    <t>花瓣長</t>
    <phoneticPr fontId="1" type="noConversion"/>
  </si>
  <si>
    <t>花萼寬</t>
    <phoneticPr fontId="1" type="noConversion"/>
  </si>
  <si>
    <t>通常用長條圖表示多組數據的比較關係</t>
    <phoneticPr fontId="1" type="noConversion"/>
  </si>
  <si>
    <t>可以用折線圖作出數據的關係圖</t>
    <phoneticPr fontId="1" type="noConversion"/>
  </si>
  <si>
    <t>標準差</t>
    <phoneticPr fontId="1" type="noConversion"/>
  </si>
  <si>
    <t>加上標準差</t>
    <phoneticPr fontId="1" type="noConversion"/>
  </si>
  <si>
    <t>圖1. 甲和乙的OO值比較。誤差線為標準差(n=10)</t>
    <phoneticPr fontId="1" type="noConversion"/>
  </si>
  <si>
    <t>stdev</t>
    <phoneticPr fontId="1" type="noConversion"/>
  </si>
  <si>
    <t>平均值</t>
    <phoneticPr fontId="1" type="noConversion"/>
  </si>
  <si>
    <t>本次各國 COVID-19 ，綠點為有強制施打者，由左至右：中國、伊朗、南韓、葡萄牙、巴西、土耳其、馬來西亞、日本、愛爾蘭、厄瓜多。紅點為無強制組，由左至右：義大利、美國、西班牙、德國、法國、瑞士、英國、荷蘭、澳洲、比利時。From: 參考文獻1</t>
  </si>
  <si>
    <t>https://pansci.asia/archives/184397</t>
  </si>
  <si>
    <t>隱藏類別軸的標籤</t>
    <phoneticPr fontId="1" type="noConversion"/>
  </si>
  <si>
    <t>資料點加抖動，同時呈現集中和分散的趨勢</t>
    <phoneticPr fontId="1" type="noConversion"/>
  </si>
  <si>
    <t>平均值用長條圖繪製在主座標軸</t>
    <phoneticPr fontId="1" type="noConversion"/>
  </si>
  <si>
    <t>資料點用散佈圖繪製在副座標軸</t>
    <phoneticPr fontId="1" type="noConversion"/>
  </si>
  <si>
    <t>關閉座標軸</t>
    <phoneticPr fontId="1" type="noConversion"/>
  </si>
  <si>
    <t>實例</t>
    <phoneticPr fontId="1" type="noConversion"/>
  </si>
  <si>
    <t>給各類別指定一個數值，繪製成散佈圖</t>
    <phoneticPr fontId="1" type="noConversion"/>
  </si>
  <si>
    <t>溫度資料：折線圖</t>
    <phoneticPr fontId="1" type="noConversion"/>
  </si>
  <si>
    <t>輔助資料：堆疊直條圖</t>
    <phoneticPr fontId="1" type="noConversion"/>
  </si>
  <si>
    <t>調整目標區顏色</t>
    <phoneticPr fontId="1" type="noConversion"/>
  </si>
  <si>
    <t>time</t>
    <phoneticPr fontId="1" type="noConversion"/>
  </si>
  <si>
    <t>x</t>
    <phoneticPr fontId="1" type="noConversion"/>
  </si>
  <si>
    <t>y</t>
    <phoneticPr fontId="1" type="noConversion"/>
  </si>
  <si>
    <t>start</t>
    <phoneticPr fontId="1" type="noConversion"/>
  </si>
  <si>
    <t>End</t>
    <phoneticPr fontId="1" type="noConversion"/>
  </si>
  <si>
    <t>mid</t>
    <phoneticPr fontId="1" type="noConversion"/>
  </si>
  <si>
    <r>
      <rPr>
        <sz val="10"/>
        <color rgb="FF3C3C3C"/>
        <rFont val="Times New Roman"/>
        <family val="1"/>
      </rPr>
      <t>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they look back (black arrows) to the nest entrance. Time is color coded. </t>
    </r>
    <r>
      <rPr>
        <b/>
        <sz val="10"/>
        <color rgb="FF3C3C3C"/>
        <rFont val="Times New Roman"/>
        <family val="1"/>
      </rPr>
      <t>Inset lower right: Detailed tracking of a pirouette. </t>
    </r>
    <r>
      <rPr>
        <sz val="10"/>
        <color rgb="FF3C3C3C"/>
        <rFont val="Times New Roman"/>
        <family val="1"/>
      </rPr>
      <t>During pirouettes, the ants perform a tight turn about their own vertical body axes. The ants stop briefly (&gt; 100 ms) several times while oriented in different directions (arrows). The longest of these stopping phases (black arrow) is precisely directed towards the nest entrance. The tracking positions of the mandibles (green) and the thorax (gray) during a pirouette are indicated. Modified from Fleischmann et al. (2017).</t>
    </r>
    <phoneticPr fontId="1" type="noConversion"/>
  </si>
  <si>
    <t>Excel 內建的盒鬚圖</t>
    <phoneticPr fontId="1" type="noConversion"/>
  </si>
  <si>
    <t>資料類型</t>
    <phoneticPr fontId="1" type="noConversion"/>
  </si>
  <si>
    <t>類別</t>
    <phoneticPr fontId="1" type="noConversion"/>
  </si>
  <si>
    <t>有序</t>
    <phoneticPr fontId="1" type="noConversion"/>
  </si>
  <si>
    <t>數值</t>
    <phoneticPr fontId="1" type="noConversion"/>
  </si>
  <si>
    <t>香蕉、橘子、芭樂</t>
    <phoneticPr fontId="1" type="noConversion"/>
  </si>
  <si>
    <t>排名、月份</t>
    <phoneticPr fontId="1" type="noConversion"/>
  </si>
  <si>
    <t>常用/設定格式化的條件</t>
    <phoneticPr fontId="1" type="noConversion"/>
  </si>
  <si>
    <t>B</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</si>
  <si>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</si>
  <si>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</si>
  <si>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</si>
  <si>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</si>
  <si>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</si>
  <si>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</si>
  <si>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甲</t>
    <phoneticPr fontId="1" type="noConversion"/>
  </si>
  <si>
    <t>乙</t>
    <phoneticPr fontId="1" type="noConversion"/>
  </si>
  <si>
    <t>丙</t>
    <phoneticPr fontId="1" type="noConversion"/>
  </si>
  <si>
    <t>丁</t>
    <phoneticPr fontId="1" type="noConversion"/>
  </si>
  <si>
    <t>戊</t>
    <phoneticPr fontId="1" type="noConversion"/>
  </si>
  <si>
    <t>己</t>
    <phoneticPr fontId="1" type="noConversion"/>
  </si>
  <si>
    <t>庚</t>
    <phoneticPr fontId="1" type="noConversion"/>
  </si>
  <si>
    <t>辛</t>
    <phoneticPr fontId="1" type="noConversion"/>
  </si>
  <si>
    <t>二維資料用熱區圖呈現</t>
    <phoneticPr fontId="1" type="noConversion"/>
  </si>
  <si>
    <t>自訂格式化條件</t>
    <phoneticPr fontId="1" type="noConversion"/>
  </si>
  <si>
    <t>美國</t>
    <phoneticPr fontId="1" type="noConversion"/>
  </si>
  <si>
    <t>超過5000例</t>
    <phoneticPr fontId="1" type="noConversion"/>
  </si>
  <si>
    <t>新確診新冠肺炎病例在哪裡</t>
    <phoneticPr fontId="1" type="noConversion"/>
  </si>
  <si>
    <t>義大利</t>
    <phoneticPr fontId="1" type="noConversion"/>
  </si>
  <si>
    <t>1001-5000例</t>
    <phoneticPr fontId="1" type="noConversion"/>
  </si>
  <si>
    <t>西班牙</t>
    <phoneticPr fontId="1" type="noConversion"/>
  </si>
  <si>
    <t>501-1000例</t>
    <phoneticPr fontId="1" type="noConversion"/>
  </si>
  <si>
    <t>中國</t>
    <phoneticPr fontId="1" type="noConversion"/>
  </si>
  <si>
    <t>251-5000例</t>
    <phoneticPr fontId="1" type="noConversion"/>
  </si>
  <si>
    <t>德國</t>
    <phoneticPr fontId="1" type="noConversion"/>
  </si>
  <si>
    <t>101-250例</t>
    <phoneticPr fontId="1" type="noConversion"/>
  </si>
  <si>
    <t>法國</t>
    <phoneticPr fontId="1" type="noConversion"/>
  </si>
  <si>
    <t>51-100例</t>
    <phoneticPr fontId="1" type="noConversion"/>
  </si>
  <si>
    <t>11-50例</t>
    <phoneticPr fontId="1" type="noConversion"/>
  </si>
  <si>
    <t>1-10例</t>
    <phoneticPr fontId="1" type="noConversion"/>
  </si>
  <si>
    <t>1月</t>
  </si>
  <si>
    <t>2月</t>
    <phoneticPr fontId="1" type="noConversion"/>
  </si>
  <si>
    <t>3月</t>
    <phoneticPr fontId="1" type="noConversion"/>
  </si>
  <si>
    <t>4月</t>
    <phoneticPr fontId="1" type="noConversion"/>
  </si>
  <si>
    <t>scale</t>
    <phoneticPr fontId="1" type="noConversion"/>
  </si>
  <si>
    <t>BBC</t>
    <phoneticPr fontId="1" type="noConversion"/>
  </si>
  <si>
    <t>等距-等距。不同年的不同月份氣溫</t>
    <phoneticPr fontId="1" type="noConversion"/>
  </si>
  <si>
    <t>類別變項-類別變項。不同學生的不同學科分數比較、不同種生物的各種形態測量</t>
    <phoneticPr fontId="1" type="noConversion"/>
  </si>
  <si>
    <t>類別變項-連續變項。各種處理在不同時間的變化情況</t>
    <phoneticPr fontId="1" type="noConversion"/>
  </si>
  <si>
    <t>K</t>
    <phoneticPr fontId="1" type="noConversion"/>
  </si>
  <si>
    <t>L</t>
    <phoneticPr fontId="1" type="noConversion"/>
  </si>
  <si>
    <t>M</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</si>
  <si>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</si>
  <si>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</si>
  <si>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</si>
  <si>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</si>
  <si>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</si>
  <si>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</si>
  <si>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</si>
  <si>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用攝影把圖例和主圖放在一起，成為組合圖</t>
    <phoneticPr fontId="1" type="noConversion"/>
  </si>
  <si>
    <t>1-2</t>
    <phoneticPr fontId="1" type="noConversion"/>
  </si>
  <si>
    <t>3-4</t>
    <phoneticPr fontId="1" type="noConversion"/>
  </si>
  <si>
    <t>5-6</t>
    <phoneticPr fontId="1" type="noConversion"/>
  </si>
  <si>
    <t>≧7</t>
    <phoneticPr fontId="1" type="noConversion"/>
  </si>
  <si>
    <t>=0</t>
    <phoneticPr fontId="1" type="noConversion"/>
  </si>
  <si>
    <t>圓餅圖和長條圖哪個能辨識？</t>
    <phoneticPr fontId="1" type="noConversion"/>
  </si>
  <si>
    <t>初學者常會把測試次數當作數列一起繪圖</t>
    <phoneticPr fontId="1" type="noConversion"/>
  </si>
  <si>
    <t>初學者常弄混「測試次數」和「實驗重複」的關係。這個實驗的「次數」，其實是作實驗的多個「重複」。重複的目的是為了降低誤差，所以要把原始數據作統計再繪圖</t>
    <phoneticPr fontId="1" type="noConversion"/>
  </si>
  <si>
    <t>連續握拳20下所需時間</t>
    <phoneticPr fontId="1" type="noConversion"/>
  </si>
  <si>
    <t>每次作一組，一組20下</t>
    <phoneticPr fontId="1" type="noConversion"/>
  </si>
  <si>
    <t>這個實驗的「次數」是操縱變因，握拳越多組，會越疲勞</t>
    <phoneticPr fontId="1" type="noConversion"/>
  </si>
  <si>
    <t>如果次數數字是不連續時，例如1,2,3,5,8,10。哪種圖會出問題？</t>
    <phoneticPr fontId="1" type="noConversion"/>
  </si>
  <si>
    <t>不同月份的口罩產量</t>
    <phoneticPr fontId="1" type="noConversion"/>
  </si>
  <si>
    <t>Excel 2016的圖表名稱翻譯有問題</t>
    <phoneticPr fontId="1" type="noConversion"/>
  </si>
  <si>
    <t>直方圖翻譯成長條圖</t>
    <phoneticPr fontId="1" type="noConversion"/>
  </si>
  <si>
    <t>體積</t>
    <phoneticPr fontId="1" type="noConversion"/>
  </si>
  <si>
    <t>pH</t>
    <phoneticPr fontId="1" type="noConversion"/>
  </si>
  <si>
    <t>體積(mL)</t>
    <phoneticPr fontId="1" type="noConversion"/>
  </si>
  <si>
    <t>一階微分 d pH /d mL</t>
    <phoneticPr fontId="1" type="noConversion"/>
  </si>
  <si>
    <t>平均體積</t>
    <phoneticPr fontId="1" type="noConversion"/>
  </si>
  <si>
    <t xml:space="preserve">二階 </t>
    <phoneticPr fontId="1" type="noConversion"/>
  </si>
  <si>
    <t>找零交會點</t>
    <phoneticPr fontId="1" type="noConversion"/>
  </si>
  <si>
    <t>平均體積</t>
    <phoneticPr fontId="1" type="noConversion"/>
  </si>
  <si>
    <t>min</t>
    <phoneticPr fontId="1" type="noConversion"/>
  </si>
  <si>
    <t>match</t>
    <phoneticPr fontId="1" type="noConversion"/>
  </si>
  <si>
    <t>在圖下方寫出圖號(圖1)、圖標題、圖說明。例如【圖1. 人口族群的變化。】</t>
    <phoneticPr fontId="1" type="noConversion"/>
  </si>
  <si>
    <t>https://www.cwb.gov.tw/V8/C/C/Statistics/monthlymean.html</t>
  </si>
  <si>
    <t>恆春</t>
  </si>
  <si>
    <t>大武</t>
  </si>
  <si>
    <t>臺東</t>
  </si>
  <si>
    <t>高雄</t>
  </si>
  <si>
    <t>成功</t>
  </si>
  <si>
    <t>蘭嶼</t>
  </si>
  <si>
    <t>花蓮</t>
  </si>
  <si>
    <t>東吉島</t>
  </si>
  <si>
    <t>臺南</t>
  </si>
  <si>
    <t>澎湖</t>
  </si>
  <si>
    <t>臺中</t>
  </si>
  <si>
    <t>嘉義</t>
  </si>
  <si>
    <t>蘇澳</t>
  </si>
  <si>
    <t>宜蘭</t>
  </si>
  <si>
    <t>臺北</t>
  </si>
  <si>
    <t>梧棲</t>
  </si>
  <si>
    <t>基隆</t>
  </si>
  <si>
    <t>彭佳嶼</t>
  </si>
  <si>
    <t>新竹</t>
  </si>
  <si>
    <t>淡水</t>
  </si>
  <si>
    <t>日月潭</t>
  </si>
  <si>
    <t>竹子湖</t>
  </si>
  <si>
    <t>鞍部</t>
  </si>
  <si>
    <t>阿里山</t>
  </si>
  <si>
    <t>玉山</t>
  </si>
  <si>
    <t>測站</t>
    <phoneticPr fontId="1" type="noConversion"/>
  </si>
  <si>
    <t>十二月</t>
  </si>
  <si>
    <t>十一月</t>
  </si>
  <si>
    <t>十月</t>
  </si>
  <si>
    <t>九月</t>
  </si>
  <si>
    <t>八月</t>
  </si>
  <si>
    <t>七月</t>
  </si>
  <si>
    <t>六月</t>
  </si>
  <si>
    <t>五月</t>
  </si>
  <si>
    <t>四月</t>
  </si>
  <si>
    <t>三月</t>
  </si>
  <si>
    <t>二月</t>
  </si>
  <si>
    <t>一月</t>
  </si>
  <si>
    <t>測站</t>
    <phoneticPr fontId="1" type="noConversion"/>
  </si>
  <si>
    <t>使用折線圖，但其實把日期當作類別文字處理了。</t>
    <phoneticPr fontId="1" type="noConversion"/>
  </si>
  <si>
    <t>個體數</t>
    <phoneticPr fontId="1" type="noConversion"/>
  </si>
  <si>
    <t>date</t>
    <phoneticPr fontId="1" type="noConversion"/>
  </si>
  <si>
    <t>不定期調查某種生物的個體數量</t>
    <phoneticPr fontId="1" type="noConversion"/>
  </si>
  <si>
    <t>night</t>
  </si>
  <si>
    <t>morning</t>
  </si>
  <si>
    <t>date</t>
  </si>
  <si>
    <t>散佈圖</t>
    <phoneticPr fontId="1" type="noConversion"/>
  </si>
  <si>
    <t>長條圖</t>
    <phoneticPr fontId="1" type="noConversion"/>
  </si>
  <si>
    <t>類別</t>
    <phoneticPr fontId="1" type="noConversion"/>
  </si>
  <si>
    <t>數值</t>
    <phoneticPr fontId="1" type="noConversion"/>
  </si>
  <si>
    <t>熱區圖</t>
    <phoneticPr fontId="1" type="noConversion"/>
  </si>
  <si>
    <t>日期</t>
    <phoneticPr fontId="1" type="noConversion"/>
  </si>
  <si>
    <t>時間</t>
    <phoneticPr fontId="1" type="noConversion"/>
  </si>
  <si>
    <t>費時</t>
    <phoneticPr fontId="1" type="noConversion"/>
  </si>
  <si>
    <t>花費日數</t>
    <phoneticPr fontId="1" type="noConversion"/>
  </si>
  <si>
    <t>散佈圖</t>
    <phoneticPr fontId="1" type="noConversion"/>
  </si>
  <si>
    <t>日期</t>
    <phoneticPr fontId="1" type="noConversion"/>
  </si>
  <si>
    <t>根的長度</t>
    <phoneticPr fontId="1" type="noConversion"/>
  </si>
  <si>
    <t>第一天</t>
    <phoneticPr fontId="1" type="noConversion"/>
  </si>
  <si>
    <t>第四天</t>
    <phoneticPr fontId="1" type="noConversion"/>
  </si>
  <si>
    <t>第六天</t>
    <phoneticPr fontId="1" type="noConversion"/>
  </si>
  <si>
    <t>第九天</t>
    <phoneticPr fontId="1" type="noConversion"/>
  </si>
  <si>
    <t>第十三天</t>
    <phoneticPr fontId="1" type="noConversion"/>
  </si>
  <si>
    <t>第十九天</t>
    <phoneticPr fontId="1" type="noConversion"/>
  </si>
  <si>
    <t>天</t>
    <phoneticPr fontId="1" type="noConversion"/>
  </si>
  <si>
    <t>日數</t>
    <phoneticPr fontId="1" type="noConversion"/>
  </si>
  <si>
    <t>亞洲各國的平均結婚年齡</t>
    <phoneticPr fontId="1" type="noConversion"/>
  </si>
  <si>
    <t>https://zh.wikipedia.org/wiki/%E5%88%9D%E5%A9%9A%E5%B9%B4%E9%BD%A1</t>
  </si>
  <si>
    <t>國家/地區</t>
  </si>
  <si>
    <t>男性</t>
  </si>
  <si>
    <t>女性</t>
  </si>
  <si>
    <t>輔助</t>
    <phoneticPr fontId="1" type="noConversion"/>
  </si>
  <si>
    <r>
      <t> </t>
    </r>
    <r>
      <rPr>
        <sz val="12"/>
        <color theme="1"/>
        <rFont val="新細明體"/>
        <family val="2"/>
        <charset val="136"/>
        <scheme val="minor"/>
      </rPr>
      <t>香港</t>
    </r>
  </si>
  <si>
    <r>
      <t> </t>
    </r>
    <r>
      <rPr>
        <sz val="12"/>
        <color theme="1"/>
        <rFont val="新細明體"/>
        <family val="2"/>
        <charset val="136"/>
        <scheme val="minor"/>
      </rPr>
      <t>臺灣</t>
    </r>
  </si>
  <si>
    <r>
      <t> </t>
    </r>
    <r>
      <rPr>
        <sz val="12"/>
        <color theme="1"/>
        <rFont val="新細明體"/>
        <family val="2"/>
        <charset val="136"/>
        <scheme val="minor"/>
      </rPr>
      <t>中國</t>
    </r>
  </si>
  <si>
    <r>
      <t> </t>
    </r>
    <r>
      <rPr>
        <sz val="12"/>
        <color theme="1"/>
        <rFont val="新細明體"/>
        <family val="2"/>
        <charset val="136"/>
        <scheme val="minor"/>
      </rPr>
      <t>新加坡</t>
    </r>
  </si>
  <si>
    <r>
      <t> </t>
    </r>
    <r>
      <rPr>
        <sz val="12"/>
        <color theme="1"/>
        <rFont val="新細明體"/>
        <family val="2"/>
        <charset val="136"/>
        <scheme val="minor"/>
      </rPr>
      <t>韓國</t>
    </r>
  </si>
  <si>
    <r>
      <t> </t>
    </r>
    <r>
      <rPr>
        <sz val="12"/>
        <color theme="1"/>
        <rFont val="新細明體"/>
        <family val="2"/>
        <charset val="136"/>
        <scheme val="minor"/>
      </rPr>
      <t>日本</t>
    </r>
  </si>
  <si>
    <r>
      <t> </t>
    </r>
    <r>
      <rPr>
        <sz val="12"/>
        <color theme="1"/>
        <rFont val="新細明體"/>
        <family val="2"/>
        <charset val="136"/>
        <scheme val="minor"/>
      </rPr>
      <t>馬來西亞</t>
    </r>
  </si>
  <si>
    <r>
      <t> </t>
    </r>
    <r>
      <rPr>
        <sz val="12"/>
        <color theme="1"/>
        <rFont val="新細明體"/>
        <family val="2"/>
        <charset val="136"/>
        <scheme val="minor"/>
      </rPr>
      <t>印尼</t>
    </r>
  </si>
  <si>
    <r>
      <t> </t>
    </r>
    <r>
      <rPr>
        <sz val="12"/>
        <color theme="1"/>
        <rFont val="新細明體"/>
        <family val="2"/>
        <charset val="136"/>
        <scheme val="minor"/>
      </rPr>
      <t>越南</t>
    </r>
  </si>
  <si>
    <r>
      <t> </t>
    </r>
    <r>
      <rPr>
        <sz val="12"/>
        <color theme="1"/>
        <rFont val="新細明體"/>
        <family val="2"/>
        <charset val="136"/>
        <scheme val="minor"/>
      </rPr>
      <t>菲律賓</t>
    </r>
  </si>
  <si>
    <r>
      <t> </t>
    </r>
    <r>
      <rPr>
        <sz val="12"/>
        <color theme="1"/>
        <rFont val="新細明體"/>
        <family val="2"/>
        <charset val="136"/>
        <scheme val="minor"/>
      </rPr>
      <t>泰國</t>
    </r>
  </si>
  <si>
    <r>
      <t> </t>
    </r>
    <r>
      <rPr>
        <sz val="12"/>
        <color theme="1"/>
        <rFont val="新細明體"/>
        <family val="2"/>
        <charset val="136"/>
        <scheme val="minor"/>
      </rPr>
      <t>柬埔寨</t>
    </r>
  </si>
  <si>
    <t>在inkscape處理過</t>
    <phoneticPr fontId="1" type="noConversion"/>
  </si>
  <si>
    <t>以折線圖繪製</t>
    <phoneticPr fontId="1" type="noConversion"/>
  </si>
  <si>
    <t>用女性年齡重新排序</t>
    <phoneticPr fontId="1" type="noConversion"/>
  </si>
  <si>
    <t>用散佈圖</t>
    <phoneticPr fontId="1" type="noConversion"/>
  </si>
  <si>
    <t>隱藏X軸標籤</t>
    <phoneticPr fontId="1" type="noConversion"/>
  </si>
  <si>
    <t>用文字方塊做新的X軸標籤</t>
    <phoneticPr fontId="1" type="noConversion"/>
  </si>
  <si>
    <t> 香港</t>
  </si>
  <si>
    <t> 臺灣</t>
  </si>
  <si>
    <t> 中國</t>
  </si>
  <si>
    <t> 新加坡</t>
  </si>
  <si>
    <t> 韓國</t>
  </si>
  <si>
    <t> 日本</t>
  </si>
  <si>
    <t> 馬來西亞</t>
  </si>
  <si>
    <t> 印尼</t>
  </si>
  <si>
    <t> 越南</t>
  </si>
  <si>
    <t> 菲律賓</t>
  </si>
  <si>
    <t> 泰國</t>
  </si>
  <si>
    <t> 柬埔寨</t>
  </si>
  <si>
    <t>但數據數量多時，就會有判讀困難的問題喔</t>
    <phoneticPr fontId="1" type="noConversion"/>
  </si>
  <si>
    <t>year</t>
    <phoneticPr fontId="1" type="noConversion"/>
  </si>
  <si>
    <t>month</t>
    <phoneticPr fontId="1" type="noConversion"/>
  </si>
  <si>
    <t>day</t>
    <phoneticPr fontId="1" type="noConversion"/>
  </si>
  <si>
    <t>datevalue</t>
    <phoneticPr fontId="1" type="noConversion"/>
  </si>
  <si>
    <t>日期</t>
    <phoneticPr fontId="1" type="noConversion"/>
  </si>
  <si>
    <t>勞工人數</t>
    <phoneticPr fontId="1" type="noConversion"/>
  </si>
  <si>
    <t>企業數量</t>
    <phoneticPr fontId="1" type="noConversion"/>
  </si>
  <si>
    <t>橫軸是文字</t>
    <phoneticPr fontId="1" type="noConversion"/>
  </si>
  <si>
    <t>9月中</t>
    <phoneticPr fontId="1" type="noConversion"/>
  </si>
  <si>
    <t>9月底</t>
    <phoneticPr fontId="1" type="noConversion"/>
  </si>
  <si>
    <t>10月中</t>
    <phoneticPr fontId="1" type="noConversion"/>
  </si>
  <si>
    <t>10月底</t>
    <phoneticPr fontId="1" type="noConversion"/>
  </si>
  <si>
    <t>11月中</t>
    <phoneticPr fontId="1" type="noConversion"/>
  </si>
  <si>
    <t>11月底</t>
    <phoneticPr fontId="1" type="noConversion"/>
  </si>
  <si>
    <t>12月中</t>
    <phoneticPr fontId="1" type="noConversion"/>
  </si>
  <si>
    <t>12月底</t>
    <phoneticPr fontId="1" type="noConversion"/>
  </si>
  <si>
    <t>1月中</t>
    <phoneticPr fontId="1" type="noConversion"/>
  </si>
  <si>
    <t>2月中</t>
    <phoneticPr fontId="1" type="noConversion"/>
  </si>
  <si>
    <t>2月底</t>
    <phoneticPr fontId="1" type="noConversion"/>
  </si>
  <si>
    <t>3月中</t>
    <phoneticPr fontId="1" type="noConversion"/>
  </si>
  <si>
    <t>3月底</t>
    <phoneticPr fontId="1" type="noConversion"/>
  </si>
  <si>
    <t>4/7</t>
    <phoneticPr fontId="1" type="noConversion"/>
  </si>
  <si>
    <t>4/15</t>
    <phoneticPr fontId="1" type="noConversion"/>
  </si>
  <si>
    <t>4/23</t>
    <phoneticPr fontId="1" type="noConversion"/>
  </si>
  <si>
    <t>橫軸是日期</t>
    <phoneticPr fontId="1" type="noConversion"/>
  </si>
  <si>
    <t>做出的趨勢線，其實是右表之間的關係</t>
    <phoneticPr fontId="1" type="noConversion"/>
  </si>
  <si>
    <t>X</t>
    <phoneticPr fontId="1" type="noConversion"/>
  </si>
  <si>
    <t>Y</t>
    <phoneticPr fontId="1" type="noConversion"/>
  </si>
  <si>
    <t>X</t>
    <phoneticPr fontId="1" type="noConversion"/>
  </si>
  <si>
    <t>個體數</t>
    <phoneticPr fontId="1" type="noConversion"/>
  </si>
  <si>
    <t>做出了日期對個體數的趨勢線，但其實是右表之間的關係</t>
    <phoneticPr fontId="1" type="noConversion"/>
  </si>
  <si>
    <t>Y</t>
    <phoneticPr fontId="1" type="noConversion"/>
  </si>
  <si>
    <t>數列序號</t>
    <phoneticPr fontId="1" type="noConversion"/>
  </si>
  <si>
    <t>datevalue</t>
    <phoneticPr fontId="1" type="noConversion"/>
  </si>
  <si>
    <t>1900/1/1 的datevalue是1</t>
    <phoneticPr fontId="1" type="noConversion"/>
  </si>
  <si>
    <t>1899/12/31的datevalue發生錯誤，其實這是</t>
    <phoneticPr fontId="1" type="noConversion"/>
  </si>
  <si>
    <t>用折線圖製作</t>
    <phoneticPr fontId="1" type="noConversion"/>
  </si>
  <si>
    <t>用散佈圖製作，另外增加了輔助資料作圖</t>
    <phoneticPr fontId="1" type="noConversion"/>
  </si>
  <si>
    <t>m</t>
    <phoneticPr fontId="1" type="noConversion"/>
  </si>
  <si>
    <t>r2</t>
    <phoneticPr fontId="1" type="noConversion"/>
  </si>
  <si>
    <t>F</t>
    <phoneticPr fontId="1" type="noConversion"/>
  </si>
  <si>
    <t>不能這樣做：折線圖+座標軸類型為文字座標軸。應該不等距的時間間隔，卻變成等距的</t>
    <phoneticPr fontId="1" type="noConversion"/>
  </si>
  <si>
    <t>增加截斷標記</t>
    <phoneticPr fontId="1" type="noConversion"/>
  </si>
  <si>
    <t>折線圖無法處理時間序列</t>
    <phoneticPr fontId="1" type="noConversion"/>
  </si>
  <si>
    <t>三維資料怎麼呈現？</t>
    <phoneticPr fontId="1" type="noConversion"/>
  </si>
  <si>
    <t>用折線圖無法互相比較，而且線條太多了</t>
    <phoneticPr fontId="1" type="noConversion"/>
  </si>
  <si>
    <t>設定格式的顯示類型，可以隱藏數值</t>
    <phoneticPr fontId="1" type="noConversion"/>
  </si>
  <si>
    <t>使用攝影機將比例尺放在圖附近</t>
    <phoneticPr fontId="1" type="noConversion"/>
  </si>
  <si>
    <t>折線圖的組圖更容易互相比較</t>
    <phoneticPr fontId="1" type="noConversion"/>
  </si>
  <si>
    <t>不同筋性不同比例的麵粉，做出麵團的透光度、彈性、平滑度</t>
    <phoneticPr fontId="1" type="noConversion"/>
  </si>
  <si>
    <t>做成長條圖的組圖</t>
    <phoneticPr fontId="1" type="noConversion"/>
  </si>
  <si>
    <t>沒事不要用</t>
    <phoneticPr fontId="1" type="noConversion"/>
  </si>
  <si>
    <t>背景的顏色是用儲存格塗色的</t>
    <phoneticPr fontId="1" type="noConversion"/>
  </si>
  <si>
    <t>要先把圖表和儲存格對齊</t>
    <phoneticPr fontId="1" type="noConversion"/>
  </si>
  <si>
    <t>有零值的概念，也就是初始值</t>
    <phoneticPr fontId="1" type="noConversion"/>
  </si>
  <si>
    <t>我們所稱的長條圖或直條圖，翻譯為分欄符號</t>
    <phoneticPr fontId="1" type="noConversion"/>
  </si>
  <si>
    <t>圖表內的標題、文字方塊等都可以直接用公式顯示儲存格內容</t>
    <phoneticPr fontId="1" type="noConversion"/>
  </si>
  <si>
    <t>組成</t>
    <phoneticPr fontId="1" type="noConversion"/>
  </si>
  <si>
    <t>比較</t>
    <phoneticPr fontId="1" type="noConversion"/>
  </si>
  <si>
    <t>關係</t>
    <phoneticPr fontId="1" type="noConversion"/>
  </si>
  <si>
    <t>分佈</t>
    <phoneticPr fontId="1" type="noConversion"/>
  </si>
  <si>
    <t>Excel 2016翻譯有錯</t>
    <phoneticPr fontId="1" type="noConversion"/>
  </si>
  <si>
    <t>長度</t>
    <phoneticPr fontId="1" type="noConversion"/>
  </si>
  <si>
    <t>天數</t>
    <phoneticPr fontId="1" type="noConversion"/>
  </si>
  <si>
    <t>寬度</t>
    <phoneticPr fontId="1" type="noConversion"/>
  </si>
  <si>
    <t>高度</t>
    <phoneticPr fontId="1" type="noConversion"/>
  </si>
  <si>
    <t>清潔劑類別</t>
    <phoneticPr fontId="1" type="noConversion"/>
  </si>
  <si>
    <t>汙漬類別</t>
    <phoneticPr fontId="1" type="noConversion"/>
  </si>
  <si>
    <t>清潔程度</t>
    <phoneticPr fontId="1" type="noConversion"/>
  </si>
  <si>
    <t>麵粉種類</t>
    <phoneticPr fontId="1" type="noConversion"/>
  </si>
  <si>
    <t>彈性</t>
    <phoneticPr fontId="1" type="noConversion"/>
  </si>
  <si>
    <t>透光度</t>
    <phoneticPr fontId="1" type="noConversion"/>
  </si>
  <si>
    <t>自然科學、數學及統計</t>
    <phoneticPr fontId="1" type="noConversion"/>
  </si>
  <si>
    <t>商業、管理及法律</t>
    <phoneticPr fontId="1" type="noConversion"/>
  </si>
  <si>
    <t>藝術及人文</t>
    <phoneticPr fontId="1" type="noConversion"/>
  </si>
  <si>
    <t>服務</t>
    <phoneticPr fontId="1" type="noConversion"/>
  </si>
  <si>
    <t>醫藥衛生及社會福利</t>
    <phoneticPr fontId="1" type="noConversion"/>
  </si>
  <si>
    <t>社會科學、新聞及圖書資訊</t>
    <phoneticPr fontId="1" type="noConversion"/>
  </si>
  <si>
    <t>教育</t>
    <phoneticPr fontId="1" type="noConversion"/>
  </si>
  <si>
    <t>農業、林業、漁業及獸醫</t>
    <phoneticPr fontId="1" type="noConversion"/>
  </si>
  <si>
    <t>其他</t>
    <phoneticPr fontId="1" type="noConversion"/>
  </si>
  <si>
    <t>工程、製造及營建</t>
    <phoneticPr fontId="1" type="noConversion"/>
  </si>
  <si>
    <t>資訊通訊科技</t>
    <phoneticPr fontId="1" type="noConversion"/>
  </si>
  <si>
    <t>領域</t>
    <phoneticPr fontId="1" type="noConversion"/>
  </si>
  <si>
    <t>98年</t>
    <phoneticPr fontId="1" type="noConversion"/>
  </si>
  <si>
    <t>107年</t>
    <phoneticPr fontId="1" type="noConversion"/>
  </si>
  <si>
    <t>近十年各領域學士生人數變化（人才培育版圖演變）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</si>
</sst>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mm/dd"/>
    <numFmt numFmtId="177" formatCode="0.000"/>
    <numFmt numFmtId="178" formatCode="hh"/>
    <numFmt numFmtId="179" formatCode="m&quot;月&quot;d&quot;日&quot;"/>
    <numFmt numFmtId="180" formatCode="0.0000"/>
    <numFmt numFmtId="181" formatCode="0.0"/>
    <numFmt numFmtId="182" formatCode="&quot;&quot;"/>
    <numFmt numFmtId="183" formatCode="0_);[Red]\(0\)"/>
    <numFmt numFmtId="184" formatCode="[$-409]h:mm\ AM/PM;@"/>
  </numFmts>
  <fonts count="28">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11"/>
      <color theme="0" tint="-0.499984740745262"/>
      <name val="新細明體"/>
      <family val="2"/>
      <charset val="136"/>
      <scheme val="minor"/>
    </font>
    <font>
      <sz val="12"/>
      <color theme="0"/>
      <name val="新細明體"/>
      <family val="2"/>
      <charset val="136"/>
      <scheme val="minor"/>
    </font>
    <font>
      <sz val="12"/>
      <color theme="1"/>
      <name val="新細明體"/>
      <family val="1"/>
      <charset val="136"/>
      <scheme val="minor"/>
    </font>
    <font>
      <sz val="12"/>
      <name val="新細明體"/>
      <family val="2"/>
      <charset val="136"/>
      <scheme val="minor"/>
    </font>
    <font>
      <sz val="12"/>
      <color theme="0"/>
      <name val="新細明體"/>
      <family val="1"/>
      <charset val="136"/>
      <scheme val="minor"/>
    </font>
    <font>
      <sz val="10"/>
      <color theme="1"/>
      <name val="新細明體"/>
      <family val="2"/>
      <charset val="136"/>
      <scheme val="minor"/>
    </font>
    <font>
      <sz val="12"/>
      <color rgb="FF333333"/>
      <name val="新細明體"/>
      <family val="1"/>
      <charset val="136"/>
      <scheme val="minor"/>
    </font>
    <font>
      <sz val="8"/>
      <color theme="1"/>
      <name val="新細明體"/>
      <family val="2"/>
      <charset val="136"/>
      <scheme val="minor"/>
    </font>
    <font>
      <sz val="8"/>
      <color theme="1"/>
      <name val="新細明體"/>
      <family val="1"/>
      <charset val="136"/>
      <scheme val="minor"/>
    </font>
    <font>
      <sz val="10"/>
      <color rgb="FF888888"/>
      <name val="Arial"/>
      <family val="2"/>
    </font>
    <font>
      <sz val="10"/>
      <color rgb="FF3C3C3C"/>
      <name val="Times New Roman"/>
      <family val="1"/>
    </font>
    <font>
      <b/>
      <sz val="10"/>
      <color rgb="FF3C3C3C"/>
      <name val="Times New Roman"/>
      <family val="1"/>
    </font>
    <font>
      <sz val="10"/>
      <color theme="1"/>
      <name val="微軟正黑體"/>
      <family val="2"/>
      <charset val="136"/>
    </font>
    <font>
      <sz val="8"/>
      <color theme="1"/>
      <name val="微軟正黑體"/>
      <family val="2"/>
      <charset val="136"/>
    </font>
    <font>
      <sz val="1"/>
      <color theme="1"/>
      <name val="新細明體"/>
      <family val="2"/>
      <charset val="136"/>
      <scheme val="minor"/>
    </font>
    <font>
      <sz val="12"/>
      <color theme="1"/>
      <name val="微軟正黑體"/>
      <family val="2"/>
      <charset val="136"/>
    </font>
    <font>
      <sz val="10"/>
      <color theme="1"/>
      <name val="新細明體"/>
      <family val="1"/>
      <charset val="136"/>
      <scheme val="minor"/>
    </font>
    <font>
      <sz val="10"/>
      <color rgb="FF444444"/>
      <name val="Arial"/>
      <family val="2"/>
    </font>
    <font>
      <sz val="10"/>
      <color theme="1"/>
      <name val="Malgun Gothic Semilight"/>
      <family val="2"/>
      <charset val="136"/>
    </font>
    <font>
      <sz val="10"/>
      <color rgb="FF222222"/>
      <name val="Malgun Gothic Semilight"/>
      <family val="2"/>
      <charset val="136"/>
    </font>
    <font>
      <sz val="12"/>
      <name val="微軟正黑體"/>
      <family val="2"/>
      <charset val="136"/>
    </font>
    <font>
      <sz val="10"/>
      <name val="微軟正黑體"/>
      <family val="2"/>
      <charset val="136"/>
    </font>
    <font>
      <b/>
      <sz val="9"/>
      <color rgb="FF222222"/>
      <name val="新細明體"/>
      <family val="1"/>
      <charset val="136"/>
      <scheme val="minor"/>
    </font>
    <font>
      <sz val="9"/>
      <color rgb="FF222222"/>
      <name val="新細明體"/>
      <family val="1"/>
      <charset val="136"/>
      <scheme val="minor"/>
    </font>
    <font>
      <sz val="12"/>
      <color rgb="FF222222"/>
      <name val="新細明體"/>
      <family val="1"/>
      <charset val="136"/>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8F9FA"/>
        <bgColor indexed="64"/>
      </patternFill>
    </fill>
    <fill>
      <patternFill patternType="solid">
        <fgColor rgb="FFEAECF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hair">
        <color theme="0"/>
      </top>
      <bottom style="hair">
        <color theme="0"/>
      </bottom>
      <diagonal/>
    </border>
    <border>
      <left/>
      <right style="hair">
        <color theme="0"/>
      </right>
      <top style="hair">
        <color theme="0"/>
      </top>
      <bottom style="hair">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medium">
        <color rgb="FFA2A9B1"/>
      </left>
      <right/>
      <top/>
      <bottom/>
      <diagonal/>
    </border>
    <border>
      <left style="thin">
        <color indexed="64"/>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8">
    <xf numFmtId="0" fontId="0" fillId="0" borderId="0" xfId="0">
      <alignment vertical="center"/>
    </xf>
    <xf numFmtId="0" fontId="0" fillId="0" borderId="0" xfId="0" applyNumberFormat="1">
      <alignment vertical="center"/>
    </xf>
    <xf numFmtId="0" fontId="0" fillId="0" borderId="1" xfId="0" applyBorder="1">
      <alignment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Border="1">
      <alignment vertical="center"/>
    </xf>
    <xf numFmtId="0" fontId="0" fillId="0" borderId="0" xfId="0" applyNumberFormat="1" applyBorder="1">
      <alignment vertical="center"/>
    </xf>
    <xf numFmtId="0" fontId="0" fillId="0" borderId="0" xfId="0" applyBorder="1" applyAlignment="1">
      <alignment horizontal="center" vertical="center"/>
    </xf>
    <xf numFmtId="20" fontId="0" fillId="0" borderId="1" xfId="0" applyNumberFormat="1" applyBorder="1">
      <alignment vertical="center"/>
    </xf>
    <xf numFmtId="0" fontId="0" fillId="0" borderId="0" xfId="0" applyNumberFormat="1" applyAlignment="1">
      <alignment horizontal="center" vertical="center"/>
    </xf>
    <xf numFmtId="0" fontId="0" fillId="0" borderId="1" xfId="0" applyFill="1" applyBorder="1">
      <alignment vertical="center"/>
    </xf>
    <xf numFmtId="0" fontId="0" fillId="0" borderId="0" xfId="0" applyBorder="1" applyAlignment="1">
      <alignment horizontal="left" vertical="center"/>
    </xf>
    <xf numFmtId="0" fontId="0" fillId="0" borderId="0" xfId="0" applyAlignment="1">
      <alignment horizontal="center" vertical="center"/>
    </xf>
    <xf numFmtId="0" fontId="2" fillId="0" borderId="0" xfId="1">
      <alignment vertical="center"/>
    </xf>
    <xf numFmtId="0" fontId="3" fillId="0" borderId="0" xfId="0" applyFont="1">
      <alignment vertical="center"/>
    </xf>
    <xf numFmtId="0" fontId="0" fillId="0" borderId="0" xfId="0" applyAlignment="1">
      <alignment vertical="top" wrapText="1"/>
    </xf>
    <xf numFmtId="177" fontId="0" fillId="0" borderId="1" xfId="0" applyNumberFormat="1" applyBorder="1">
      <alignment vertical="center"/>
    </xf>
    <xf numFmtId="0" fontId="0" fillId="0" borderId="0" xfId="0" applyAlignment="1">
      <alignment vertical="center"/>
    </xf>
    <xf numFmtId="0" fontId="0" fillId="0" borderId="0" xfId="0" applyFont="1">
      <alignment vertical="center"/>
    </xf>
    <xf numFmtId="0" fontId="5" fillId="0" borderId="0" xfId="0" applyFont="1">
      <alignment vertical="center"/>
    </xf>
    <xf numFmtId="0" fontId="6" fillId="2" borderId="0" xfId="0" applyFont="1" applyFill="1">
      <alignment vertical="center"/>
    </xf>
    <xf numFmtId="0" fontId="6" fillId="2" borderId="0" xfId="0" applyFont="1" applyFill="1" applyAlignment="1">
      <alignment horizontal="left" vertical="top" wrapText="1"/>
    </xf>
    <xf numFmtId="0" fontId="0" fillId="2" borderId="0" xfId="0" applyFill="1">
      <alignment vertical="center"/>
    </xf>
    <xf numFmtId="0" fontId="5" fillId="2" borderId="0" xfId="0" applyFont="1" applyFill="1">
      <alignment vertical="center"/>
    </xf>
    <xf numFmtId="0" fontId="0" fillId="0" borderId="0" xfId="0" applyAlignment="1">
      <alignment vertical="top"/>
    </xf>
    <xf numFmtId="0" fontId="4" fillId="3" borderId="0" xfId="0" applyFont="1" applyFill="1">
      <alignment vertical="center"/>
    </xf>
    <xf numFmtId="0" fontId="7" fillId="3" borderId="0" xfId="0" applyFont="1" applyFill="1">
      <alignment vertical="center"/>
    </xf>
    <xf numFmtId="0" fontId="0" fillId="0" borderId="1" xfId="0" applyBorder="1" applyAlignment="1">
      <alignment horizontal="right" vertical="center"/>
    </xf>
    <xf numFmtId="0" fontId="0" fillId="0" borderId="1" xfId="0" applyFill="1" applyBorder="1" applyAlignment="1">
      <alignment horizontal="right" vertical="center"/>
    </xf>
    <xf numFmtId="0" fontId="0" fillId="0" borderId="0" xfId="0" applyFill="1"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Fill="1" applyBorder="1" applyAlignment="1">
      <alignment horizontal="right" vertical="center"/>
    </xf>
    <xf numFmtId="0" fontId="0" fillId="0" borderId="3" xfId="0" applyBorder="1">
      <alignment vertical="center"/>
    </xf>
    <xf numFmtId="0" fontId="0" fillId="0" borderId="2" xfId="0" applyFill="1" applyBorder="1">
      <alignment vertical="center"/>
    </xf>
    <xf numFmtId="178" fontId="0" fillId="0" borderId="2" xfId="0" applyNumberFormat="1" applyBorder="1">
      <alignment vertical="center"/>
    </xf>
    <xf numFmtId="178" fontId="0" fillId="0" borderId="1" xfId="0" applyNumberFormat="1" applyBorder="1">
      <alignment vertical="center"/>
    </xf>
    <xf numFmtId="178" fontId="0" fillId="0" borderId="3" xfId="0" applyNumberFormat="1" applyBorder="1">
      <alignment vertical="center"/>
    </xf>
    <xf numFmtId="0" fontId="0" fillId="0" borderId="0" xfId="0" applyAlignment="1">
      <alignment horizontal="left" vertical="center" shrinkToFit="1"/>
    </xf>
    <xf numFmtId="0" fontId="0" fillId="4" borderId="0" xfId="0" applyFill="1">
      <alignment vertical="center"/>
    </xf>
    <xf numFmtId="0" fontId="0" fillId="0" borderId="0" xfId="0" applyFill="1">
      <alignment vertical="center"/>
    </xf>
    <xf numFmtId="9" fontId="0" fillId="0" borderId="1" xfId="0" applyNumberFormat="1" applyBorder="1">
      <alignment vertical="center"/>
    </xf>
    <xf numFmtId="0" fontId="0" fillId="0" borderId="1" xfId="0" applyNumberFormat="1" applyBorder="1" applyAlignment="1">
      <alignment horizontal="center" vertical="center"/>
    </xf>
    <xf numFmtId="0" fontId="0" fillId="0" borderId="1" xfId="0" applyNumberFormat="1" applyBorder="1">
      <alignment vertical="center"/>
    </xf>
    <xf numFmtId="179" fontId="0" fillId="0" borderId="1" xfId="0" applyNumberFormat="1" applyBorder="1">
      <alignment vertical="center"/>
    </xf>
    <xf numFmtId="0" fontId="0" fillId="0" borderId="0" xfId="0" applyAlignment="1">
      <alignment horizontal="righ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5" xfId="0" applyBorder="1" applyAlignment="1">
      <alignment horizontal="center" vertical="center"/>
    </xf>
    <xf numFmtId="0" fontId="0" fillId="0" borderId="4" xfId="0" applyNumberFormat="1" applyBorder="1" applyAlignment="1">
      <alignment horizontal="center" vertical="center"/>
    </xf>
    <xf numFmtId="0" fontId="0" fillId="0" borderId="0" xfId="0" applyNumberFormat="1" applyBorder="1" applyAlignment="1">
      <alignment horizontal="center" vertical="center"/>
    </xf>
    <xf numFmtId="0" fontId="0" fillId="0" borderId="6" xfId="0" applyNumberForma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top" wrapText="1" shrinkToFit="1"/>
    </xf>
    <xf numFmtId="0" fontId="0" fillId="0" borderId="0" xfId="0"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0" fillId="2" borderId="0" xfId="0" applyNumberFormat="1" applyFill="1" applyBorder="1" applyAlignment="1">
      <alignment horizontal="center"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 xfId="0" applyFill="1" applyBorder="1" applyAlignment="1">
      <alignment vertical="center"/>
    </xf>
    <xf numFmtId="0" fontId="0" fillId="0" borderId="1" xfId="0" applyBorder="1" applyAlignment="1">
      <alignment vertical="center"/>
    </xf>
    <xf numFmtId="0" fontId="8" fillId="0" borderId="13" xfId="0" applyFont="1" applyBorder="1">
      <alignment vertical="center"/>
    </xf>
    <xf numFmtId="49" fontId="0" fillId="0" borderId="0" xfId="0" applyNumberFormat="1" applyAlignment="1">
      <alignment horizontal="right" vertical="center"/>
    </xf>
    <xf numFmtId="0" fontId="5" fillId="0" borderId="0" xfId="0" applyFont="1" applyAlignment="1">
      <alignment vertical="center"/>
    </xf>
    <xf numFmtId="0" fontId="9" fillId="0" borderId="0" xfId="0" applyFont="1">
      <alignment vertical="center"/>
    </xf>
    <xf numFmtId="0" fontId="10" fillId="8" borderId="0" xfId="0" applyFont="1" applyFill="1" applyAlignment="1">
      <alignment horizontal="center" vertical="center"/>
    </xf>
    <xf numFmtId="0" fontId="11" fillId="7"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8" borderId="0" xfId="0" applyFont="1" applyFill="1" applyAlignment="1">
      <alignment horizontal="center" vertical="center"/>
    </xf>
    <xf numFmtId="0" fontId="2" fillId="2" borderId="0" xfId="1" applyFill="1">
      <alignment vertical="center"/>
    </xf>
    <xf numFmtId="0" fontId="0" fillId="2" borderId="0" xfId="0" applyNumberFormat="1" applyFill="1">
      <alignment vertical="center"/>
    </xf>
    <xf numFmtId="0" fontId="0" fillId="9" borderId="0" xfId="0" applyFill="1">
      <alignment vertical="center"/>
    </xf>
    <xf numFmtId="0" fontId="16" fillId="0" borderId="0" xfId="0" applyFont="1" applyAlignment="1">
      <alignment horizontal="right" vertical="center"/>
    </xf>
    <xf numFmtId="0" fontId="0" fillId="0" borderId="15" xfId="0" applyBorder="1">
      <alignment vertical="center"/>
    </xf>
    <xf numFmtId="0" fontId="0" fillId="0" borderId="16" xfId="0" applyBorder="1">
      <alignment vertical="center"/>
    </xf>
    <xf numFmtId="0" fontId="17" fillId="0" borderId="15" xfId="0" applyFont="1" applyBorder="1" applyAlignment="1">
      <alignment horizontal="left" vertical="center" shrinkToFit="1"/>
    </xf>
    <xf numFmtId="0" fontId="15" fillId="0" borderId="0" xfId="0" applyFont="1" applyAlignment="1">
      <alignment horizontal="right" vertical="center"/>
    </xf>
    <xf numFmtId="0" fontId="18" fillId="0" borderId="0" xfId="0" applyFont="1" applyAlignment="1">
      <alignment horizontal="left" vertical="center"/>
    </xf>
    <xf numFmtId="0" fontId="17" fillId="0" borderId="0" xfId="0" applyFont="1" applyAlignment="1">
      <alignment horizontal="left" vertical="center" shrinkToFit="1"/>
    </xf>
    <xf numFmtId="0" fontId="15" fillId="2" borderId="15" xfId="0" applyFont="1" applyFill="1" applyBorder="1">
      <alignment vertical="center"/>
    </xf>
    <xf numFmtId="0" fontId="15" fillId="0" borderId="15" xfId="0" applyFont="1" applyBorder="1">
      <alignment vertical="center"/>
    </xf>
    <xf numFmtId="0" fontId="15" fillId="0" borderId="15" xfId="0" applyFont="1" applyBorder="1" applyAlignment="1">
      <alignment horizontal="left" vertical="center"/>
    </xf>
    <xf numFmtId="0" fontId="15" fillId="2" borderId="15" xfId="0" applyFont="1" applyFill="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14" fontId="0" fillId="0" borderId="15" xfId="0" applyNumberFormat="1" applyBorder="1">
      <alignment vertical="center"/>
    </xf>
    <xf numFmtId="14" fontId="0" fillId="0" borderId="16" xfId="0" applyNumberFormat="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8" fillId="0" borderId="0" xfId="0" applyFont="1" applyFill="1" applyBorder="1" applyAlignment="1">
      <alignment horizontal="left" vertical="center"/>
    </xf>
    <xf numFmtId="0" fontId="20" fillId="0" borderId="0" xfId="0" applyFont="1" applyAlignment="1">
      <alignment horizontal="right" vertical="center"/>
    </xf>
    <xf numFmtId="0" fontId="20" fillId="0" borderId="0" xfId="0" applyFont="1">
      <alignment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16" fillId="2" borderId="0" xfId="0" applyFont="1" applyFill="1" applyAlignment="1">
      <alignment horizontal="right" vertical="center"/>
    </xf>
    <xf numFmtId="0" fontId="17" fillId="2" borderId="0" xfId="0" applyFont="1" applyFill="1" applyAlignment="1">
      <alignment horizontal="left" vertical="center" shrinkToFit="1"/>
    </xf>
    <xf numFmtId="49" fontId="21" fillId="0" borderId="0" xfId="0" applyNumberFormat="1" applyFont="1" applyAlignment="1">
      <alignment horizontal="left" vertical="center"/>
    </xf>
    <xf numFmtId="49" fontId="22" fillId="0" borderId="0" xfId="0" applyNumberFormat="1" applyFont="1" applyAlignment="1">
      <alignment horizontal="left" vertical="center"/>
    </xf>
    <xf numFmtId="0" fontId="21" fillId="0" borderId="0" xfId="0" applyFont="1" applyAlignment="1">
      <alignment horizontal="center" vertical="center"/>
    </xf>
    <xf numFmtId="0" fontId="0" fillId="0" borderId="0" xfId="0" applyAlignment="1">
      <alignment vertical="center" wrapText="1"/>
    </xf>
    <xf numFmtId="180" fontId="0" fillId="0" borderId="0" xfId="0" applyNumberFormat="1">
      <alignment vertical="center"/>
    </xf>
    <xf numFmtId="181" fontId="0" fillId="0" borderId="0" xfId="0" applyNumberFormat="1">
      <alignment vertical="center"/>
    </xf>
    <xf numFmtId="182" fontId="23" fillId="0" borderId="0" xfId="0" applyNumberFormat="1" applyFont="1" applyFill="1" applyAlignment="1">
      <alignment vertical="center" wrapText="1"/>
    </xf>
    <xf numFmtId="0" fontId="23" fillId="0" borderId="0" xfId="0" applyFont="1" applyFill="1" applyAlignment="1">
      <alignment vertical="center" wrapText="1"/>
    </xf>
    <xf numFmtId="0" fontId="23" fillId="0" borderId="0" xfId="0" applyFont="1" applyFill="1" applyAlignment="1">
      <alignment horizontal="center" vertical="center" wrapText="1"/>
    </xf>
    <xf numFmtId="181" fontId="24" fillId="0" borderId="0" xfId="0" applyNumberFormat="1" applyFont="1" applyFill="1" applyAlignment="1">
      <alignment vertical="center" wrapText="1"/>
    </xf>
    <xf numFmtId="14" fontId="0" fillId="0" borderId="0" xfId="0" applyNumberFormat="1">
      <alignment vertical="center"/>
    </xf>
    <xf numFmtId="14" fontId="0" fillId="2" borderId="0" xfId="0" applyNumberFormat="1" applyFill="1">
      <alignment vertical="center"/>
    </xf>
    <xf numFmtId="14" fontId="0" fillId="0" borderId="1" xfId="0" applyNumberFormat="1" applyBorder="1">
      <alignment vertical="center"/>
    </xf>
    <xf numFmtId="0" fontId="0" fillId="0" borderId="6" xfId="0" applyBorder="1" applyAlignment="1">
      <alignment horizontal="center" vertical="center"/>
    </xf>
    <xf numFmtId="179" fontId="0" fillId="0" borderId="0" xfId="0" applyNumberFormat="1">
      <alignment vertical="center"/>
    </xf>
    <xf numFmtId="0" fontId="25" fillId="11" borderId="23"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6" fillId="10" borderId="1" xfId="0" applyFont="1" applyFill="1" applyBorder="1" applyAlignment="1">
      <alignment vertical="center" wrapText="1"/>
    </xf>
    <xf numFmtId="0" fontId="27" fillId="0" borderId="24" xfId="0" applyFont="1" applyFill="1" applyBorder="1" applyAlignment="1">
      <alignment horizontal="left" vertical="center"/>
    </xf>
    <xf numFmtId="0" fontId="5" fillId="0" borderId="0" xfId="0" applyFont="1" applyAlignment="1">
      <alignment horizontal="left" vertical="center"/>
    </xf>
    <xf numFmtId="0" fontId="26" fillId="2" borderId="0" xfId="0" applyFont="1" applyFill="1" applyBorder="1" applyAlignment="1">
      <alignment vertical="center" wrapText="1"/>
    </xf>
    <xf numFmtId="0" fontId="26" fillId="0" borderId="1" xfId="0" applyFont="1" applyFill="1" applyBorder="1" applyAlignment="1">
      <alignment vertical="center" wrapText="1"/>
    </xf>
    <xf numFmtId="0" fontId="26" fillId="0" borderId="0" xfId="0" applyFont="1" applyFill="1" applyBorder="1" applyAlignment="1">
      <alignment vertical="center" wrapText="1"/>
    </xf>
    <xf numFmtId="0" fontId="26" fillId="0" borderId="1" xfId="0" applyFont="1" applyFill="1" applyBorder="1" applyAlignment="1">
      <alignment horizontal="center" vertical="center" wrapText="1"/>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pplyBorder="1">
      <alignment vertical="center"/>
    </xf>
    <xf numFmtId="183" fontId="0" fillId="0" borderId="0" xfId="0" applyNumberFormat="1">
      <alignment vertical="center"/>
    </xf>
    <xf numFmtId="184" fontId="0" fillId="0" borderId="0" xfId="0" applyNumberFormat="1">
      <alignment vertical="center"/>
    </xf>
    <xf numFmtId="49" fontId="0" fillId="0" borderId="0" xfId="0" applyNumberFormat="1">
      <alignment vertical="center"/>
    </xf>
    <xf numFmtId="0" fontId="0" fillId="0" borderId="2" xfId="0" applyBorder="1" applyAlignment="1">
      <alignment horizontal="center" vertical="center"/>
    </xf>
    <xf numFmtId="14" fontId="0" fillId="0" borderId="0" xfId="0" applyNumberFormat="1" applyAlignment="1">
      <alignment horizontal="left" vertical="center"/>
    </xf>
    <xf numFmtId="179" fontId="0" fillId="0" borderId="1" xfId="0" applyNumberFormat="1" applyBorder="1" applyAlignment="1">
      <alignment horizontal="center" vertical="center"/>
    </xf>
    <xf numFmtId="0" fontId="5" fillId="0" borderId="0" xfId="0" applyFont="1" applyAlignment="1">
      <alignment horizontal="center" vertical="top" wrapText="1"/>
    </xf>
    <xf numFmtId="0" fontId="1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top" wrapText="1" shrinkToFit="1"/>
    </xf>
    <xf numFmtId="0" fontId="14" fillId="0" borderId="0" xfId="0" applyFont="1" applyAlignment="1">
      <alignment horizontal="left" vertical="center" wrapText="1"/>
    </xf>
    <xf numFmtId="0" fontId="0" fillId="0" borderId="0" xfId="0" applyAlignment="1">
      <alignment horizontal="left" vertical="top" wrapText="1"/>
    </xf>
    <xf numFmtId="0" fontId="0" fillId="0" borderId="0" xfId="0" applyBorder="1" applyAlignment="1">
      <alignment horizontal="left" vertical="center" wrapText="1"/>
    </xf>
    <xf numFmtId="0" fontId="0" fillId="0" borderId="6" xfId="0" applyBorder="1" applyAlignment="1">
      <alignment horizontal="center" vertical="center"/>
    </xf>
    <xf numFmtId="0" fontId="0" fillId="0" borderId="6" xfId="0" applyBorder="1" applyAlignment="1">
      <alignment horizontal="left" vertical="center"/>
    </xf>
  </cellXfs>
  <cellStyles count="2">
    <cellStyle name="一般" xfId="0" builtinId="0"/>
    <cellStyle name="超連結" xfId="1" builtinId="8"/>
  </cellStyles>
  <dxfs count="14">
    <dxf>
      <fill>
        <patternFill>
          <bgColor rgb="FF000000"/>
        </patternFill>
      </fill>
    </dxf>
    <dxf>
      <fill>
        <patternFill>
          <bgColor rgb="FF450000"/>
        </patternFill>
      </fill>
    </dxf>
    <dxf>
      <fill>
        <patternFill>
          <bgColor rgb="FF8B0000"/>
        </patternFill>
      </fill>
    </dxf>
    <dxf>
      <fill>
        <patternFill>
          <bgColor rgb="FFCE5151"/>
        </patternFill>
      </fill>
    </dxf>
    <dxf>
      <fill>
        <patternFill>
          <bgColor rgb="FFCB5D00"/>
        </patternFill>
      </fill>
    </dxf>
    <dxf>
      <fill>
        <patternFill>
          <bgColor rgb="FFF9A000"/>
        </patternFill>
      </fill>
    </dxf>
    <dxf>
      <fill>
        <patternFill>
          <bgColor rgb="FFFFD54F"/>
        </patternFill>
      </fill>
    </dxf>
    <dxf>
      <fill>
        <patternFill>
          <bgColor rgb="FFFFECCC"/>
        </patternFill>
      </fill>
    </dxf>
    <dxf>
      <fill>
        <patternFill>
          <bgColor rgb="FFE0E0E0"/>
        </patternFill>
      </fill>
    </dxf>
    <dxf>
      <font>
        <color theme="0"/>
      </font>
      <fill>
        <patternFill>
          <bgColor theme="0"/>
        </patternFill>
      </fill>
    </dxf>
    <dxf>
      <font>
        <color theme="5" tint="0.79998168889431442"/>
      </font>
      <fill>
        <patternFill>
          <bgColor theme="5" tint="0.79998168889431442"/>
        </patternFill>
      </fill>
    </dxf>
    <dxf>
      <font>
        <color theme="5" tint="0.59996337778862885"/>
      </font>
      <fill>
        <patternFill>
          <bgColor theme="5" tint="0.59996337778862885"/>
        </patternFill>
      </fill>
    </dxf>
    <dxf>
      <font>
        <color theme="5" tint="0.39994506668294322"/>
      </font>
      <fill>
        <patternFill>
          <bgColor theme="5" tint="0.39994506668294322"/>
        </patternFill>
      </fill>
    </dxf>
    <dxf>
      <font>
        <color theme="5" tint="-0.24994659260841701"/>
      </font>
      <fill>
        <patternFill>
          <bgColor theme="5" tint="-0.24994659260841701"/>
        </patternFill>
      </fill>
    </dxf>
  </dxfs>
  <tableStyles count="0" defaultTableStyle="TableStyleMedium2" defaultPivotStyle="PivotStyleLight16"/>
  <colors>
    <mruColors>
      <color rgb="FF5B9BD5"/>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2.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7.xml"/><Relationship Id="rId1" Type="http://schemas.microsoft.com/office/2011/relationships/chartStyle" Target="style27.xml"/></Relationships>
</file>

<file path=xl/charts/_rels/chart4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1.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5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6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6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6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37.xml"/><Relationship Id="rId1" Type="http://schemas.microsoft.com/office/2011/relationships/chartStyle" Target="style37.xml"/></Relationships>
</file>

<file path=xl/charts/_rels/chart6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66.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67.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70.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71.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7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8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8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8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43.xml"/><Relationship Id="rId1" Type="http://schemas.microsoft.com/office/2011/relationships/chartStyle" Target="style43.xml"/></Relationships>
</file>

<file path=xl/charts/_rels/chart88.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89.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90.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47.xml"/><Relationship Id="rId1" Type="http://schemas.microsoft.com/office/2011/relationships/chartStyle" Target="style47.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48.xml"/><Relationship Id="rId1" Type="http://schemas.microsoft.com/office/2011/relationships/chartStyle" Target="style48.xml"/></Relationships>
</file>

<file path=xl/charts/_rels/chart93.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9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99.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長條圖到折線圖!$A$24</c:f>
          <c:strCache>
            <c:ptCount val="1"/>
            <c:pt idx="0">
              <c:v>近十年各領域學士生人數變化（人才培育版圖演變）</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長條圖到折線圖!$A$27</c:f>
              <c:strCache>
                <c:ptCount val="1"/>
                <c:pt idx="0">
                  <c:v>工程、製造及營建</c:v>
                </c:pt>
              </c:strCache>
            </c:strRef>
          </c:tx>
          <c:spPr>
            <a:ln w="28575" cap="rnd">
              <a:solidFill>
                <a:schemeClr val="accent1"/>
              </a:solidFill>
              <a:round/>
            </a:ln>
            <a:effectLst/>
          </c:spPr>
          <c:marker>
            <c:symbol val="none"/>
          </c:marker>
          <c:cat>
            <c:strRef>
              <c:f>長條圖到折線圖!$B$26:$C$26</c:f>
              <c:strCache>
                <c:ptCount val="2"/>
                <c:pt idx="0">
                  <c:v>98年</c:v>
                </c:pt>
                <c:pt idx="1">
                  <c:v>107年</c:v>
                </c:pt>
              </c:strCache>
            </c:strRef>
          </c:cat>
          <c:val>
            <c:numRef>
              <c:f>長條圖到折線圖!$B$27:$C$27</c:f>
              <c:numCache>
                <c:formatCode>General</c:formatCode>
                <c:ptCount val="2"/>
                <c:pt idx="0">
                  <c:v>225273</c:v>
                </c:pt>
                <c:pt idx="1">
                  <c:v>186863</c:v>
                </c:pt>
              </c:numCache>
            </c:numRef>
          </c:val>
          <c:smooth val="0"/>
          <c:extLst>
            <c:ext xmlns:c16="http://schemas.microsoft.com/office/drawing/2014/chart" uri="{C3380CC4-5D6E-409C-BE32-E72D297353CC}">
              <c16:uniqueId val="{00000000-F5C3-4B33-B18E-D84A5D12D909}"/>
            </c:ext>
          </c:extLst>
        </c:ser>
        <c:ser>
          <c:idx val="1"/>
          <c:order val="1"/>
          <c:tx>
            <c:strRef>
              <c:f>長條圖到折線圖!$A$28</c:f>
              <c:strCache>
                <c:ptCount val="1"/>
                <c:pt idx="0">
                  <c:v>資訊通訊科技</c:v>
                </c:pt>
              </c:strCache>
            </c:strRef>
          </c:tx>
          <c:spPr>
            <a:ln w="28575" cap="rnd">
              <a:solidFill>
                <a:schemeClr val="accent2"/>
              </a:solidFill>
              <a:round/>
            </a:ln>
            <a:effectLst/>
          </c:spPr>
          <c:marker>
            <c:symbol val="none"/>
          </c:marker>
          <c:cat>
            <c:strRef>
              <c:f>長條圖到折線圖!$B$26:$C$26</c:f>
              <c:strCache>
                <c:ptCount val="2"/>
                <c:pt idx="0">
                  <c:v>98年</c:v>
                </c:pt>
                <c:pt idx="1">
                  <c:v>107年</c:v>
                </c:pt>
              </c:strCache>
            </c:strRef>
          </c:cat>
          <c:val>
            <c:numRef>
              <c:f>長條圖到折線圖!$B$28:$C$28</c:f>
              <c:numCache>
                <c:formatCode>General</c:formatCode>
                <c:ptCount val="2"/>
                <c:pt idx="0">
                  <c:v>76338</c:v>
                </c:pt>
                <c:pt idx="1">
                  <c:v>66589</c:v>
                </c:pt>
              </c:numCache>
            </c:numRef>
          </c:val>
          <c:smooth val="0"/>
          <c:extLst>
            <c:ext xmlns:c16="http://schemas.microsoft.com/office/drawing/2014/chart" uri="{C3380CC4-5D6E-409C-BE32-E72D297353CC}">
              <c16:uniqueId val="{00000001-F5C3-4B33-B18E-D84A5D12D909}"/>
            </c:ext>
          </c:extLst>
        </c:ser>
        <c:ser>
          <c:idx val="2"/>
          <c:order val="2"/>
          <c:tx>
            <c:strRef>
              <c:f>長條圖到折線圖!$A$29</c:f>
              <c:strCache>
                <c:ptCount val="1"/>
                <c:pt idx="0">
                  <c:v>自然科學、數學及統計</c:v>
                </c:pt>
              </c:strCache>
            </c:strRef>
          </c:tx>
          <c:spPr>
            <a:ln w="28575" cap="rnd">
              <a:solidFill>
                <a:schemeClr val="accent3"/>
              </a:solidFill>
              <a:round/>
            </a:ln>
            <a:effectLst/>
          </c:spPr>
          <c:marker>
            <c:symbol val="none"/>
          </c:marker>
          <c:cat>
            <c:strRef>
              <c:f>長條圖到折線圖!$B$26:$C$26</c:f>
              <c:strCache>
                <c:ptCount val="2"/>
                <c:pt idx="0">
                  <c:v>98年</c:v>
                </c:pt>
                <c:pt idx="1">
                  <c:v>107年</c:v>
                </c:pt>
              </c:strCache>
            </c:strRef>
          </c:cat>
          <c:val>
            <c:numRef>
              <c:f>長條圖到折線圖!$B$29:$C$29</c:f>
              <c:numCache>
                <c:formatCode>General</c:formatCode>
                <c:ptCount val="2"/>
                <c:pt idx="0">
                  <c:v>55621</c:v>
                </c:pt>
                <c:pt idx="1">
                  <c:v>46306</c:v>
                </c:pt>
              </c:numCache>
            </c:numRef>
          </c:val>
          <c:smooth val="0"/>
          <c:extLst>
            <c:ext xmlns:c16="http://schemas.microsoft.com/office/drawing/2014/chart" uri="{C3380CC4-5D6E-409C-BE32-E72D297353CC}">
              <c16:uniqueId val="{00000002-F5C3-4B33-B18E-D84A5D12D909}"/>
            </c:ext>
          </c:extLst>
        </c:ser>
        <c:ser>
          <c:idx val="3"/>
          <c:order val="3"/>
          <c:tx>
            <c:strRef>
              <c:f>長條圖到折線圖!$A$30</c:f>
              <c:strCache>
                <c:ptCount val="1"/>
                <c:pt idx="0">
                  <c:v>商業、管理及法律</c:v>
                </c:pt>
              </c:strCache>
            </c:strRef>
          </c:tx>
          <c:spPr>
            <a:ln w="28575" cap="rnd">
              <a:solidFill>
                <a:schemeClr val="accent4"/>
              </a:solidFill>
              <a:round/>
            </a:ln>
            <a:effectLst/>
          </c:spPr>
          <c:marker>
            <c:symbol val="none"/>
          </c:marker>
          <c:cat>
            <c:strRef>
              <c:f>長條圖到折線圖!$B$26:$C$26</c:f>
              <c:strCache>
                <c:ptCount val="2"/>
                <c:pt idx="0">
                  <c:v>98年</c:v>
                </c:pt>
                <c:pt idx="1">
                  <c:v>107年</c:v>
                </c:pt>
              </c:strCache>
            </c:strRef>
          </c:cat>
          <c:val>
            <c:numRef>
              <c:f>長條圖到折線圖!$B$30:$C$30</c:f>
              <c:numCache>
                <c:formatCode>General</c:formatCode>
                <c:ptCount val="2"/>
                <c:pt idx="0">
                  <c:v>206884</c:v>
                </c:pt>
                <c:pt idx="1">
                  <c:v>178194</c:v>
                </c:pt>
              </c:numCache>
            </c:numRef>
          </c:val>
          <c:smooth val="0"/>
          <c:extLst>
            <c:ext xmlns:c16="http://schemas.microsoft.com/office/drawing/2014/chart" uri="{C3380CC4-5D6E-409C-BE32-E72D297353CC}">
              <c16:uniqueId val="{00000003-F5C3-4B33-B18E-D84A5D12D909}"/>
            </c:ext>
          </c:extLst>
        </c:ser>
        <c:ser>
          <c:idx val="4"/>
          <c:order val="4"/>
          <c:tx>
            <c:strRef>
              <c:f>長條圖到折線圖!$A$31</c:f>
              <c:strCache>
                <c:ptCount val="1"/>
                <c:pt idx="0">
                  <c:v>藝術及人文</c:v>
                </c:pt>
              </c:strCache>
            </c:strRef>
          </c:tx>
          <c:spPr>
            <a:ln w="28575" cap="rnd">
              <a:solidFill>
                <a:schemeClr val="accent5"/>
              </a:solidFill>
              <a:round/>
            </a:ln>
            <a:effectLst/>
          </c:spPr>
          <c:marker>
            <c:symbol val="none"/>
          </c:marker>
          <c:cat>
            <c:strRef>
              <c:f>長條圖到折線圖!$B$26:$C$26</c:f>
              <c:strCache>
                <c:ptCount val="2"/>
                <c:pt idx="0">
                  <c:v>98年</c:v>
                </c:pt>
                <c:pt idx="1">
                  <c:v>107年</c:v>
                </c:pt>
              </c:strCache>
            </c:strRef>
          </c:cat>
          <c:val>
            <c:numRef>
              <c:f>長條圖到折線圖!$B$31:$C$31</c:f>
              <c:numCache>
                <c:formatCode>General</c:formatCode>
                <c:ptCount val="2"/>
                <c:pt idx="0">
                  <c:v>147960</c:v>
                </c:pt>
                <c:pt idx="1">
                  <c:v>169335</c:v>
                </c:pt>
              </c:numCache>
            </c:numRef>
          </c:val>
          <c:smooth val="0"/>
          <c:extLst>
            <c:ext xmlns:c16="http://schemas.microsoft.com/office/drawing/2014/chart" uri="{C3380CC4-5D6E-409C-BE32-E72D297353CC}">
              <c16:uniqueId val="{00000004-F5C3-4B33-B18E-D84A5D12D909}"/>
            </c:ext>
          </c:extLst>
        </c:ser>
        <c:ser>
          <c:idx val="5"/>
          <c:order val="5"/>
          <c:tx>
            <c:strRef>
              <c:f>長條圖到折線圖!$A$32</c:f>
              <c:strCache>
                <c:ptCount val="1"/>
                <c:pt idx="0">
                  <c:v>服務</c:v>
                </c:pt>
              </c:strCache>
            </c:strRef>
          </c:tx>
          <c:spPr>
            <a:ln w="28575" cap="rnd">
              <a:solidFill>
                <a:schemeClr val="accent6"/>
              </a:solidFill>
              <a:round/>
            </a:ln>
            <a:effectLst/>
          </c:spPr>
          <c:marker>
            <c:symbol val="none"/>
          </c:marker>
          <c:cat>
            <c:strRef>
              <c:f>長條圖到折線圖!$B$26:$C$26</c:f>
              <c:strCache>
                <c:ptCount val="2"/>
                <c:pt idx="0">
                  <c:v>98年</c:v>
                </c:pt>
                <c:pt idx="1">
                  <c:v>107年</c:v>
                </c:pt>
              </c:strCache>
            </c:strRef>
          </c:cat>
          <c:val>
            <c:numRef>
              <c:f>長條圖到折線圖!$B$32:$C$32</c:f>
              <c:numCache>
                <c:formatCode>General</c:formatCode>
                <c:ptCount val="2"/>
                <c:pt idx="0">
                  <c:v>86864</c:v>
                </c:pt>
                <c:pt idx="1">
                  <c:v>127985</c:v>
                </c:pt>
              </c:numCache>
            </c:numRef>
          </c:val>
          <c:smooth val="0"/>
          <c:extLst>
            <c:ext xmlns:c16="http://schemas.microsoft.com/office/drawing/2014/chart" uri="{C3380CC4-5D6E-409C-BE32-E72D297353CC}">
              <c16:uniqueId val="{00000005-F5C3-4B33-B18E-D84A5D12D909}"/>
            </c:ext>
          </c:extLst>
        </c:ser>
        <c:ser>
          <c:idx val="6"/>
          <c:order val="6"/>
          <c:tx>
            <c:strRef>
              <c:f>長條圖到折線圖!$A$33</c:f>
              <c:strCache>
                <c:ptCount val="1"/>
                <c:pt idx="0">
                  <c:v>醫藥衛生及社會福利</c:v>
                </c:pt>
              </c:strCache>
            </c:strRef>
          </c:tx>
          <c:spPr>
            <a:ln w="28575" cap="rnd">
              <a:solidFill>
                <a:schemeClr val="accent1">
                  <a:lumMod val="60000"/>
                </a:schemeClr>
              </a:solidFill>
              <a:round/>
            </a:ln>
            <a:effectLst/>
          </c:spPr>
          <c:marker>
            <c:symbol val="none"/>
          </c:marker>
          <c:cat>
            <c:strRef>
              <c:f>長條圖到折線圖!$B$26:$C$26</c:f>
              <c:strCache>
                <c:ptCount val="2"/>
                <c:pt idx="0">
                  <c:v>98年</c:v>
                </c:pt>
                <c:pt idx="1">
                  <c:v>107年</c:v>
                </c:pt>
              </c:strCache>
            </c:strRef>
          </c:cat>
          <c:val>
            <c:numRef>
              <c:f>長條圖到折線圖!$B$33:$C$33</c:f>
              <c:numCache>
                <c:formatCode>General</c:formatCode>
                <c:ptCount val="2"/>
                <c:pt idx="0">
                  <c:v>66888</c:v>
                </c:pt>
                <c:pt idx="1">
                  <c:v>73427</c:v>
                </c:pt>
              </c:numCache>
            </c:numRef>
          </c:val>
          <c:smooth val="0"/>
          <c:extLst>
            <c:ext xmlns:c16="http://schemas.microsoft.com/office/drawing/2014/chart" uri="{C3380CC4-5D6E-409C-BE32-E72D297353CC}">
              <c16:uniqueId val="{00000006-F5C3-4B33-B18E-D84A5D12D909}"/>
            </c:ext>
          </c:extLst>
        </c:ser>
        <c:ser>
          <c:idx val="7"/>
          <c:order val="7"/>
          <c:tx>
            <c:strRef>
              <c:f>長條圖到折線圖!$A$34</c:f>
              <c:strCache>
                <c:ptCount val="1"/>
                <c:pt idx="0">
                  <c:v>社會科學、新聞及圖書資訊</c:v>
                </c:pt>
              </c:strCache>
            </c:strRef>
          </c:tx>
          <c:spPr>
            <a:ln w="28575" cap="rnd">
              <a:solidFill>
                <a:schemeClr val="accent2">
                  <a:lumMod val="60000"/>
                </a:schemeClr>
              </a:solidFill>
              <a:round/>
            </a:ln>
            <a:effectLst/>
          </c:spPr>
          <c:marker>
            <c:symbol val="none"/>
          </c:marker>
          <c:cat>
            <c:strRef>
              <c:f>長條圖到折線圖!$B$26:$C$26</c:f>
              <c:strCache>
                <c:ptCount val="2"/>
                <c:pt idx="0">
                  <c:v>98年</c:v>
                </c:pt>
                <c:pt idx="1">
                  <c:v>107年</c:v>
                </c:pt>
              </c:strCache>
            </c:strRef>
          </c:cat>
          <c:val>
            <c:numRef>
              <c:f>長條圖到折線圖!$B$34:$C$34</c:f>
              <c:numCache>
                <c:formatCode>General</c:formatCode>
                <c:ptCount val="2"/>
                <c:pt idx="0">
                  <c:v>45159</c:v>
                </c:pt>
                <c:pt idx="1">
                  <c:v>44200</c:v>
                </c:pt>
              </c:numCache>
            </c:numRef>
          </c:val>
          <c:smooth val="0"/>
          <c:extLst>
            <c:ext xmlns:c16="http://schemas.microsoft.com/office/drawing/2014/chart" uri="{C3380CC4-5D6E-409C-BE32-E72D297353CC}">
              <c16:uniqueId val="{00000007-F5C3-4B33-B18E-D84A5D12D909}"/>
            </c:ext>
          </c:extLst>
        </c:ser>
        <c:ser>
          <c:idx val="8"/>
          <c:order val="8"/>
          <c:tx>
            <c:strRef>
              <c:f>長條圖到折線圖!$A$35</c:f>
              <c:strCache>
                <c:ptCount val="1"/>
                <c:pt idx="0">
                  <c:v>教育</c:v>
                </c:pt>
              </c:strCache>
            </c:strRef>
          </c:tx>
          <c:spPr>
            <a:ln w="28575" cap="rnd">
              <a:solidFill>
                <a:schemeClr val="accent3">
                  <a:lumMod val="60000"/>
                </a:schemeClr>
              </a:solidFill>
              <a:round/>
            </a:ln>
            <a:effectLst/>
          </c:spPr>
          <c:marker>
            <c:symbol val="none"/>
          </c:marker>
          <c:cat>
            <c:strRef>
              <c:f>長條圖到折線圖!$B$26:$C$26</c:f>
              <c:strCache>
                <c:ptCount val="2"/>
                <c:pt idx="0">
                  <c:v>98年</c:v>
                </c:pt>
                <c:pt idx="1">
                  <c:v>107年</c:v>
                </c:pt>
              </c:strCache>
            </c:strRef>
          </c:cat>
          <c:val>
            <c:numRef>
              <c:f>長條圖到折線圖!$B$35:$C$35</c:f>
              <c:numCache>
                <c:formatCode>General</c:formatCode>
                <c:ptCount val="2"/>
                <c:pt idx="0">
                  <c:v>20366</c:v>
                </c:pt>
                <c:pt idx="1">
                  <c:v>19617</c:v>
                </c:pt>
              </c:numCache>
            </c:numRef>
          </c:val>
          <c:smooth val="0"/>
          <c:extLst>
            <c:ext xmlns:c16="http://schemas.microsoft.com/office/drawing/2014/chart" uri="{C3380CC4-5D6E-409C-BE32-E72D297353CC}">
              <c16:uniqueId val="{00000008-F5C3-4B33-B18E-D84A5D12D909}"/>
            </c:ext>
          </c:extLst>
        </c:ser>
        <c:ser>
          <c:idx val="9"/>
          <c:order val="9"/>
          <c:tx>
            <c:strRef>
              <c:f>長條圖到折線圖!$A$36</c:f>
              <c:strCache>
                <c:ptCount val="1"/>
                <c:pt idx="0">
                  <c:v>農業、林業、漁業及獸醫</c:v>
                </c:pt>
              </c:strCache>
            </c:strRef>
          </c:tx>
          <c:spPr>
            <a:ln w="28575" cap="rnd">
              <a:solidFill>
                <a:schemeClr val="accent4">
                  <a:lumMod val="60000"/>
                </a:schemeClr>
              </a:solidFill>
              <a:round/>
            </a:ln>
            <a:effectLst/>
          </c:spPr>
          <c:marker>
            <c:symbol val="none"/>
          </c:marker>
          <c:cat>
            <c:strRef>
              <c:f>長條圖到折線圖!$B$26:$C$26</c:f>
              <c:strCache>
                <c:ptCount val="2"/>
                <c:pt idx="0">
                  <c:v>98年</c:v>
                </c:pt>
                <c:pt idx="1">
                  <c:v>107年</c:v>
                </c:pt>
              </c:strCache>
            </c:strRef>
          </c:cat>
          <c:val>
            <c:numRef>
              <c:f>長條圖到折線圖!$B$36:$C$36</c:f>
              <c:numCache>
                <c:formatCode>General</c:formatCode>
                <c:ptCount val="2"/>
                <c:pt idx="0">
                  <c:v>12363</c:v>
                </c:pt>
                <c:pt idx="1">
                  <c:v>13323</c:v>
                </c:pt>
              </c:numCache>
            </c:numRef>
          </c:val>
          <c:smooth val="0"/>
          <c:extLst>
            <c:ext xmlns:c16="http://schemas.microsoft.com/office/drawing/2014/chart" uri="{C3380CC4-5D6E-409C-BE32-E72D297353CC}">
              <c16:uniqueId val="{00000009-F5C3-4B33-B18E-D84A5D12D909}"/>
            </c:ext>
          </c:extLst>
        </c:ser>
        <c:ser>
          <c:idx val="10"/>
          <c:order val="10"/>
          <c:tx>
            <c:strRef>
              <c:f>長條圖到折線圖!$A$37</c:f>
              <c:strCache>
                <c:ptCount val="1"/>
                <c:pt idx="0">
                  <c:v>其他</c:v>
                </c:pt>
              </c:strCache>
            </c:strRef>
          </c:tx>
          <c:spPr>
            <a:ln w="28575" cap="rnd">
              <a:solidFill>
                <a:schemeClr val="accent5">
                  <a:lumMod val="60000"/>
                </a:schemeClr>
              </a:solidFill>
              <a:round/>
            </a:ln>
            <a:effectLst/>
          </c:spPr>
          <c:marker>
            <c:symbol val="none"/>
          </c:marker>
          <c:cat>
            <c:strRef>
              <c:f>長條圖到折線圖!$B$26:$C$26</c:f>
              <c:strCache>
                <c:ptCount val="2"/>
                <c:pt idx="0">
                  <c:v>98年</c:v>
                </c:pt>
                <c:pt idx="1">
                  <c:v>107年</c:v>
                </c:pt>
              </c:strCache>
            </c:strRef>
          </c:cat>
          <c:val>
            <c:numRef>
              <c:f>長條圖到折線圖!$B$37:$C$37</c:f>
              <c:numCache>
                <c:formatCode>General</c:formatCode>
                <c:ptCount val="2"/>
                <c:pt idx="0">
                  <c:v>2016</c:v>
                </c:pt>
                <c:pt idx="1">
                  <c:v>1112</c:v>
                </c:pt>
              </c:numCache>
            </c:numRef>
          </c:val>
          <c:smooth val="0"/>
          <c:extLst>
            <c:ext xmlns:c16="http://schemas.microsoft.com/office/drawing/2014/chart" uri="{C3380CC4-5D6E-409C-BE32-E72D297353CC}">
              <c16:uniqueId val="{0000000A-F5C3-4B33-B18E-D84A5D12D909}"/>
            </c:ext>
          </c:extLst>
        </c:ser>
        <c:dLbls>
          <c:showLegendKey val="0"/>
          <c:showVal val="0"/>
          <c:showCatName val="0"/>
          <c:showSerName val="0"/>
          <c:showPercent val="0"/>
          <c:showBubbleSize val="0"/>
        </c:dLbls>
        <c:smooth val="0"/>
        <c:axId val="561737584"/>
        <c:axId val="561739224"/>
      </c:lineChart>
      <c:catAx>
        <c:axId val="56173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1739224"/>
        <c:crosses val="autoZero"/>
        <c:auto val="1"/>
        <c:lblAlgn val="ctr"/>
        <c:lblOffset val="100"/>
        <c:noMultiLvlLbl val="0"/>
      </c:catAx>
      <c:valAx>
        <c:axId val="56173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6173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24CA-4009-82EB-7AC4BC560470}"/>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24CA-4009-82EB-7AC4BC560470}"/>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dPt>
            <c:idx val="1"/>
            <c:bubble3D val="0"/>
            <c:spPr>
              <a:ln w="19050">
                <a:solidFill>
                  <a:schemeClr val="bg1">
                    <a:lumMod val="50000"/>
                  </a:schemeClr>
                </a:solidFill>
                <a:prstDash val="solid"/>
              </a:ln>
            </c:spPr>
            <c:extLst>
              <c:ext xmlns:c16="http://schemas.microsoft.com/office/drawing/2014/chart" uri="{C3380CC4-5D6E-409C-BE32-E72D297353CC}">
                <c16:uniqueId val="{00000000-C367-4F64-AF06-91476F2D3F23}"/>
              </c:ext>
            </c:extLst>
          </c:dPt>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24CA-4009-82EB-7AC4BC560470}"/>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extTo"/>
        <c:spPr>
          <a:ln>
            <a:solidFill>
              <a:schemeClr val="accent2">
                <a:shade val="95000"/>
                <a:satMod val="105000"/>
              </a:schemeClr>
            </a:solid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extTo"/>
        <c:spPr>
          <a:ln>
            <a:solidFill>
              <a:schemeClr val="accent2">
                <a:shade val="95000"/>
                <a:satMod val="105000"/>
              </a:schemeClr>
            </a:solid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4CD1-4828-8246-F9541A5D99DC}"/>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4CD1-4828-8246-F9541A5D99D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4CD1-4828-8246-F9541A5D99DC}"/>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one"/>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one"/>
        <c:spPr>
          <a:ln>
            <a:noFill/>
          </a:ln>
        </c:spPr>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3959-4458-9955-710B66FB8DEF}"/>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ysDot"/>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3959-4458-9955-710B66FB8DEF}"/>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959-4458-9955-710B66FB8DE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3959-4458-9955-710B66FB8DEF}"/>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one"/>
        <c:spPr>
          <a:ln>
            <a:no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5DE7-496D-985A-9F77FE571D83}"/>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5DE7-496D-985A-9F77FE571D83}"/>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2-5DE7-496D-985A-9F77FE571D83}"/>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5DE7-496D-985A-9F77FE571D83}"/>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one"/>
        <c:spPr>
          <a:ln>
            <a:no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one"/>
        <c:spPr>
          <a:ln>
            <a:no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no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2AC0-4F7F-B104-5A14CDD3D912}"/>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2AC0-4F7F-B104-5A14CDD3D912}"/>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one"/>
        <c:spPr>
          <a:ln>
            <a:noFill/>
          </a:ln>
        </c:spPr>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solidFill>
                <a:schemeClr val="bg1">
                  <a:lumMod val="50000"/>
                </a:schemeClr>
              </a:solid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C89F-4634-B058-33460FD8B2D7}"/>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C89F-4634-B058-33460FD8B2D7}"/>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extTo"/>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no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solidFill>
              <a:schemeClr val="accent2">
                <a:lumMod val="20000"/>
                <a:lumOff val="80000"/>
              </a:schemeClr>
            </a:solid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961207337444"/>
          <c:y val="0.12215026736255644"/>
          <c:w val="0.71393107279522239"/>
          <c:h val="0.7351284965874636"/>
        </c:manualLayout>
      </c:layout>
      <c:scatterChart>
        <c:scatterStyle val="lineMarker"/>
        <c:varyColors val="0"/>
        <c:ser>
          <c:idx val="0"/>
          <c:order val="0"/>
          <c:tx>
            <c:strRef>
              <c:f>'輔助背景-用儲存格'!$A$1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dLbls>
            <c:dLbl>
              <c:idx val="0"/>
              <c:layout>
                <c:manualLayout>
                  <c:x val="-8.5088307593561962E-3"/>
                  <c:y val="1.9712207972175676E-2"/>
                </c:manualLayout>
              </c:layout>
              <c:tx>
                <c:rich>
                  <a:bodyPr/>
                  <a:lstStyle/>
                  <a:p>
                    <a:fld id="{ACDD36E7-0C96-4214-BF46-F4A46EE31290}"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108-43FF-99EF-6581B141981E}"/>
                </c:ext>
              </c:extLst>
            </c:dLbl>
            <c:dLbl>
              <c:idx val="1"/>
              <c:tx>
                <c:rich>
                  <a:bodyPr/>
                  <a:lstStyle/>
                  <a:p>
                    <a:fld id="{3193FA83-7D76-4176-80D3-A3E0ED84BA9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108-43FF-99EF-6581B141981E}"/>
                </c:ext>
              </c:extLst>
            </c:dLbl>
            <c:dLbl>
              <c:idx val="2"/>
              <c:tx>
                <c:rich>
                  <a:bodyPr/>
                  <a:lstStyle/>
                  <a:p>
                    <a:fld id="{AB089778-D133-4AE6-A08E-598CF15A0A2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108-43FF-99EF-6581B141981E}"/>
                </c:ext>
              </c:extLst>
            </c:dLbl>
            <c:dLbl>
              <c:idx val="3"/>
              <c:tx>
                <c:rich>
                  <a:bodyPr/>
                  <a:lstStyle/>
                  <a:p>
                    <a:fld id="{32B20904-CDA5-45BF-8E6C-EE2FEAF8038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108-43FF-99EF-6581B141981E}"/>
                </c:ext>
              </c:extLst>
            </c:dLbl>
            <c:dLbl>
              <c:idx val="4"/>
              <c:tx>
                <c:rich>
                  <a:bodyPr/>
                  <a:lstStyle/>
                  <a:p>
                    <a:fld id="{DD5D8D45-237D-4D19-87B0-2B1B3369FC6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108-43FF-99EF-6581B141981E}"/>
                </c:ext>
              </c:extLst>
            </c:dLbl>
            <c:dLbl>
              <c:idx val="5"/>
              <c:tx>
                <c:rich>
                  <a:bodyPr/>
                  <a:lstStyle/>
                  <a:p>
                    <a:fld id="{A76CFC89-4F8D-4503-9BDE-E52D14F6844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108-43FF-99EF-6581B141981E}"/>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'輔助背景-用儲存格'!$B$2:$B$7</c:f>
              <c:numCache>
                <c:formatCode>General</c:formatCode>
                <c:ptCount val="6"/>
                <c:pt idx="0">
                  <c:v>18</c:v>
                </c:pt>
                <c:pt idx="1">
                  <c:v>14</c:v>
                </c:pt>
                <c:pt idx="2">
                  <c:v>12</c:v>
                </c:pt>
                <c:pt idx="3">
                  <c:v>13</c:v>
                </c:pt>
                <c:pt idx="4">
                  <c:v>15</c:v>
                </c:pt>
                <c:pt idx="5">
                  <c:v>16</c:v>
                </c:pt>
              </c:numCache>
            </c:numRef>
          </c:xVal>
          <c:yVal>
            <c:numRef>
              <c:f>'輔助背景-用儲存格'!$C$2:$C$7</c:f>
              <c:numCache>
                <c:formatCode>General</c:formatCode>
                <c:ptCount val="6"/>
                <c:pt idx="0">
                  <c:v>4.5</c:v>
                </c:pt>
                <c:pt idx="1">
                  <c:v>6</c:v>
                </c:pt>
                <c:pt idx="2">
                  <c:v>4</c:v>
                </c:pt>
                <c:pt idx="3">
                  <c:v>7</c:v>
                </c:pt>
                <c:pt idx="4">
                  <c:v>9</c:v>
                </c:pt>
                <c:pt idx="5">
                  <c:v>6.5</c:v>
                </c:pt>
              </c:numCache>
            </c:numRef>
          </c:yVal>
          <c:smooth val="0"/>
          <c:extLst>
            <c:ext xmlns:c15="http://schemas.microsoft.com/office/drawing/2012/chart" uri="{02D57815-91ED-43cb-92C2-25804820EDAC}">
              <c15:datalabelsRange>
                <c15:f>'輔助背景-用儲存格'!$A$2:$A$7</c15:f>
                <c15:dlblRangeCache>
                  <c:ptCount val="6"/>
                  <c:pt idx="0">
                    <c:v>A</c:v>
                  </c:pt>
                  <c:pt idx="1">
                    <c:v>B</c:v>
                  </c:pt>
                  <c:pt idx="2">
                    <c:v>C</c:v>
                  </c:pt>
                  <c:pt idx="3">
                    <c:v>D</c:v>
                  </c:pt>
                  <c:pt idx="4">
                    <c:v>E</c:v>
                  </c:pt>
                  <c:pt idx="5">
                    <c:v>F</c:v>
                  </c:pt>
                </c15:dlblRangeCache>
              </c15:datalabelsRange>
            </c:ext>
            <c:ext xmlns:c16="http://schemas.microsoft.com/office/drawing/2014/chart" uri="{C3380CC4-5D6E-409C-BE32-E72D297353CC}">
              <c16:uniqueId val="{00000000-F533-4B9B-B3F3-D4C746994A5D}"/>
            </c:ext>
          </c:extLst>
        </c:ser>
        <c:dLbls>
          <c:showLegendKey val="0"/>
          <c:showVal val="0"/>
          <c:showCatName val="0"/>
          <c:showSerName val="0"/>
          <c:showPercent val="0"/>
          <c:showBubbleSize val="0"/>
        </c:dLbls>
        <c:axId val="128636416"/>
        <c:axId val="128637952"/>
      </c:scatterChart>
      <c:valAx>
        <c:axId val="128636416"/>
        <c:scaling>
          <c:orientation val="minMax"/>
          <c:max val="20"/>
          <c:min val="10"/>
        </c:scaling>
        <c:delete val="0"/>
        <c:axPos val="b"/>
        <c:numFmt formatCode="General" sourceLinked="1"/>
        <c:majorTickMark val="out"/>
        <c:minorTickMark val="none"/>
        <c:tickLblPos val="nextTo"/>
        <c:crossAx val="128637952"/>
        <c:crossesAt val="0"/>
        <c:crossBetween val="midCat"/>
        <c:majorUnit val="1"/>
      </c:valAx>
      <c:valAx>
        <c:axId val="128637952"/>
        <c:scaling>
          <c:orientation val="minMax"/>
          <c:max val="10"/>
          <c:min val="0"/>
        </c:scaling>
        <c:delete val="0"/>
        <c:axPos val="l"/>
        <c:numFmt formatCode="General" sourceLinked="1"/>
        <c:majorTickMark val="out"/>
        <c:minorTickMark val="none"/>
        <c:tickLblPos val="nextTo"/>
        <c:crossAx val="128636416"/>
        <c:crosses val="autoZero"/>
        <c:crossBetween val="midCat"/>
      </c:valAx>
      <c:spPr>
        <a:noFill/>
        <a:ln>
          <a:solidFill>
            <a:schemeClr val="bg1">
              <a:lumMod val="7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6.0478335929933895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B2CA-4A0F-814C-32C6D6B45737}"/>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B2CA-4A0F-814C-32C6D6B45737}"/>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B2CA-4A0F-814C-32C6D6B45737}"/>
            </c:ext>
          </c:extLst>
        </c:ser>
        <c:dLbls>
          <c:showLegendKey val="0"/>
          <c:showVal val="0"/>
          <c:showCatName val="0"/>
          <c:showSerName val="0"/>
          <c:showPercent val="0"/>
          <c:showBubbleSize val="0"/>
        </c:dLbls>
        <c:axId val="128204800"/>
        <c:axId val="128206336"/>
      </c:scatterChart>
      <c:valAx>
        <c:axId val="128204800"/>
        <c:scaling>
          <c:orientation val="minMax"/>
          <c:max val="20"/>
          <c:min val="10"/>
        </c:scaling>
        <c:delete val="0"/>
        <c:axPos val="b"/>
        <c:numFmt formatCode="General" sourceLinked="1"/>
        <c:majorTickMark val="out"/>
        <c:minorTickMark val="none"/>
        <c:tickLblPos val="nextTo"/>
        <c:crossAx val="128206336"/>
        <c:crossesAt val="0"/>
        <c:crossBetween val="midCat"/>
      </c:valAx>
      <c:valAx>
        <c:axId val="128206336"/>
        <c:scaling>
          <c:orientation val="minMax"/>
          <c:max val="10"/>
          <c:min val="0"/>
        </c:scaling>
        <c:delete val="0"/>
        <c:axPos val="l"/>
        <c:numFmt formatCode="General" sourceLinked="1"/>
        <c:majorTickMark val="out"/>
        <c:minorTickMark val="none"/>
        <c:tickLblPos val="nextTo"/>
        <c:crossAx val="128204800"/>
        <c:crosses val="autoZero"/>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1.1856259915608187</c:v>
                </c:pt>
                <c:pt idx="1">
                  <c:v>1.0905877664543508</c:v>
                </c:pt>
                <c:pt idx="2">
                  <c:v>0.90057081090984314</c:v>
                </c:pt>
                <c:pt idx="3">
                  <c:v>0.84680240823330699</c:v>
                </c:pt>
                <c:pt idx="4">
                  <c:v>1.1138825198081492</c:v>
                </c:pt>
                <c:pt idx="5">
                  <c:v>0.9887305797453565</c:v>
                </c:pt>
                <c:pt idx="6">
                  <c:v>0.99244609303997156</c:v>
                </c:pt>
                <c:pt idx="7">
                  <c:v>1.0803221498286966</c:v>
                </c:pt>
                <c:pt idx="8">
                  <c:v>1.1078720520345042</c:v>
                </c:pt>
                <c:pt idx="9">
                  <c:v>1.1358508356794379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4-A2FB-4E90-B863-547943AEB0D0}"/>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2.8394648633926276</c:v>
                </c:pt>
                <c:pt idx="1">
                  <c:v>3.1115567294843918</c:v>
                </c:pt>
                <c:pt idx="2">
                  <c:v>3.1218635722597678</c:v>
                </c:pt>
                <c:pt idx="3">
                  <c:v>3.1664180814402312</c:v>
                </c:pt>
                <c:pt idx="4">
                  <c:v>3.166591379722921</c:v>
                </c:pt>
                <c:pt idx="5">
                  <c:v>3.0148684005194588</c:v>
                </c:pt>
                <c:pt idx="6">
                  <c:v>2.906248106129786</c:v>
                </c:pt>
                <c:pt idx="7">
                  <c:v>3.1082033977088903</c:v>
                </c:pt>
                <c:pt idx="8">
                  <c:v>3.1308727401266805</c:v>
                </c:pt>
                <c:pt idx="9">
                  <c:v>2.9162664153830091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5-A2FB-4E90-B863-547943AEB0D0}"/>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4.6218086375566687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86EC-40BE-8C1B-A3F847E8F2BE}"/>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86EC-40BE-8C1B-A3F847E8F2BE}"/>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86EC-40BE-8C1B-A3F847E8F2BE}"/>
            </c:ext>
          </c:extLst>
        </c:ser>
        <c:dLbls>
          <c:showLegendKey val="0"/>
          <c:showVal val="0"/>
          <c:showCatName val="0"/>
          <c:showSerName val="0"/>
          <c:showPercent val="0"/>
          <c:showBubbleSize val="0"/>
        </c:dLbls>
        <c:axId val="128223488"/>
        <c:axId val="128241664"/>
      </c:scatterChart>
      <c:valAx>
        <c:axId val="128223488"/>
        <c:scaling>
          <c:orientation val="minMax"/>
          <c:max val="20"/>
          <c:min val="10"/>
        </c:scaling>
        <c:delete val="0"/>
        <c:axPos val="b"/>
        <c:numFmt formatCode="General" sourceLinked="1"/>
        <c:majorTickMark val="out"/>
        <c:minorTickMark val="none"/>
        <c:tickLblPos val="nextTo"/>
        <c:crossAx val="128241664"/>
        <c:crossesAt val="5"/>
        <c:crossBetween val="midCat"/>
      </c:valAx>
      <c:valAx>
        <c:axId val="128241664"/>
        <c:scaling>
          <c:orientation val="minMax"/>
          <c:max val="10"/>
          <c:min val="0"/>
        </c:scaling>
        <c:delete val="0"/>
        <c:axPos val="l"/>
        <c:numFmt formatCode="General" sourceLinked="1"/>
        <c:majorTickMark val="out"/>
        <c:minorTickMark val="none"/>
        <c:tickLblPos val="nextTo"/>
        <c:crossAx val="128223488"/>
        <c:crossesAt val="16"/>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346B-4120-A2EF-B7E1133F8B74}"/>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346B-4120-A2EF-B7E1133F8B74}"/>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1.1856259915608187</c:v>
                </c:pt>
                <c:pt idx="1">
                  <c:v>1.0905877664543508</c:v>
                </c:pt>
                <c:pt idx="2">
                  <c:v>0.90057081090984314</c:v>
                </c:pt>
                <c:pt idx="3">
                  <c:v>0.84680240823330699</c:v>
                </c:pt>
                <c:pt idx="4">
                  <c:v>1.1138825198081492</c:v>
                </c:pt>
                <c:pt idx="5">
                  <c:v>0.9887305797453565</c:v>
                </c:pt>
                <c:pt idx="6">
                  <c:v>0.99244609303997156</c:v>
                </c:pt>
                <c:pt idx="7">
                  <c:v>1.0803221498286966</c:v>
                </c:pt>
                <c:pt idx="8">
                  <c:v>1.1078720520345042</c:v>
                </c:pt>
                <c:pt idx="9">
                  <c:v>1.1358508356794379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346B-4120-A2EF-B7E1133F8B74}"/>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2.8394648633926276</c:v>
                </c:pt>
                <c:pt idx="1">
                  <c:v>3.1115567294843918</c:v>
                </c:pt>
                <c:pt idx="2">
                  <c:v>3.1218635722597678</c:v>
                </c:pt>
                <c:pt idx="3">
                  <c:v>3.1664180814402312</c:v>
                </c:pt>
                <c:pt idx="4">
                  <c:v>3.166591379722921</c:v>
                </c:pt>
                <c:pt idx="5">
                  <c:v>3.0148684005194588</c:v>
                </c:pt>
                <c:pt idx="6">
                  <c:v>2.906248106129786</c:v>
                </c:pt>
                <c:pt idx="7">
                  <c:v>3.1082033977088903</c:v>
                </c:pt>
                <c:pt idx="8">
                  <c:v>3.1308727401266805</c:v>
                </c:pt>
                <c:pt idx="9">
                  <c:v>2.9162664153830091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346B-4120-A2EF-B7E1133F8B74}"/>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errBars>
            <c:errBarType val="both"/>
            <c:errValType val="cust"/>
            <c:noEndCap val="0"/>
            <c:plus>
              <c:numRef>
                <c:f>如何描述數據!$F$6:$F$7</c:f>
                <c:numCache>
                  <c:formatCode>General</c:formatCode>
                  <c:ptCount val="2"/>
                  <c:pt idx="0">
                    <c:v>0.58916136254095164</c:v>
                  </c:pt>
                  <c:pt idx="1">
                    <c:v>1.3714955340794943</c:v>
                  </c:pt>
                </c:numCache>
              </c:numRef>
            </c:plus>
            <c:minus>
              <c:numRef>
                <c:f>如何描述數據!$F$6:$F$7</c:f>
                <c:numCache>
                  <c:formatCode>General</c:formatCode>
                  <c:ptCount val="2"/>
                  <c:pt idx="0">
                    <c:v>0.58916136254095164</c:v>
                  </c:pt>
                  <c:pt idx="1">
                    <c:v>1.3714955340794943</c:v>
                  </c:pt>
                </c:numCache>
              </c:numRef>
            </c:minus>
            <c:spPr>
              <a:noFill/>
              <a:ln w="9525" cap="flat" cmpd="sng" algn="ctr">
                <a:solidFill>
                  <a:schemeClr val="tx1">
                    <a:lumMod val="65000"/>
                    <a:lumOff val="35000"/>
                  </a:schemeClr>
                </a:solidFill>
                <a:round/>
              </a:ln>
              <a:effectLst/>
            </c:spPr>
          </c:errBars>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max val="8"/>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1.1856259915608187</c:v>
                </c:pt>
                <c:pt idx="1">
                  <c:v>1.0905877664543508</c:v>
                </c:pt>
                <c:pt idx="2">
                  <c:v>0.90057081090984314</c:v>
                </c:pt>
                <c:pt idx="3">
                  <c:v>0.84680240823330699</c:v>
                </c:pt>
                <c:pt idx="4">
                  <c:v>1.1138825198081492</c:v>
                </c:pt>
                <c:pt idx="5">
                  <c:v>0.9887305797453565</c:v>
                </c:pt>
                <c:pt idx="6">
                  <c:v>0.99244609303997156</c:v>
                </c:pt>
                <c:pt idx="7">
                  <c:v>1.0803221498286966</c:v>
                </c:pt>
                <c:pt idx="8">
                  <c:v>1.1078720520345042</c:v>
                </c:pt>
                <c:pt idx="9">
                  <c:v>1.1358508356794379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858F-4353-8993-475484E950F9}"/>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2.8394648633926276</c:v>
                </c:pt>
                <c:pt idx="1">
                  <c:v>3.1115567294843918</c:v>
                </c:pt>
                <c:pt idx="2">
                  <c:v>3.1218635722597678</c:v>
                </c:pt>
                <c:pt idx="3">
                  <c:v>3.1664180814402312</c:v>
                </c:pt>
                <c:pt idx="4">
                  <c:v>3.166591379722921</c:v>
                </c:pt>
                <c:pt idx="5">
                  <c:v>3.0148684005194588</c:v>
                </c:pt>
                <c:pt idx="6">
                  <c:v>2.906248106129786</c:v>
                </c:pt>
                <c:pt idx="7">
                  <c:v>3.1082033977088903</c:v>
                </c:pt>
                <c:pt idx="8">
                  <c:v>3.1308727401266805</c:v>
                </c:pt>
                <c:pt idx="9">
                  <c:v>2.9162664153830091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858F-4353-8993-475484E950F9}"/>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B482-47D4-B27C-109B28171D31}"/>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B482-47D4-B27C-109B28171D31}"/>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1.1856259915608187</c:v>
                </c:pt>
                <c:pt idx="1">
                  <c:v>1.0905877664543508</c:v>
                </c:pt>
                <c:pt idx="2">
                  <c:v>0.90057081090984314</c:v>
                </c:pt>
                <c:pt idx="3">
                  <c:v>0.84680240823330699</c:v>
                </c:pt>
                <c:pt idx="4">
                  <c:v>1.1138825198081492</c:v>
                </c:pt>
                <c:pt idx="5">
                  <c:v>0.9887305797453565</c:v>
                </c:pt>
                <c:pt idx="6">
                  <c:v>0.99244609303997156</c:v>
                </c:pt>
                <c:pt idx="7">
                  <c:v>1.0803221498286966</c:v>
                </c:pt>
                <c:pt idx="8">
                  <c:v>1.1078720520345042</c:v>
                </c:pt>
                <c:pt idx="9">
                  <c:v>1.1358508356794379</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3-B482-47D4-B27C-109B28171D31}"/>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2.8394648633926276</c:v>
                </c:pt>
                <c:pt idx="1">
                  <c:v>3.1115567294843918</c:v>
                </c:pt>
                <c:pt idx="2">
                  <c:v>3.1218635722597678</c:v>
                </c:pt>
                <c:pt idx="3">
                  <c:v>3.1664180814402312</c:v>
                </c:pt>
                <c:pt idx="4">
                  <c:v>3.166591379722921</c:v>
                </c:pt>
                <c:pt idx="5">
                  <c:v>3.0148684005194588</c:v>
                </c:pt>
                <c:pt idx="6">
                  <c:v>2.906248106129786</c:v>
                </c:pt>
                <c:pt idx="7">
                  <c:v>3.1082033977088903</c:v>
                </c:pt>
                <c:pt idx="8">
                  <c:v>3.1308727401266805</c:v>
                </c:pt>
                <c:pt idx="9">
                  <c:v>2.9162664153830091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4-B482-47D4-B27C-109B28171D31}"/>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chemeClr val="accent1"/>
              </a:solidFill>
              <a:ln w="9525">
                <a:solidFill>
                  <a:schemeClr val="accent1"/>
                </a:solidFill>
              </a:ln>
              <a:effectLst/>
            </c:spPr>
          </c:marker>
          <c:xVal>
            <c:numRef>
              <c:f>如何描述數據!$C$26:$C$35</c:f>
              <c:numCache>
                <c:formatCode>General</c:formatCode>
                <c:ptCount val="10"/>
                <c:pt idx="0">
                  <c:v>1</c:v>
                </c:pt>
                <c:pt idx="1">
                  <c:v>1</c:v>
                </c:pt>
                <c:pt idx="2">
                  <c:v>1</c:v>
                </c:pt>
                <c:pt idx="3">
                  <c:v>1</c:v>
                </c:pt>
                <c:pt idx="4">
                  <c:v>1</c:v>
                </c:pt>
                <c:pt idx="5">
                  <c:v>1</c:v>
                </c:pt>
                <c:pt idx="6">
                  <c:v>1</c:v>
                </c:pt>
                <c:pt idx="7">
                  <c:v>1</c:v>
                </c:pt>
                <c:pt idx="8">
                  <c:v>1</c:v>
                </c:pt>
                <c:pt idx="9">
                  <c:v>1</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5-91FA-402A-BFC9-C2376ED63947}"/>
            </c:ext>
          </c:extLst>
        </c:ser>
        <c:ser>
          <c:idx val="1"/>
          <c:order val="1"/>
          <c:tx>
            <c:strRef>
              <c:f>如何描述數據!$A$36</c:f>
              <c:strCache>
                <c:ptCount val="1"/>
                <c:pt idx="0">
                  <c:v>乙</c:v>
                </c:pt>
              </c:strCache>
            </c:strRef>
          </c:tx>
          <c:spPr>
            <a:ln w="25400" cap="rnd">
              <a:noFill/>
              <a:round/>
            </a:ln>
            <a:effectLst/>
          </c:spPr>
          <c:marker>
            <c:symbol val="circle"/>
            <c:size val="5"/>
            <c:spPr>
              <a:solidFill>
                <a:schemeClr val="accent2"/>
              </a:solidFill>
              <a:ln w="9525">
                <a:solidFill>
                  <a:schemeClr val="accent2"/>
                </a:solidFill>
              </a:ln>
              <a:effectLst/>
            </c:spPr>
          </c:marker>
          <c:xVal>
            <c:numRef>
              <c:f>如何描述數據!$C$36:$C$45</c:f>
              <c:numCache>
                <c:formatCode>General</c:formatCode>
                <c:ptCount val="10"/>
                <c:pt idx="0">
                  <c:v>3</c:v>
                </c:pt>
                <c:pt idx="1">
                  <c:v>3</c:v>
                </c:pt>
                <c:pt idx="2">
                  <c:v>3</c:v>
                </c:pt>
                <c:pt idx="3">
                  <c:v>3</c:v>
                </c:pt>
                <c:pt idx="4">
                  <c:v>3</c:v>
                </c:pt>
                <c:pt idx="5">
                  <c:v>3</c:v>
                </c:pt>
                <c:pt idx="6">
                  <c:v>3</c:v>
                </c:pt>
                <c:pt idx="7">
                  <c:v>3</c:v>
                </c:pt>
                <c:pt idx="8">
                  <c:v>3</c:v>
                </c:pt>
                <c:pt idx="9">
                  <c:v>3</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6-91FA-402A-BFC9-C2376ED63947}"/>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7.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series layoutId="boxWhisker" uniqueId="{1D5C59CD-18DC-4943-9AC0-FC56A771C134}">
          <cx:tx>
            <cx:txData>
              <cx:f>_xlchart.1</cx:f>
              <cx:v>數值</cx:v>
            </cx:txData>
          </cx:tx>
          <cx:dataId val="0"/>
          <cx:layoutPr>
            <cx:visibility meanLine="0" meanMarker="1" nonoutliers="0" outliers="1"/>
            <cx:statistics quartileMethod="exclusive"/>
          </cx:layoutPr>
        </cx:series>
      </cx:plotAreaRegion>
      <cx:axis id="0">
        <cx:catScaling gapWidth="1"/>
        <cx:tickLabels/>
      </cx:axis>
      <cx:axis id="1">
        <cx:valScaling max="10"/>
        <cx:majorTickMarks type="out"/>
        <cx:tickLabels/>
      </cx:axis>
    </cx:plotArea>
  </cx:chart>
  <cx:spPr>
    <a:noFill/>
    <a:ln>
      <a:noFill/>
    </a:ln>
  </cx:spPr>
</cx: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圓餅圖!$B$1</c:f>
              <c:strCache>
                <c:ptCount val="1"/>
                <c:pt idx="0">
                  <c:v>數量</c:v>
                </c:pt>
              </c:strCache>
            </c:strRef>
          </c:tx>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9DCD-4B40-9208-CB2997C818E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tx>
            <c:strRef>
              <c:f>圓餅圖!$B$1</c:f>
              <c:strCache>
                <c:ptCount val="1"/>
                <c:pt idx="0">
                  <c:v>數量</c:v>
                </c:pt>
              </c:strCache>
            </c:strRef>
          </c:tx>
          <c:invertIfNegative val="0"/>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6CB7-431D-A2CC-5BEC5714D83F}"/>
            </c:ext>
          </c:extLst>
        </c:ser>
        <c:dLbls>
          <c:showLegendKey val="0"/>
          <c:showVal val="0"/>
          <c:showCatName val="0"/>
          <c:showSerName val="0"/>
          <c:showPercent val="0"/>
          <c:showBubbleSize val="0"/>
        </c:dLbls>
        <c:gapWidth val="150"/>
        <c:axId val="126441344"/>
        <c:axId val="126442880"/>
      </c:barChart>
      <c:catAx>
        <c:axId val="126441344"/>
        <c:scaling>
          <c:orientation val="minMax"/>
        </c:scaling>
        <c:delete val="0"/>
        <c:axPos val="b"/>
        <c:numFmt formatCode="General" sourceLinked="0"/>
        <c:majorTickMark val="out"/>
        <c:minorTickMark val="none"/>
        <c:tickLblPos val="nextTo"/>
        <c:crossAx val="126442880"/>
        <c:crosses val="autoZero"/>
        <c:auto val="1"/>
        <c:lblAlgn val="ctr"/>
        <c:lblOffset val="100"/>
        <c:noMultiLvlLbl val="0"/>
      </c:catAx>
      <c:valAx>
        <c:axId val="126442880"/>
        <c:scaling>
          <c:orientation val="minMax"/>
        </c:scaling>
        <c:delete val="0"/>
        <c:axPos val="l"/>
        <c:numFmt formatCode="General" sourceLinked="1"/>
        <c:majorTickMark val="out"/>
        <c:minorTickMark val="none"/>
        <c:tickLblPos val="nextTo"/>
        <c:crossAx val="12644134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長條圖到折線圖!$A$65</c:f>
          <c:strCache>
            <c:ptCount val="1"/>
            <c:pt idx="0">
              <c:v>近十年各領域學士生人數變化（人才培育版圖演變）</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1724759405074366"/>
          <c:y val="0.12073762894006829"/>
          <c:w val="0.44295951689726054"/>
          <c:h val="0.82805637480438987"/>
        </c:manualLayout>
      </c:layout>
      <c:lineChart>
        <c:grouping val="standard"/>
        <c:varyColors val="0"/>
        <c:ser>
          <c:idx val="0"/>
          <c:order val="0"/>
          <c:tx>
            <c:strRef>
              <c:f>長條圖到折線圖!$A$68</c:f>
              <c:strCache>
                <c:ptCount val="1"/>
                <c:pt idx="0">
                  <c:v>工程、製造及營建</c:v>
                </c:pt>
              </c:strCache>
            </c:strRef>
          </c:tx>
          <c:spPr>
            <a:ln w="28575" cap="rnd">
              <a:solidFill>
                <a:schemeClr val="accent1"/>
              </a:solidFill>
              <a:round/>
            </a:ln>
            <a:effectLst/>
          </c:spPr>
          <c:marker>
            <c:symbol val="none"/>
          </c:marker>
          <c:cat>
            <c:strRef>
              <c:f>長條圖到折線圖!$B$67:$C$67</c:f>
              <c:strCache>
                <c:ptCount val="2"/>
                <c:pt idx="0">
                  <c:v>98年</c:v>
                </c:pt>
                <c:pt idx="1">
                  <c:v>107年</c:v>
                </c:pt>
              </c:strCache>
            </c:strRef>
          </c:cat>
          <c:val>
            <c:numRef>
              <c:f>長條圖到折線圖!$B$68:$C$68</c:f>
              <c:numCache>
                <c:formatCode>General</c:formatCode>
                <c:ptCount val="2"/>
                <c:pt idx="0">
                  <c:v>225273</c:v>
                </c:pt>
                <c:pt idx="1">
                  <c:v>186863</c:v>
                </c:pt>
              </c:numCache>
            </c:numRef>
          </c:val>
          <c:smooth val="0"/>
          <c:extLst>
            <c:ext xmlns:c16="http://schemas.microsoft.com/office/drawing/2014/chart" uri="{C3380CC4-5D6E-409C-BE32-E72D297353CC}">
              <c16:uniqueId val="{00000000-8823-4C40-8EDB-8B7A99C057B1}"/>
            </c:ext>
          </c:extLst>
        </c:ser>
        <c:ser>
          <c:idx val="1"/>
          <c:order val="1"/>
          <c:tx>
            <c:strRef>
              <c:f>長條圖到折線圖!$A$69</c:f>
              <c:strCache>
                <c:ptCount val="1"/>
                <c:pt idx="0">
                  <c:v>商業、管理及法律</c:v>
                </c:pt>
              </c:strCache>
            </c:strRef>
          </c:tx>
          <c:spPr>
            <a:ln w="28575" cap="rnd">
              <a:solidFill>
                <a:schemeClr val="accent2"/>
              </a:solidFill>
              <a:round/>
            </a:ln>
            <a:effectLst/>
          </c:spPr>
          <c:marker>
            <c:symbol val="none"/>
          </c:marker>
          <c:cat>
            <c:strRef>
              <c:f>長條圖到折線圖!$B$67:$C$67</c:f>
              <c:strCache>
                <c:ptCount val="2"/>
                <c:pt idx="0">
                  <c:v>98年</c:v>
                </c:pt>
                <c:pt idx="1">
                  <c:v>107年</c:v>
                </c:pt>
              </c:strCache>
            </c:strRef>
          </c:cat>
          <c:val>
            <c:numRef>
              <c:f>長條圖到折線圖!$B$69:$C$69</c:f>
              <c:numCache>
                <c:formatCode>General</c:formatCode>
                <c:ptCount val="2"/>
                <c:pt idx="0">
                  <c:v>206884</c:v>
                </c:pt>
                <c:pt idx="1">
                  <c:v>178194</c:v>
                </c:pt>
              </c:numCache>
            </c:numRef>
          </c:val>
          <c:smooth val="0"/>
          <c:extLst>
            <c:ext xmlns:c16="http://schemas.microsoft.com/office/drawing/2014/chart" uri="{C3380CC4-5D6E-409C-BE32-E72D297353CC}">
              <c16:uniqueId val="{00000001-8823-4C40-8EDB-8B7A99C057B1}"/>
            </c:ext>
          </c:extLst>
        </c:ser>
        <c:ser>
          <c:idx val="2"/>
          <c:order val="2"/>
          <c:tx>
            <c:strRef>
              <c:f>長條圖到折線圖!$A$70</c:f>
              <c:strCache>
                <c:ptCount val="1"/>
                <c:pt idx="0">
                  <c:v>藝術及人文</c:v>
                </c:pt>
              </c:strCache>
            </c:strRef>
          </c:tx>
          <c:spPr>
            <a:ln w="28575" cap="rnd">
              <a:solidFill>
                <a:schemeClr val="accent3"/>
              </a:solidFill>
              <a:round/>
            </a:ln>
            <a:effectLst/>
          </c:spPr>
          <c:marker>
            <c:symbol val="none"/>
          </c:marker>
          <c:cat>
            <c:strRef>
              <c:f>長條圖到折線圖!$B$67:$C$67</c:f>
              <c:strCache>
                <c:ptCount val="2"/>
                <c:pt idx="0">
                  <c:v>98年</c:v>
                </c:pt>
                <c:pt idx="1">
                  <c:v>107年</c:v>
                </c:pt>
              </c:strCache>
            </c:strRef>
          </c:cat>
          <c:val>
            <c:numRef>
              <c:f>長條圖到折線圖!$B$70:$C$70</c:f>
              <c:numCache>
                <c:formatCode>General</c:formatCode>
                <c:ptCount val="2"/>
                <c:pt idx="0">
                  <c:v>147960</c:v>
                </c:pt>
                <c:pt idx="1">
                  <c:v>169335</c:v>
                </c:pt>
              </c:numCache>
            </c:numRef>
          </c:val>
          <c:smooth val="0"/>
          <c:extLst>
            <c:ext xmlns:c16="http://schemas.microsoft.com/office/drawing/2014/chart" uri="{C3380CC4-5D6E-409C-BE32-E72D297353CC}">
              <c16:uniqueId val="{00000002-8823-4C40-8EDB-8B7A99C057B1}"/>
            </c:ext>
          </c:extLst>
        </c:ser>
        <c:ser>
          <c:idx val="3"/>
          <c:order val="3"/>
          <c:tx>
            <c:strRef>
              <c:f>長條圖到折線圖!$A$71</c:f>
              <c:strCache>
                <c:ptCount val="1"/>
                <c:pt idx="0">
                  <c:v>服務</c:v>
                </c:pt>
              </c:strCache>
            </c:strRef>
          </c:tx>
          <c:spPr>
            <a:ln w="28575" cap="rnd">
              <a:solidFill>
                <a:schemeClr val="accent4"/>
              </a:solidFill>
              <a:round/>
            </a:ln>
            <a:effectLst/>
          </c:spPr>
          <c:marker>
            <c:symbol val="none"/>
          </c:marker>
          <c:cat>
            <c:strRef>
              <c:f>長條圖到折線圖!$B$67:$C$67</c:f>
              <c:strCache>
                <c:ptCount val="2"/>
                <c:pt idx="0">
                  <c:v>98年</c:v>
                </c:pt>
                <c:pt idx="1">
                  <c:v>107年</c:v>
                </c:pt>
              </c:strCache>
            </c:strRef>
          </c:cat>
          <c:val>
            <c:numRef>
              <c:f>長條圖到折線圖!$B$71:$C$71</c:f>
              <c:numCache>
                <c:formatCode>General</c:formatCode>
                <c:ptCount val="2"/>
                <c:pt idx="0">
                  <c:v>86864</c:v>
                </c:pt>
                <c:pt idx="1">
                  <c:v>127985</c:v>
                </c:pt>
              </c:numCache>
            </c:numRef>
          </c:val>
          <c:smooth val="0"/>
          <c:extLst>
            <c:ext xmlns:c16="http://schemas.microsoft.com/office/drawing/2014/chart" uri="{C3380CC4-5D6E-409C-BE32-E72D297353CC}">
              <c16:uniqueId val="{00000003-8823-4C40-8EDB-8B7A99C057B1}"/>
            </c:ext>
          </c:extLst>
        </c:ser>
        <c:ser>
          <c:idx val="4"/>
          <c:order val="4"/>
          <c:tx>
            <c:strRef>
              <c:f>長條圖到折線圖!$A$72</c:f>
              <c:strCache>
                <c:ptCount val="1"/>
                <c:pt idx="0">
                  <c:v>醫藥衛生及社會福利</c:v>
                </c:pt>
              </c:strCache>
            </c:strRef>
          </c:tx>
          <c:spPr>
            <a:ln w="28575" cap="rnd">
              <a:solidFill>
                <a:schemeClr val="accent5"/>
              </a:solidFill>
              <a:round/>
            </a:ln>
            <a:effectLst/>
          </c:spPr>
          <c:marker>
            <c:symbol val="none"/>
          </c:marker>
          <c:cat>
            <c:strRef>
              <c:f>長條圖到折線圖!$B$67:$C$67</c:f>
              <c:strCache>
                <c:ptCount val="2"/>
                <c:pt idx="0">
                  <c:v>98年</c:v>
                </c:pt>
                <c:pt idx="1">
                  <c:v>107年</c:v>
                </c:pt>
              </c:strCache>
            </c:strRef>
          </c:cat>
          <c:val>
            <c:numRef>
              <c:f>長條圖到折線圖!$B$72:$C$72</c:f>
              <c:numCache>
                <c:formatCode>General</c:formatCode>
                <c:ptCount val="2"/>
                <c:pt idx="0">
                  <c:v>66888</c:v>
                </c:pt>
                <c:pt idx="1">
                  <c:v>73427</c:v>
                </c:pt>
              </c:numCache>
            </c:numRef>
          </c:val>
          <c:smooth val="0"/>
          <c:extLst>
            <c:ext xmlns:c16="http://schemas.microsoft.com/office/drawing/2014/chart" uri="{C3380CC4-5D6E-409C-BE32-E72D297353CC}">
              <c16:uniqueId val="{00000004-8823-4C40-8EDB-8B7A99C057B1}"/>
            </c:ext>
          </c:extLst>
        </c:ser>
        <c:ser>
          <c:idx val="5"/>
          <c:order val="5"/>
          <c:tx>
            <c:strRef>
              <c:f>長條圖到折線圖!$A$73</c:f>
              <c:strCache>
                <c:ptCount val="1"/>
                <c:pt idx="0">
                  <c:v>資訊通訊科技</c:v>
                </c:pt>
              </c:strCache>
            </c:strRef>
          </c:tx>
          <c:spPr>
            <a:ln w="28575" cap="rnd">
              <a:solidFill>
                <a:schemeClr val="accent6"/>
              </a:solidFill>
              <a:round/>
            </a:ln>
            <a:effectLst/>
          </c:spPr>
          <c:marker>
            <c:symbol val="none"/>
          </c:marker>
          <c:cat>
            <c:strRef>
              <c:f>長條圖到折線圖!$B$67:$C$67</c:f>
              <c:strCache>
                <c:ptCount val="2"/>
                <c:pt idx="0">
                  <c:v>98年</c:v>
                </c:pt>
                <c:pt idx="1">
                  <c:v>107年</c:v>
                </c:pt>
              </c:strCache>
            </c:strRef>
          </c:cat>
          <c:val>
            <c:numRef>
              <c:f>長條圖到折線圖!$B$73:$C$73</c:f>
              <c:numCache>
                <c:formatCode>General</c:formatCode>
                <c:ptCount val="2"/>
                <c:pt idx="0">
                  <c:v>76338</c:v>
                </c:pt>
                <c:pt idx="1">
                  <c:v>66589</c:v>
                </c:pt>
              </c:numCache>
            </c:numRef>
          </c:val>
          <c:smooth val="0"/>
          <c:extLst>
            <c:ext xmlns:c16="http://schemas.microsoft.com/office/drawing/2014/chart" uri="{C3380CC4-5D6E-409C-BE32-E72D297353CC}">
              <c16:uniqueId val="{00000005-8823-4C40-8EDB-8B7A99C057B1}"/>
            </c:ext>
          </c:extLst>
        </c:ser>
        <c:ser>
          <c:idx val="6"/>
          <c:order val="6"/>
          <c:tx>
            <c:strRef>
              <c:f>長條圖到折線圖!$A$74</c:f>
              <c:strCache>
                <c:ptCount val="1"/>
                <c:pt idx="0">
                  <c:v>自然科學、數學及統計</c:v>
                </c:pt>
              </c:strCache>
            </c:strRef>
          </c:tx>
          <c:spPr>
            <a:ln w="28575" cap="rnd">
              <a:solidFill>
                <a:schemeClr val="accent1">
                  <a:lumMod val="60000"/>
                </a:schemeClr>
              </a:solidFill>
              <a:round/>
            </a:ln>
            <a:effectLst/>
          </c:spPr>
          <c:marker>
            <c:symbol val="none"/>
          </c:marker>
          <c:cat>
            <c:strRef>
              <c:f>長條圖到折線圖!$B$67:$C$67</c:f>
              <c:strCache>
                <c:ptCount val="2"/>
                <c:pt idx="0">
                  <c:v>98年</c:v>
                </c:pt>
                <c:pt idx="1">
                  <c:v>107年</c:v>
                </c:pt>
              </c:strCache>
            </c:strRef>
          </c:cat>
          <c:val>
            <c:numRef>
              <c:f>長條圖到折線圖!$B$74:$C$74</c:f>
              <c:numCache>
                <c:formatCode>General</c:formatCode>
                <c:ptCount val="2"/>
                <c:pt idx="0">
                  <c:v>55621</c:v>
                </c:pt>
                <c:pt idx="1">
                  <c:v>46306</c:v>
                </c:pt>
              </c:numCache>
            </c:numRef>
          </c:val>
          <c:smooth val="0"/>
          <c:extLst>
            <c:ext xmlns:c16="http://schemas.microsoft.com/office/drawing/2014/chart" uri="{C3380CC4-5D6E-409C-BE32-E72D297353CC}">
              <c16:uniqueId val="{00000006-8823-4C40-8EDB-8B7A99C057B1}"/>
            </c:ext>
          </c:extLst>
        </c:ser>
        <c:ser>
          <c:idx val="7"/>
          <c:order val="7"/>
          <c:tx>
            <c:strRef>
              <c:f>長條圖到折線圖!$A$75</c:f>
              <c:strCache>
                <c:ptCount val="1"/>
                <c:pt idx="0">
                  <c:v>社會科學、新聞及圖書資訊</c:v>
                </c:pt>
              </c:strCache>
            </c:strRef>
          </c:tx>
          <c:spPr>
            <a:ln w="28575" cap="rnd">
              <a:solidFill>
                <a:schemeClr val="accent2">
                  <a:lumMod val="60000"/>
                </a:schemeClr>
              </a:solidFill>
              <a:round/>
            </a:ln>
            <a:effectLst/>
          </c:spPr>
          <c:marker>
            <c:symbol val="none"/>
          </c:marker>
          <c:cat>
            <c:strRef>
              <c:f>長條圖到折線圖!$B$67:$C$67</c:f>
              <c:strCache>
                <c:ptCount val="2"/>
                <c:pt idx="0">
                  <c:v>98年</c:v>
                </c:pt>
                <c:pt idx="1">
                  <c:v>107年</c:v>
                </c:pt>
              </c:strCache>
            </c:strRef>
          </c:cat>
          <c:val>
            <c:numRef>
              <c:f>長條圖到折線圖!$B$75:$C$75</c:f>
              <c:numCache>
                <c:formatCode>General</c:formatCode>
                <c:ptCount val="2"/>
                <c:pt idx="0">
                  <c:v>45159</c:v>
                </c:pt>
                <c:pt idx="1">
                  <c:v>44200</c:v>
                </c:pt>
              </c:numCache>
            </c:numRef>
          </c:val>
          <c:smooth val="0"/>
          <c:extLst>
            <c:ext xmlns:c16="http://schemas.microsoft.com/office/drawing/2014/chart" uri="{C3380CC4-5D6E-409C-BE32-E72D297353CC}">
              <c16:uniqueId val="{00000007-8823-4C40-8EDB-8B7A99C057B1}"/>
            </c:ext>
          </c:extLst>
        </c:ser>
        <c:ser>
          <c:idx val="8"/>
          <c:order val="8"/>
          <c:tx>
            <c:strRef>
              <c:f>長條圖到折線圖!$A$76</c:f>
              <c:strCache>
                <c:ptCount val="1"/>
                <c:pt idx="0">
                  <c:v>教育</c:v>
                </c:pt>
              </c:strCache>
            </c:strRef>
          </c:tx>
          <c:spPr>
            <a:ln w="28575" cap="rnd">
              <a:solidFill>
                <a:schemeClr val="accent3">
                  <a:lumMod val="60000"/>
                </a:schemeClr>
              </a:solidFill>
              <a:round/>
            </a:ln>
            <a:effectLst/>
          </c:spPr>
          <c:marker>
            <c:symbol val="none"/>
          </c:marker>
          <c:cat>
            <c:strRef>
              <c:f>長條圖到折線圖!$B$67:$C$67</c:f>
              <c:strCache>
                <c:ptCount val="2"/>
                <c:pt idx="0">
                  <c:v>98年</c:v>
                </c:pt>
                <c:pt idx="1">
                  <c:v>107年</c:v>
                </c:pt>
              </c:strCache>
            </c:strRef>
          </c:cat>
          <c:val>
            <c:numRef>
              <c:f>長條圖到折線圖!$B$76:$C$76</c:f>
              <c:numCache>
                <c:formatCode>General</c:formatCode>
                <c:ptCount val="2"/>
                <c:pt idx="0">
                  <c:v>20366</c:v>
                </c:pt>
                <c:pt idx="1">
                  <c:v>19617</c:v>
                </c:pt>
              </c:numCache>
            </c:numRef>
          </c:val>
          <c:smooth val="0"/>
          <c:extLst>
            <c:ext xmlns:c16="http://schemas.microsoft.com/office/drawing/2014/chart" uri="{C3380CC4-5D6E-409C-BE32-E72D297353CC}">
              <c16:uniqueId val="{00000008-8823-4C40-8EDB-8B7A99C057B1}"/>
            </c:ext>
          </c:extLst>
        </c:ser>
        <c:ser>
          <c:idx val="9"/>
          <c:order val="9"/>
          <c:tx>
            <c:strRef>
              <c:f>長條圖到折線圖!$A$77</c:f>
              <c:strCache>
                <c:ptCount val="1"/>
                <c:pt idx="0">
                  <c:v>農業、林業、漁業及獸醫</c:v>
                </c:pt>
              </c:strCache>
            </c:strRef>
          </c:tx>
          <c:spPr>
            <a:ln w="28575" cap="rnd">
              <a:solidFill>
                <a:schemeClr val="accent4">
                  <a:lumMod val="60000"/>
                </a:schemeClr>
              </a:solidFill>
              <a:round/>
            </a:ln>
            <a:effectLst/>
          </c:spPr>
          <c:marker>
            <c:symbol val="none"/>
          </c:marker>
          <c:cat>
            <c:strRef>
              <c:f>長條圖到折線圖!$B$67:$C$67</c:f>
              <c:strCache>
                <c:ptCount val="2"/>
                <c:pt idx="0">
                  <c:v>98年</c:v>
                </c:pt>
                <c:pt idx="1">
                  <c:v>107年</c:v>
                </c:pt>
              </c:strCache>
            </c:strRef>
          </c:cat>
          <c:val>
            <c:numRef>
              <c:f>長條圖到折線圖!$B$77:$C$77</c:f>
              <c:numCache>
                <c:formatCode>General</c:formatCode>
                <c:ptCount val="2"/>
                <c:pt idx="0">
                  <c:v>12363</c:v>
                </c:pt>
                <c:pt idx="1">
                  <c:v>13323</c:v>
                </c:pt>
              </c:numCache>
            </c:numRef>
          </c:val>
          <c:smooth val="0"/>
          <c:extLst>
            <c:ext xmlns:c16="http://schemas.microsoft.com/office/drawing/2014/chart" uri="{C3380CC4-5D6E-409C-BE32-E72D297353CC}">
              <c16:uniqueId val="{00000009-8823-4C40-8EDB-8B7A99C057B1}"/>
            </c:ext>
          </c:extLst>
        </c:ser>
        <c:ser>
          <c:idx val="10"/>
          <c:order val="10"/>
          <c:tx>
            <c:strRef>
              <c:f>長條圖到折線圖!$A$78</c:f>
              <c:strCache>
                <c:ptCount val="1"/>
                <c:pt idx="0">
                  <c:v>其他</c:v>
                </c:pt>
              </c:strCache>
            </c:strRef>
          </c:tx>
          <c:spPr>
            <a:ln w="28575" cap="rnd">
              <a:solidFill>
                <a:schemeClr val="accent5">
                  <a:lumMod val="60000"/>
                </a:schemeClr>
              </a:solidFill>
              <a:round/>
            </a:ln>
            <a:effectLst/>
          </c:spPr>
          <c:marker>
            <c:symbol val="none"/>
          </c:marker>
          <c:cat>
            <c:strRef>
              <c:f>長條圖到折線圖!$B$67:$C$67</c:f>
              <c:strCache>
                <c:ptCount val="2"/>
                <c:pt idx="0">
                  <c:v>98年</c:v>
                </c:pt>
                <c:pt idx="1">
                  <c:v>107年</c:v>
                </c:pt>
              </c:strCache>
            </c:strRef>
          </c:cat>
          <c:val>
            <c:numRef>
              <c:f>長條圖到折線圖!$B$78:$C$78</c:f>
              <c:numCache>
                <c:formatCode>General</c:formatCode>
                <c:ptCount val="2"/>
                <c:pt idx="0">
                  <c:v>2016</c:v>
                </c:pt>
                <c:pt idx="1">
                  <c:v>1112</c:v>
                </c:pt>
              </c:numCache>
            </c:numRef>
          </c:val>
          <c:smooth val="0"/>
          <c:extLst>
            <c:ext xmlns:c16="http://schemas.microsoft.com/office/drawing/2014/chart" uri="{C3380CC4-5D6E-409C-BE32-E72D297353CC}">
              <c16:uniqueId val="{0000000A-8823-4C40-8EDB-8B7A99C057B1}"/>
            </c:ext>
          </c:extLst>
        </c:ser>
        <c:dLbls>
          <c:showLegendKey val="0"/>
          <c:showVal val="0"/>
          <c:showCatName val="0"/>
          <c:showSerName val="0"/>
          <c:showPercent val="0"/>
          <c:showBubbleSize val="0"/>
        </c:dLbls>
        <c:smooth val="0"/>
        <c:axId val="556404040"/>
        <c:axId val="556408632"/>
      </c:lineChart>
      <c:catAx>
        <c:axId val="55640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crossAx val="556408632"/>
        <c:crosses val="autoZero"/>
        <c:auto val="1"/>
        <c:lblAlgn val="ctr"/>
        <c:lblOffset val="100"/>
        <c:noMultiLvlLbl val="0"/>
      </c:catAx>
      <c:valAx>
        <c:axId val="55640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crossAx val="55640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折線圖與散佈圖!$A$2</c:f>
              <c:strCache>
                <c:ptCount val="1"/>
                <c:pt idx="0">
                  <c:v>測試次數</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折線圖與散佈圖!$A$3:$A$7</c:f>
              <c:numCache>
                <c:formatCode>General</c:formatCode>
                <c:ptCount val="5"/>
                <c:pt idx="0">
                  <c:v>1</c:v>
                </c:pt>
                <c:pt idx="1">
                  <c:v>2</c:v>
                </c:pt>
                <c:pt idx="2">
                  <c:v>3</c:v>
                </c:pt>
                <c:pt idx="3">
                  <c:v>4</c:v>
                </c:pt>
                <c:pt idx="4">
                  <c:v>5</c:v>
                </c:pt>
              </c:numCache>
            </c:numRef>
          </c:val>
          <c:smooth val="0"/>
          <c:extLst>
            <c:ext xmlns:c16="http://schemas.microsoft.com/office/drawing/2014/chart" uri="{C3380CC4-5D6E-409C-BE32-E72D297353CC}">
              <c16:uniqueId val="{00000000-1AC1-435B-8692-41D8A5DA25BF}"/>
            </c:ext>
          </c:extLst>
        </c:ser>
        <c:ser>
          <c:idx val="1"/>
          <c:order val="1"/>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1AC1-435B-8692-41D8A5DA25BF}"/>
            </c:ext>
          </c:extLst>
        </c:ser>
        <c:ser>
          <c:idx val="2"/>
          <c:order val="2"/>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1AC1-435B-8692-41D8A5DA25BF}"/>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27531714785651"/>
          <c:y val="0.14916666666666667"/>
          <c:w val="0.57553012904636924"/>
          <c:h val="0.64272799233429168"/>
        </c:manualLayout>
      </c:layout>
      <c:scatterChart>
        <c:scatterStyle val="lineMarker"/>
        <c:varyColors val="0"/>
        <c:ser>
          <c:idx val="0"/>
          <c:order val="0"/>
          <c:tx>
            <c:strRef>
              <c:f>折線圖與散佈圖!$A$46</c:f>
              <c:strCache>
                <c:ptCount val="1"/>
                <c:pt idx="0">
                  <c:v>擺長</c:v>
                </c:pt>
              </c:strCache>
            </c:strRef>
          </c:tx>
          <c:spPr>
            <a:ln w="25400" cap="rnd">
              <a:noFill/>
              <a:round/>
            </a:ln>
            <a:effectLst/>
          </c:spPr>
          <c:marker>
            <c:symbol val="circle"/>
            <c:size val="5"/>
            <c:spPr>
              <a:solidFill>
                <a:schemeClr val="accent1"/>
              </a:solidFill>
              <a:ln w="9525">
                <a:solidFill>
                  <a:schemeClr val="accent1"/>
                </a:solidFill>
              </a:ln>
              <a:effectLst/>
            </c:spPr>
          </c:marker>
          <c:xVal>
            <c:numRef>
              <c:f>折線圖與散佈圖!$B$46:$B$47</c:f>
              <c:numCache>
                <c:formatCode>General</c:formatCode>
                <c:ptCount val="2"/>
                <c:pt idx="0">
                  <c:v>7.5</c:v>
                </c:pt>
                <c:pt idx="1">
                  <c:v>24</c:v>
                </c:pt>
              </c:numCache>
            </c:numRef>
          </c:xVal>
          <c:yVal>
            <c:numRef>
              <c:f>折線圖與散佈圖!$C$46:$C$47</c:f>
              <c:numCache>
                <c:formatCode>General</c:formatCode>
                <c:ptCount val="2"/>
                <c:pt idx="0">
                  <c:v>0.50359999999999994</c:v>
                </c:pt>
                <c:pt idx="1">
                  <c:v>1.002</c:v>
                </c:pt>
              </c:numCache>
            </c:numRef>
          </c:yVal>
          <c:smooth val="0"/>
          <c:extLst>
            <c:ext xmlns:c16="http://schemas.microsoft.com/office/drawing/2014/chart" uri="{C3380CC4-5D6E-409C-BE32-E72D297353CC}">
              <c16:uniqueId val="{00000001-7DA4-4409-B759-84FF2A7C5E1C}"/>
            </c:ext>
          </c:extLst>
        </c:ser>
        <c:dLbls>
          <c:showLegendKey val="0"/>
          <c:showVal val="0"/>
          <c:showCatName val="0"/>
          <c:showSerName val="0"/>
          <c:showPercent val="0"/>
          <c:showBubbleSize val="0"/>
        </c:dLbls>
        <c:axId val="532612176"/>
        <c:axId val="532615128"/>
      </c:scatterChart>
      <c:valAx>
        <c:axId val="53261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5128"/>
        <c:crosses val="autoZero"/>
        <c:crossBetween val="midCat"/>
      </c:valAx>
      <c:valAx>
        <c:axId val="53261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21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55C9-471A-BA16-9361F67257EA}"/>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25400" cap="rnd">
              <a:noFill/>
              <a:round/>
            </a:ln>
            <a:effectLst/>
          </c:spPr>
          <c:marker>
            <c:symbol val="circle"/>
            <c:size val="5"/>
            <c:spPr>
              <a:solidFill>
                <a:schemeClr val="bg1">
                  <a:lumMod val="65000"/>
                </a:schemeClr>
              </a:solidFill>
              <a:ln w="9525">
                <a:noFill/>
              </a:ln>
              <a:effectLst/>
            </c:spPr>
          </c:marker>
          <c:trendline>
            <c:spPr>
              <a:ln w="19050" cap="rnd">
                <a:solidFill>
                  <a:schemeClr val="bg1">
                    <a:lumMod val="75000"/>
                  </a:schemeClr>
                </a:solidFill>
                <a:prstDash val="sysDot"/>
              </a:ln>
              <a:effectLst/>
            </c:spPr>
            <c:trendlineType val="power"/>
            <c:dispRSqr val="1"/>
            <c:dispEq val="1"/>
            <c:trendlineLbl>
              <c:layout>
                <c:manualLayout>
                  <c:x val="-8.1600155819938569E-2"/>
                  <c:y val="-4.96487490793616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1417-40B3-A18D-5EB266654D36}"/>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49699256342959"/>
          <c:y val="5.6286546467827825E-2"/>
          <c:w val="0.79430856299212593"/>
          <c:h val="0.61073562124512937"/>
        </c:manualLayout>
      </c:layout>
      <c:lineChart>
        <c:grouping val="standard"/>
        <c:varyColors val="0"/>
        <c:ser>
          <c:idx val="1"/>
          <c:order val="0"/>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6149-45C1-840A-3328BBAB3BF4}"/>
            </c:ext>
          </c:extLst>
        </c:ser>
        <c:ser>
          <c:idx val="2"/>
          <c:order val="1"/>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6149-45C1-840A-3328BBAB3BF4}"/>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lineChart>
        <c:grouping val="standard"/>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折線圖與散佈圖!$A$22:$A$26</c:f>
              <c:numCache>
                <c:formatCode>General</c:formatCode>
                <c:ptCount val="5"/>
                <c:pt idx="0">
                  <c:v>1</c:v>
                </c:pt>
                <c:pt idx="1">
                  <c:v>2</c:v>
                </c:pt>
                <c:pt idx="2">
                  <c:v>3</c:v>
                </c:pt>
                <c:pt idx="3">
                  <c:v>4</c:v>
                </c:pt>
                <c:pt idx="4">
                  <c:v>5</c:v>
                </c:pt>
              </c:numCache>
            </c:numRef>
          </c:cat>
          <c:val>
            <c:numRef>
              <c:f>折線圖與散佈圖!$B$22:$B$26</c:f>
              <c:numCache>
                <c:formatCode>General</c:formatCode>
                <c:ptCount val="5"/>
                <c:pt idx="0">
                  <c:v>7</c:v>
                </c:pt>
                <c:pt idx="1">
                  <c:v>8</c:v>
                </c:pt>
                <c:pt idx="2">
                  <c:v>8</c:v>
                </c:pt>
                <c:pt idx="3">
                  <c:v>9</c:v>
                </c:pt>
                <c:pt idx="4">
                  <c:v>10</c:v>
                </c:pt>
              </c:numCache>
            </c:numRef>
          </c:val>
          <c:smooth val="0"/>
          <c:extLst>
            <c:ext xmlns:c16="http://schemas.microsoft.com/office/drawing/2014/chart" uri="{C3380CC4-5D6E-409C-BE32-E72D297353CC}">
              <c16:uniqueId val="{00000001-00F2-44E9-B410-A5A1048FAA90}"/>
            </c:ext>
          </c:extLst>
        </c:ser>
        <c:dLbls>
          <c:showLegendKey val="0"/>
          <c:showVal val="0"/>
          <c:showCatName val="0"/>
          <c:showSerName val="0"/>
          <c:showPercent val="0"/>
          <c:showBubbleSize val="0"/>
        </c:dLbls>
        <c:marker val="1"/>
        <c:smooth val="0"/>
        <c:axId val="656729784"/>
        <c:axId val="656730112"/>
      </c:lineChart>
      <c:cat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auto val="1"/>
        <c:lblAlgn val="ctr"/>
        <c:lblOffset val="100"/>
        <c:noMultiLvlLbl val="0"/>
      </c:cat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scatterChart>
        <c:scatterStyle val="lineMarker"/>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折線圖與散佈圖!$A$22:$A$26</c:f>
              <c:numCache>
                <c:formatCode>General</c:formatCode>
                <c:ptCount val="5"/>
                <c:pt idx="0">
                  <c:v>1</c:v>
                </c:pt>
                <c:pt idx="1">
                  <c:v>2</c:v>
                </c:pt>
                <c:pt idx="2">
                  <c:v>3</c:v>
                </c:pt>
                <c:pt idx="3">
                  <c:v>4</c:v>
                </c:pt>
                <c:pt idx="4">
                  <c:v>5</c:v>
                </c:pt>
              </c:numCache>
            </c:numRef>
          </c:xVal>
          <c:yVal>
            <c:numRef>
              <c:f>折線圖與散佈圖!$B$22:$B$26</c:f>
              <c:numCache>
                <c:formatCode>General</c:formatCode>
                <c:ptCount val="5"/>
                <c:pt idx="0">
                  <c:v>7</c:v>
                </c:pt>
                <c:pt idx="1">
                  <c:v>8</c:v>
                </c:pt>
                <c:pt idx="2">
                  <c:v>8</c:v>
                </c:pt>
                <c:pt idx="3">
                  <c:v>9</c:v>
                </c:pt>
                <c:pt idx="4">
                  <c:v>10</c:v>
                </c:pt>
              </c:numCache>
            </c:numRef>
          </c:yVal>
          <c:smooth val="0"/>
          <c:extLst>
            <c:ext xmlns:c16="http://schemas.microsoft.com/office/drawing/2014/chart" uri="{C3380CC4-5D6E-409C-BE32-E72D297353CC}">
              <c16:uniqueId val="{00000000-AC26-43B0-A8FD-6A96274F55AD}"/>
            </c:ext>
          </c:extLst>
        </c:ser>
        <c:dLbls>
          <c:showLegendKey val="0"/>
          <c:showVal val="0"/>
          <c:showCatName val="0"/>
          <c:showSerName val="0"/>
          <c:showPercent val="0"/>
          <c:showBubbleSize val="0"/>
        </c:dLbls>
        <c:axId val="656729784"/>
        <c:axId val="656730112"/>
      </c:scatterChart>
      <c:val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crossBetween val="midCat"/>
        <c:majorUnit val="1"/>
      </c:val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'折線圖的陷阱-日期當文字'!$O$16</c:f>
              <c:strCache>
                <c:ptCount val="1"/>
                <c:pt idx="0">
                  <c:v>勞工人數</c:v>
                </c:pt>
              </c:strCache>
            </c:strRef>
          </c:tx>
          <c:spPr>
            <a:ln w="28575" cap="rnd">
              <a:solidFill>
                <a:srgbClr val="C00000"/>
              </a:solidFill>
              <a:round/>
            </a:ln>
            <a:effectLst/>
          </c:spPr>
          <c:marker>
            <c:symbol val="circle"/>
            <c:size val="10"/>
            <c:spPr>
              <a:solidFill>
                <a:srgbClr val="C00000"/>
              </a:solidFill>
              <a:ln w="9525">
                <a:noFill/>
              </a:ln>
              <a:effectLst/>
            </c:spPr>
          </c:marker>
          <c:cat>
            <c:multiLvlStrRef>
              <c:f>'折線圖的陷阱-日期當文字'!$M$17:$N$32</c:f>
              <c:multiLvlStrCache>
                <c:ptCount val="16"/>
                <c:lvl>
                  <c:pt idx="0">
                    <c:v>9月中</c:v>
                  </c:pt>
                  <c:pt idx="1">
                    <c:v>9月底</c:v>
                  </c:pt>
                  <c:pt idx="2">
                    <c:v>10月中</c:v>
                  </c:pt>
                  <c:pt idx="3">
                    <c:v>10月底</c:v>
                  </c:pt>
                  <c:pt idx="4">
                    <c:v>11月中</c:v>
                  </c:pt>
                  <c:pt idx="5">
                    <c:v>11月底</c:v>
                  </c:pt>
                  <c:pt idx="6">
                    <c:v>12月中</c:v>
                  </c:pt>
                  <c:pt idx="7">
                    <c:v>12月底</c:v>
                  </c:pt>
                  <c:pt idx="8">
                    <c:v>1月中</c:v>
                  </c:pt>
                  <c:pt idx="9">
                    <c:v>2月中</c:v>
                  </c:pt>
                  <c:pt idx="10">
                    <c:v>2月底</c:v>
                  </c:pt>
                  <c:pt idx="11">
                    <c:v>3月中</c:v>
                  </c:pt>
                  <c:pt idx="12">
                    <c:v>3月底</c:v>
                  </c:pt>
                  <c:pt idx="13">
                    <c:v>4/7</c:v>
                  </c:pt>
                  <c:pt idx="14">
                    <c:v>4/15</c:v>
                  </c:pt>
                  <c:pt idx="15">
                    <c:v>4/23</c:v>
                  </c:pt>
                </c:lvl>
                <c:lvl>
                  <c:pt idx="0">
                    <c:v>2019</c:v>
                  </c:pt>
                  <c:pt idx="8">
                    <c:v>2020</c:v>
                  </c:pt>
                </c:lvl>
              </c:multiLvlStrCache>
            </c:multiLvlStrRef>
          </c:cat>
          <c:val>
            <c:numRef>
              <c:f>'折線圖的陷阱-日期當文字'!$O$17:$O$32</c:f>
              <c:numCache>
                <c:formatCode>General</c:formatCode>
                <c:ptCount val="16"/>
                <c:pt idx="0">
                  <c:v>1961</c:v>
                </c:pt>
                <c:pt idx="1">
                  <c:v>2108</c:v>
                </c:pt>
                <c:pt idx="2">
                  <c:v>2007</c:v>
                </c:pt>
                <c:pt idx="3">
                  <c:v>2051</c:v>
                </c:pt>
                <c:pt idx="4">
                  <c:v>2668</c:v>
                </c:pt>
                <c:pt idx="5">
                  <c:v>2259</c:v>
                </c:pt>
                <c:pt idx="6">
                  <c:v>2249</c:v>
                </c:pt>
                <c:pt idx="7">
                  <c:v>3074</c:v>
                </c:pt>
                <c:pt idx="8">
                  <c:v>941</c:v>
                </c:pt>
                <c:pt idx="9">
                  <c:v>869</c:v>
                </c:pt>
                <c:pt idx="10">
                  <c:v>1662</c:v>
                </c:pt>
                <c:pt idx="11">
                  <c:v>3835</c:v>
                </c:pt>
                <c:pt idx="12">
                  <c:v>7916</c:v>
                </c:pt>
                <c:pt idx="13">
                  <c:v>8739</c:v>
                </c:pt>
                <c:pt idx="14">
                  <c:v>14821</c:v>
                </c:pt>
                <c:pt idx="15">
                  <c:v>18265</c:v>
                </c:pt>
              </c:numCache>
            </c:numRef>
          </c:val>
          <c:smooth val="0"/>
          <c:extLst>
            <c:ext xmlns:c16="http://schemas.microsoft.com/office/drawing/2014/chart" uri="{C3380CC4-5D6E-409C-BE32-E72D297353CC}">
              <c16:uniqueId val="{00000000-AC50-4D5A-B73D-C2554EE745D3}"/>
            </c:ext>
          </c:extLst>
        </c:ser>
        <c:dLbls>
          <c:showLegendKey val="0"/>
          <c:showVal val="0"/>
          <c:showCatName val="0"/>
          <c:showSerName val="0"/>
          <c:showPercent val="0"/>
          <c:showBubbleSize val="0"/>
        </c:dLbls>
        <c:marker val="1"/>
        <c:smooth val="0"/>
        <c:axId val="738994000"/>
        <c:axId val="738989080"/>
      </c:lineChart>
      <c:catAx>
        <c:axId val="738994000"/>
        <c:scaling>
          <c:orientation val="minMax"/>
        </c:scaling>
        <c:delete val="0"/>
        <c:axPos val="b"/>
        <c:numFmt formatCode="m/d"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zh-TW"/>
          </a:p>
        </c:txPr>
        <c:crossAx val="738989080"/>
        <c:crosses val="autoZero"/>
        <c:auto val="0"/>
        <c:lblAlgn val="ctr"/>
        <c:lblOffset val="100"/>
        <c:noMultiLvlLbl val="0"/>
      </c:catAx>
      <c:valAx>
        <c:axId val="738989080"/>
        <c:scaling>
          <c:orientation val="minMax"/>
        </c:scaling>
        <c:delete val="0"/>
        <c:axPos val="l"/>
        <c:numFmt formatCode="General"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38994000"/>
        <c:crosses val="autoZero"/>
        <c:crossBetween val="between"/>
        <c:majorUnit val="5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'折線圖的陷阱-日期當文字'!$O$36</c:f>
              <c:strCache>
                <c:ptCount val="1"/>
                <c:pt idx="0">
                  <c:v>勞工人數</c:v>
                </c:pt>
              </c:strCache>
            </c:strRef>
          </c:tx>
          <c:spPr>
            <a:ln w="28575" cap="rnd">
              <a:solidFill>
                <a:schemeClr val="accent1"/>
              </a:solidFill>
              <a:round/>
            </a:ln>
            <a:effectLst/>
          </c:spPr>
          <c:marker>
            <c:symbol val="circle"/>
            <c:size val="9"/>
            <c:spPr>
              <a:solidFill>
                <a:schemeClr val="accent1"/>
              </a:solidFill>
              <a:ln w="9525">
                <a:solidFill>
                  <a:schemeClr val="accent1"/>
                </a:solidFill>
              </a:ln>
              <a:effectLst/>
            </c:spPr>
          </c:marker>
          <c:cat>
            <c:numRef>
              <c:f>'折線圖的陷阱-日期當文字'!$N$37:$N$52</c:f>
              <c:numCache>
                <c:formatCode>m"月"d"日"</c:formatCode>
                <c:ptCount val="16"/>
                <c:pt idx="0">
                  <c:v>43723</c:v>
                </c:pt>
                <c:pt idx="1">
                  <c:v>43738</c:v>
                </c:pt>
                <c:pt idx="2">
                  <c:v>43753</c:v>
                </c:pt>
                <c:pt idx="3">
                  <c:v>43768</c:v>
                </c:pt>
                <c:pt idx="4">
                  <c:v>43784</c:v>
                </c:pt>
                <c:pt idx="5">
                  <c:v>43799</c:v>
                </c:pt>
                <c:pt idx="6">
                  <c:v>43814</c:v>
                </c:pt>
                <c:pt idx="7">
                  <c:v>43830</c:v>
                </c:pt>
                <c:pt idx="8">
                  <c:v>43845</c:v>
                </c:pt>
                <c:pt idx="9">
                  <c:v>43876</c:v>
                </c:pt>
                <c:pt idx="10">
                  <c:v>43889</c:v>
                </c:pt>
                <c:pt idx="11">
                  <c:v>43905</c:v>
                </c:pt>
                <c:pt idx="12">
                  <c:v>43920</c:v>
                </c:pt>
                <c:pt idx="13">
                  <c:v>43928</c:v>
                </c:pt>
                <c:pt idx="14">
                  <c:v>43936</c:v>
                </c:pt>
                <c:pt idx="15">
                  <c:v>43944</c:v>
                </c:pt>
              </c:numCache>
            </c:numRef>
          </c:cat>
          <c:val>
            <c:numRef>
              <c:f>'折線圖的陷阱-日期當文字'!$O$37:$O$52</c:f>
              <c:numCache>
                <c:formatCode>General</c:formatCode>
                <c:ptCount val="16"/>
                <c:pt idx="0">
                  <c:v>1961</c:v>
                </c:pt>
                <c:pt idx="1">
                  <c:v>2108</c:v>
                </c:pt>
                <c:pt idx="2">
                  <c:v>2007</c:v>
                </c:pt>
                <c:pt idx="3">
                  <c:v>2051</c:v>
                </c:pt>
                <c:pt idx="4">
                  <c:v>2668</c:v>
                </c:pt>
                <c:pt idx="5">
                  <c:v>2259</c:v>
                </c:pt>
                <c:pt idx="6">
                  <c:v>2249</c:v>
                </c:pt>
                <c:pt idx="7">
                  <c:v>3074</c:v>
                </c:pt>
                <c:pt idx="8">
                  <c:v>941</c:v>
                </c:pt>
                <c:pt idx="9">
                  <c:v>869</c:v>
                </c:pt>
                <c:pt idx="10">
                  <c:v>1662</c:v>
                </c:pt>
                <c:pt idx="11">
                  <c:v>3835</c:v>
                </c:pt>
                <c:pt idx="12">
                  <c:v>7916</c:v>
                </c:pt>
                <c:pt idx="13">
                  <c:v>8739</c:v>
                </c:pt>
                <c:pt idx="14">
                  <c:v>14821</c:v>
                </c:pt>
                <c:pt idx="15">
                  <c:v>18265</c:v>
                </c:pt>
              </c:numCache>
            </c:numRef>
          </c:val>
          <c:smooth val="0"/>
          <c:extLst>
            <c:ext xmlns:c16="http://schemas.microsoft.com/office/drawing/2014/chart" uri="{C3380CC4-5D6E-409C-BE32-E72D297353CC}">
              <c16:uniqueId val="{00000000-93CF-4BE4-9A2E-7DE691A6DD33}"/>
            </c:ext>
          </c:extLst>
        </c:ser>
        <c:dLbls>
          <c:showLegendKey val="0"/>
          <c:showVal val="0"/>
          <c:showCatName val="0"/>
          <c:showSerName val="0"/>
          <c:showPercent val="0"/>
          <c:showBubbleSize val="0"/>
        </c:dLbls>
        <c:marker val="1"/>
        <c:smooth val="0"/>
        <c:axId val="738994000"/>
        <c:axId val="738989080"/>
      </c:lineChart>
      <c:dateAx>
        <c:axId val="738994000"/>
        <c:scaling>
          <c:orientation val="minMax"/>
        </c:scaling>
        <c:delete val="0"/>
        <c:axPos val="b"/>
        <c:numFmt formatCode="m/d"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38989080"/>
        <c:crosses val="autoZero"/>
        <c:auto val="1"/>
        <c:lblOffset val="100"/>
        <c:baseTimeUnit val="days"/>
        <c:majorUnit val="1"/>
        <c:majorTimeUnit val="months"/>
        <c:minorUnit val="7"/>
        <c:minorTimeUnit val="months"/>
      </c:dateAx>
      <c:valAx>
        <c:axId val="738989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38994000"/>
        <c:crosses val="autoZero"/>
        <c:crossBetween val="between"/>
        <c:majorUnit val="5000"/>
      </c:valAx>
      <c:spPr>
        <a:noFill/>
        <a:ln>
          <a:solidFill>
            <a:schemeClr val="bg1">
              <a:lumMod val="7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14578897947089"/>
          <c:y val="0.12442916572427656"/>
          <c:w val="0.51470528446544339"/>
          <c:h val="0.48171996147424545"/>
        </c:manualLayout>
      </c:layout>
      <c:scatterChart>
        <c:scatterStyle val="lineMarker"/>
        <c:varyColors val="0"/>
        <c:ser>
          <c:idx val="0"/>
          <c:order val="0"/>
          <c:tx>
            <c:strRef>
              <c:f>'折線圖的陷阱-日期當文字'!$C$59</c:f>
              <c:strCache>
                <c:ptCount val="1"/>
                <c:pt idx="0">
                  <c:v>個體數</c:v>
                </c:pt>
              </c:strCache>
            </c:strRef>
          </c:tx>
          <c:spPr>
            <a:ln w="19050" cap="rnd">
              <a:noFill/>
              <a:round/>
            </a:ln>
            <a:effectLst/>
          </c:spPr>
          <c:marker>
            <c:symbol val="circle"/>
            <c:size val="5"/>
            <c:spPr>
              <a:solidFill>
                <a:schemeClr val="bg1">
                  <a:lumMod val="75000"/>
                </a:schemeClr>
              </a:solidFill>
              <a:ln w="9525">
                <a:solidFill>
                  <a:schemeClr val="bg1">
                    <a:lumMod val="65000"/>
                  </a:schemeClr>
                </a:solidFill>
              </a:ln>
              <a:effectLst/>
            </c:spPr>
          </c:marker>
          <c:trendline>
            <c:spPr>
              <a:ln w="12700" cap="rnd">
                <a:solidFill>
                  <a:schemeClr val="bg1">
                    <a:lumMod val="75000"/>
                  </a:schemeClr>
                </a:solidFill>
                <a:prstDash val="dash"/>
              </a:ln>
              <a:effectLst/>
            </c:spPr>
            <c:trendlineType val="linear"/>
            <c:dispRSqr val="1"/>
            <c:dispEq val="0"/>
            <c:trendlineLbl>
              <c:layout>
                <c:manualLayout>
                  <c:x val="-4.1730420253742531E-2"/>
                  <c:y val="6.080428018761398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'折線圖的陷阱-日期當文字'!$B$60:$B$75</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xVal>
          <c:yVal>
            <c:numRef>
              <c:f>'折線圖的陷阱-日期當文字'!$C$60:$C$75</c:f>
              <c:numCache>
                <c:formatCode>General</c:formatCod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numCache>
            </c:numRef>
          </c:yVal>
          <c:smooth val="0"/>
          <c:extLst>
            <c:ext xmlns:c16="http://schemas.microsoft.com/office/drawing/2014/chart" uri="{C3380CC4-5D6E-409C-BE32-E72D297353CC}">
              <c16:uniqueId val="{00000000-CD0C-4222-A887-8B79E3B4CC33}"/>
            </c:ext>
          </c:extLst>
        </c:ser>
        <c:ser>
          <c:idx val="1"/>
          <c:order val="1"/>
          <c:tx>
            <c:strRef>
              <c:f>'折線圖的陷阱-日期當文字'!$I$59</c:f>
              <c:strCache>
                <c:ptCount val="1"/>
                <c:pt idx="0">
                  <c:v>輔助</c:v>
                </c:pt>
              </c:strCache>
            </c:strRef>
          </c:tx>
          <c:spPr>
            <a:ln w="25400" cap="rnd">
              <a:noFill/>
              <a:round/>
            </a:ln>
            <a:effectLst/>
          </c:spPr>
          <c:marker>
            <c:symbol val="plus"/>
            <c:size val="7"/>
            <c:spPr>
              <a:noFill/>
              <a:ln w="9525">
                <a:solidFill>
                  <a:schemeClr val="bg1">
                    <a:lumMod val="65000"/>
                  </a:schemeClr>
                </a:solidFill>
              </a:ln>
              <a:effectLst/>
            </c:spPr>
          </c:marker>
          <c:dLbls>
            <c:dLbl>
              <c:idx val="0"/>
              <c:layout>
                <c:manualLayout>
                  <c:x val="-1.6200382638800387E-2"/>
                  <c:y val="3.5170422250063317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0C-4222-A887-8B79E3B4CC33}"/>
                </c:ext>
              </c:extLst>
            </c:dLbl>
            <c:dLbl>
              <c:idx val="1"/>
              <c:layout>
                <c:manualLayout>
                  <c:x val="-8.7531821680184706E-3"/>
                  <c:y val="3.7971227609920846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0C-4222-A887-8B79E3B4CC33}"/>
                </c:ext>
              </c:extLst>
            </c:dLbl>
            <c:dLbl>
              <c:idx val="2"/>
              <c:layout>
                <c:manualLayout>
                  <c:x val="-1.3765713496339227E-2"/>
                  <c:y val="4.077198606413153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0C-4222-A887-8B79E3B4CC33}"/>
                </c:ext>
              </c:extLst>
            </c:dLbl>
            <c:dLbl>
              <c:idx val="3"/>
              <c:layout>
                <c:manualLayout>
                  <c:x val="-8.7531821680184706E-3"/>
                  <c:y val="4.077198606413153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0C-4222-A887-8B79E3B4CC33}"/>
                </c:ext>
              </c:extLst>
            </c:dLbl>
            <c:dLbl>
              <c:idx val="4"/>
              <c:layout>
                <c:manualLayout>
                  <c:x val="-1.3765713496339274E-2"/>
                  <c:y val="4.3572744518342116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0C-4222-A887-8B79E3B4CC33}"/>
                </c:ext>
              </c:extLst>
            </c:dLbl>
            <c:dLbl>
              <c:idx val="5"/>
              <c:layout>
                <c:manualLayout>
                  <c:x val="-3.7406508396976693E-3"/>
                  <c:y val="4.3572744518342116E-2"/>
                </c:manualLayout>
              </c:layout>
              <c:dLblPos val="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0C-4222-A887-8B79E3B4CC33}"/>
                </c:ext>
              </c:extLst>
            </c:dLbl>
            <c:numFmt formatCode="yyyy\-m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plus"/>
            <c:errValType val="cust"/>
            <c:noEndCap val="1"/>
            <c:plus>
              <c:numRef>
                <c:f>#REF!</c:f>
                <c:numCache>
                  <c:formatCode>General</c:formatCode>
                  <c:ptCount val="1"/>
                  <c:pt idx="0">
                    <c:v>1</c:v>
                  </c:pt>
                </c:numCache>
              </c:numRef>
            </c:plus>
            <c:minus>
              <c:numLit>
                <c:formatCode>General</c:formatCode>
                <c:ptCount val="1"/>
                <c:pt idx="0">
                  <c:v>1</c:v>
                </c:pt>
              </c:numLit>
            </c:minus>
            <c:spPr>
              <a:noFill/>
              <a:ln w="9525" cap="flat" cmpd="sng" algn="ctr">
                <a:solidFill>
                  <a:schemeClr val="bg1">
                    <a:lumMod val="95000"/>
                  </a:schemeClr>
                </a:solidFill>
                <a:round/>
              </a:ln>
              <a:effectLst/>
            </c:spPr>
          </c:errBars>
          <c:xVal>
            <c:numRef>
              <c:f>'折線圖的陷阱-日期當文字'!$I$60:$I$66</c:f>
              <c:numCache>
                <c:formatCode>m/d/yyyy</c:formatCode>
                <c:ptCount val="7"/>
                <c:pt idx="0">
                  <c:v>43739</c:v>
                </c:pt>
                <c:pt idx="1">
                  <c:v>43770</c:v>
                </c:pt>
                <c:pt idx="2">
                  <c:v>43800</c:v>
                </c:pt>
                <c:pt idx="3">
                  <c:v>43831</c:v>
                </c:pt>
                <c:pt idx="4">
                  <c:v>43862</c:v>
                </c:pt>
                <c:pt idx="5">
                  <c:v>43891</c:v>
                </c:pt>
              </c:numCache>
            </c:numRef>
          </c:xVal>
          <c:yVal>
            <c:numRef>
              <c:f>'折線圖的陷阱-日期當文字'!$J$60:$J$66</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7-CD0C-4222-A887-8B79E3B4CC33}"/>
            </c:ext>
          </c:extLst>
        </c:ser>
        <c:dLbls>
          <c:showLegendKey val="0"/>
          <c:showVal val="0"/>
          <c:showCatName val="0"/>
          <c:showSerName val="0"/>
          <c:showPercent val="0"/>
          <c:showBubbleSize val="0"/>
        </c:dLbls>
        <c:axId val="503545704"/>
        <c:axId val="503549640"/>
      </c:scatterChart>
      <c:valAx>
        <c:axId val="503545704"/>
        <c:scaling>
          <c:orientation val="minMax"/>
          <c:max val="43922"/>
          <c:min val="43739"/>
        </c:scaling>
        <c:delete val="0"/>
        <c:axPos val="b"/>
        <c:numFmt formatCode="m/d;@" sourceLinked="0"/>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3549640"/>
        <c:crosses val="autoZero"/>
        <c:crossBetween val="midCat"/>
        <c:majorUnit val="30"/>
      </c:valAx>
      <c:valAx>
        <c:axId val="503549640"/>
        <c:scaling>
          <c:orientation val="minMax"/>
          <c:max val="20"/>
        </c:scaling>
        <c:delete val="0"/>
        <c:axPos val="l"/>
        <c:title>
          <c:tx>
            <c:strRef>
              <c:f>#REF!</c:f>
              <c:strCache>
                <c:ptCount val="1"/>
                <c:pt idx="0">
                  <c:v>#REF!</c:v>
                </c:pt>
              </c:strCache>
            </c:strRef>
          </c:tx>
          <c:overlay val="0"/>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3545704"/>
        <c:crosses val="autoZero"/>
        <c:crossBetween val="midCat"/>
      </c:valAx>
      <c:spPr>
        <a:solidFill>
          <a:schemeClr val="bg1"/>
        </a:solidFill>
        <a:ln>
          <a:solidFill>
            <a:schemeClr val="bg1">
              <a:lumMod val="65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6002797554497"/>
          <c:y val="8.3562395609639697E-2"/>
          <c:w val="0.6463444764015277"/>
          <c:h val="0.74907142289032047"/>
        </c:manualLayout>
      </c:layout>
      <c:barChart>
        <c:barDir val="col"/>
        <c:grouping val="clustered"/>
        <c:varyColors val="0"/>
        <c:ser>
          <c:idx val="0"/>
          <c:order val="0"/>
          <c:tx>
            <c:strRef>
              <c:f>圖例格線刻度!$B$1</c:f>
              <c:strCache>
                <c:ptCount val="1"/>
                <c:pt idx="0">
                  <c:v>A</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extLst>
            <c:ext xmlns:c16="http://schemas.microsoft.com/office/drawing/2014/chart" uri="{C3380CC4-5D6E-409C-BE32-E72D297353CC}">
              <c16:uniqueId val="{00000000-8333-4D68-94F2-B12751D7B5EB}"/>
            </c:ext>
          </c:extLst>
        </c:ser>
        <c:ser>
          <c:idx val="1"/>
          <c:order val="1"/>
          <c:tx>
            <c:strRef>
              <c:f>圖例格線刻度!$C$1</c:f>
              <c:strCache>
                <c:ptCount val="1"/>
                <c:pt idx="0">
                  <c:v>B</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extLst>
            <c:ext xmlns:c16="http://schemas.microsoft.com/office/drawing/2014/chart" uri="{C3380CC4-5D6E-409C-BE32-E72D297353CC}">
              <c16:uniqueId val="{00000001-8333-4D68-94F2-B12751D7B5EB}"/>
            </c:ext>
          </c:extLst>
        </c:ser>
        <c:ser>
          <c:idx val="2"/>
          <c:order val="2"/>
          <c:tx>
            <c:strRef>
              <c:f>圖例格線刻度!$D$1</c:f>
              <c:strCache>
                <c:ptCount val="1"/>
                <c:pt idx="0">
                  <c:v>C</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extLst>
            <c:ext xmlns:c16="http://schemas.microsoft.com/office/drawing/2014/chart" uri="{C3380CC4-5D6E-409C-BE32-E72D297353CC}">
              <c16:uniqueId val="{00000002-8333-4D68-94F2-B12751D7B5EB}"/>
            </c:ext>
          </c:extLst>
        </c:ser>
        <c:dLbls>
          <c:showLegendKey val="0"/>
          <c:showVal val="0"/>
          <c:showCatName val="0"/>
          <c:showSerName val="0"/>
          <c:showPercent val="0"/>
          <c:showBubbleSize val="0"/>
        </c:dLbls>
        <c:gapWidth val="150"/>
        <c:axId val="127212544"/>
        <c:axId val="127234816"/>
      </c:barChart>
      <c:catAx>
        <c:axId val="127212544"/>
        <c:scaling>
          <c:orientation val="minMax"/>
        </c:scaling>
        <c:delete val="0"/>
        <c:axPos val="b"/>
        <c:numFmt formatCode="General" sourceLinked="1"/>
        <c:majorTickMark val="out"/>
        <c:minorTickMark val="none"/>
        <c:tickLblPos val="nextTo"/>
        <c:crossAx val="127234816"/>
        <c:crosses val="autoZero"/>
        <c:auto val="1"/>
        <c:lblAlgn val="ctr"/>
        <c:lblOffset val="100"/>
        <c:noMultiLvlLbl val="0"/>
      </c:catAx>
      <c:valAx>
        <c:axId val="127234816"/>
        <c:scaling>
          <c:orientation val="minMax"/>
        </c:scaling>
        <c:delete val="0"/>
        <c:axPos val="l"/>
        <c:majorGridlines/>
        <c:numFmt formatCode="General" sourceLinked="1"/>
        <c:majorTickMark val="out"/>
        <c:minorTickMark val="none"/>
        <c:tickLblPos val="nextTo"/>
        <c:crossAx val="127212544"/>
        <c:crosses val="autoZero"/>
        <c:crossBetween val="between"/>
      </c:valAx>
    </c:plotArea>
    <c:legend>
      <c:legendPos val="r"/>
      <c:layout>
        <c:manualLayout>
          <c:xMode val="edge"/>
          <c:yMode val="edge"/>
          <c:x val="0.86087721552288476"/>
          <c:y val="7.2628018813084602E-2"/>
          <c:w val="0.10819468619054197"/>
          <c:h val="0.4497944006999125"/>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13848025305554"/>
          <c:y val="0.11594877206446662"/>
          <c:w val="0.46263390425348649"/>
          <c:h val="0.57152270065032107"/>
        </c:manualLayout>
      </c:layout>
      <c:lineChart>
        <c:grouping val="standard"/>
        <c:varyColors val="0"/>
        <c:ser>
          <c:idx val="0"/>
          <c:order val="0"/>
          <c:tx>
            <c:strRef>
              <c:f>'折線圖的陷阱-日期當文字'!$C$59</c:f>
              <c:strCache>
                <c:ptCount val="1"/>
                <c:pt idx="0">
                  <c:v>個體數</c:v>
                </c:pt>
              </c:strCache>
            </c:strRef>
          </c:tx>
          <c:spPr>
            <a:ln w="28575" cap="rnd">
              <a:noFill/>
              <a:round/>
            </a:ln>
            <a:effectLst/>
          </c:spPr>
          <c:marker>
            <c:symbol val="circle"/>
            <c:size val="5"/>
            <c:spPr>
              <a:solidFill>
                <a:schemeClr val="bg1">
                  <a:lumMod val="75000"/>
                </a:schemeClr>
              </a:solidFill>
              <a:ln w="9525">
                <a:solidFill>
                  <a:schemeClr val="bg1">
                    <a:lumMod val="65000"/>
                  </a:schemeClr>
                </a:solidFill>
              </a:ln>
              <a:effectLst/>
            </c:spPr>
          </c:marker>
          <c:trendline>
            <c:spPr>
              <a:ln w="19050" cap="rnd">
                <a:solidFill>
                  <a:schemeClr val="bg1">
                    <a:lumMod val="75000"/>
                  </a:schemeClr>
                </a:solidFill>
                <a:prstDash val="sysDot"/>
              </a:ln>
              <a:effectLst/>
            </c:spPr>
            <c:trendlineType val="linear"/>
            <c:dispRSqr val="1"/>
            <c:dispEq val="0"/>
            <c:trendlineLbl>
              <c:layout>
                <c:manualLayout>
                  <c:x val="-5.1700453633715476E-2"/>
                  <c:y val="3.13416486603911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cat>
            <c:numRef>
              <c:f>'折線圖的陷阱-日期當文字'!$B$60:$B$75</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cat>
          <c:val>
            <c:numRef>
              <c:f>'折線圖的陷阱-日期當文字'!$C$60:$C$75</c:f>
              <c:numCache>
                <c:formatCode>General</c:formatCod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numCache>
            </c:numRef>
          </c:val>
          <c:smooth val="0"/>
          <c:extLst>
            <c:ext xmlns:c16="http://schemas.microsoft.com/office/drawing/2014/chart" uri="{C3380CC4-5D6E-409C-BE32-E72D297353CC}">
              <c16:uniqueId val="{00000000-ACAD-46BF-9DE3-E50F8ED5ADF8}"/>
            </c:ext>
          </c:extLst>
        </c:ser>
        <c:dLbls>
          <c:showLegendKey val="0"/>
          <c:showVal val="0"/>
          <c:showCatName val="0"/>
          <c:showSerName val="0"/>
          <c:showPercent val="0"/>
          <c:showBubbleSize val="0"/>
        </c:dLbls>
        <c:marker val="1"/>
        <c:smooth val="0"/>
        <c:axId val="764068216"/>
        <c:axId val="764074776"/>
      </c:lineChart>
      <c:dateAx>
        <c:axId val="764068216"/>
        <c:scaling>
          <c:orientation val="minMax"/>
          <c:max val="43922"/>
          <c:min val="43739"/>
        </c:scaling>
        <c:delete val="0"/>
        <c:axPos val="b"/>
        <c:majorGridlines>
          <c:spPr>
            <a:ln w="9525" cap="flat" cmpd="sng" algn="ctr">
              <a:solidFill>
                <a:schemeClr val="tx1">
                  <a:lumMod val="15000"/>
                  <a:lumOff val="85000"/>
                </a:schemeClr>
              </a:solidFill>
              <a:round/>
            </a:ln>
            <a:effectLst/>
          </c:spPr>
        </c:majorGridlines>
        <c:numFmt formatCode="yyyy\-m" sourceLinked="0"/>
        <c:majorTickMark val="out"/>
        <c:minorTickMark val="none"/>
        <c:tickLblPos val="nextTo"/>
        <c:spPr>
          <a:noFill/>
          <a:ln w="9525" cap="flat" cmpd="sng" algn="ctr">
            <a:solidFill>
              <a:schemeClr val="bg1">
                <a:lumMod val="6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zh-TW"/>
          </a:p>
        </c:txPr>
        <c:crossAx val="764074776"/>
        <c:crosses val="autoZero"/>
        <c:auto val="1"/>
        <c:lblOffset val="100"/>
        <c:baseTimeUnit val="days"/>
        <c:majorUnit val="1"/>
        <c:majorTimeUnit val="months"/>
      </c:dateAx>
      <c:valAx>
        <c:axId val="764074776"/>
        <c:scaling>
          <c:orientation val="minMax"/>
        </c:scaling>
        <c:delete val="0"/>
        <c:axPos val="l"/>
        <c:majorGridlines>
          <c:spPr>
            <a:ln w="9525" cap="flat" cmpd="sng" algn="ctr">
              <a:solidFill>
                <a:schemeClr val="tx1">
                  <a:lumMod val="15000"/>
                  <a:lumOff val="85000"/>
                </a:schemeClr>
              </a:solidFill>
              <a:round/>
            </a:ln>
            <a:effectLst/>
          </c:spPr>
        </c:majorGridlines>
        <c:title>
          <c:tx>
            <c:strRef>
              <c:f>#REF!</c:f>
              <c:strCache>
                <c:ptCount val="1"/>
                <c:pt idx="0">
                  <c:v>#REF!</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068216"/>
        <c:crosses val="autoZero"/>
        <c:crossBetween val="between"/>
      </c:valAx>
      <c:spPr>
        <a:noFill/>
        <a:ln>
          <a:solidFill>
            <a:schemeClr val="bg1">
              <a:lumMod val="65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5468429325975"/>
          <c:y val="8.9005243756005714E-2"/>
          <c:w val="0.54730334032191108"/>
          <c:h val="0.48500775192990309"/>
        </c:manualLayout>
      </c:layout>
      <c:lineChart>
        <c:grouping val="standard"/>
        <c:varyColors val="0"/>
        <c:ser>
          <c:idx val="1"/>
          <c:order val="0"/>
          <c:tx>
            <c:strRef>
              <c:f>'折線圖的陷阱-日期當文字'!$C$59</c:f>
              <c:strCache>
                <c:ptCount val="1"/>
                <c:pt idx="0">
                  <c:v>個體數</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1141512729159805"/>
                  <c:y val="9.62236863249236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cat>
            <c:numRef>
              <c:f>'折線圖的陷阱-日期當文字'!$B$60:$B$75</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cat>
          <c:val>
            <c:numRef>
              <c:f>'折線圖的陷阱-日期當文字'!$C$60:$C$75</c:f>
              <c:numCache>
                <c:formatCode>General</c:formatCod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numCache>
            </c:numRef>
          </c:val>
          <c:smooth val="0"/>
          <c:extLst>
            <c:ext xmlns:c16="http://schemas.microsoft.com/office/drawing/2014/chart" uri="{C3380CC4-5D6E-409C-BE32-E72D297353CC}">
              <c16:uniqueId val="{00000000-BD77-4FDF-BF5D-9CF3929D6EB7}"/>
            </c:ext>
          </c:extLst>
        </c:ser>
        <c:dLbls>
          <c:showLegendKey val="0"/>
          <c:showVal val="0"/>
          <c:showCatName val="0"/>
          <c:showSerName val="0"/>
          <c:showPercent val="0"/>
          <c:showBubbleSize val="0"/>
        </c:dLbls>
        <c:marker val="1"/>
        <c:smooth val="0"/>
        <c:axId val="760705776"/>
        <c:axId val="760706432"/>
      </c:lineChart>
      <c:catAx>
        <c:axId val="760705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0706432"/>
        <c:crosses val="autoZero"/>
        <c:auto val="0"/>
        <c:lblAlgn val="ctr"/>
        <c:lblOffset val="100"/>
        <c:noMultiLvlLbl val="0"/>
      </c:catAx>
      <c:valAx>
        <c:axId val="7607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0705776"/>
        <c:crosses val="autoZero"/>
        <c:crossBetween val="between"/>
      </c:valAx>
      <c:spPr>
        <a:noFill/>
        <a:ln>
          <a:solidFill>
            <a:schemeClr val="bg1">
              <a:lumMod val="65000"/>
            </a:schemeClr>
          </a:solidFill>
        </a:ln>
        <a:effectLst/>
      </c:spPr>
    </c:plotArea>
    <c:legend>
      <c:legendPos val="b"/>
      <c:layout>
        <c:manualLayout>
          <c:xMode val="edge"/>
          <c:yMode val="edge"/>
          <c:x val="9.6131117786833198E-2"/>
          <c:y val="0.69633458729899755"/>
          <c:w val="0.72090961741179616"/>
          <c:h val="4.17215000225822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用折線圖畫但不是折線圖!$B$1</c:f>
              <c:strCache>
                <c:ptCount val="1"/>
                <c:pt idx="0">
                  <c:v>甲</c:v>
                </c:pt>
              </c:strCache>
            </c:strRef>
          </c:tx>
          <c:spPr>
            <a:solidFill>
              <a:schemeClr val="accent1"/>
            </a:solidFill>
            <a:ln>
              <a:noFill/>
            </a:ln>
            <a:effectLst/>
          </c:spPr>
          <c:invertIfNegative val="0"/>
          <c:cat>
            <c:strRef>
              <c:f>用折線圖畫但不是折線圖!$A$2:$A$5</c:f>
              <c:strCache>
                <c:ptCount val="4"/>
                <c:pt idx="0">
                  <c:v>花瓣寬</c:v>
                </c:pt>
                <c:pt idx="1">
                  <c:v>花瓣長</c:v>
                </c:pt>
                <c:pt idx="2">
                  <c:v>花萼寬</c:v>
                </c:pt>
                <c:pt idx="3">
                  <c:v>花萼長</c:v>
                </c:pt>
              </c:strCache>
            </c:strRef>
          </c:cat>
          <c:val>
            <c:numRef>
              <c:f>用折線圖畫但不是折線圖!$B$2:$B$5</c:f>
              <c:numCache>
                <c:formatCode>General</c:formatCode>
                <c:ptCount val="4"/>
                <c:pt idx="0">
                  <c:v>4.5</c:v>
                </c:pt>
                <c:pt idx="1">
                  <c:v>10</c:v>
                </c:pt>
                <c:pt idx="2">
                  <c:v>6</c:v>
                </c:pt>
                <c:pt idx="3">
                  <c:v>4.5</c:v>
                </c:pt>
              </c:numCache>
            </c:numRef>
          </c:val>
          <c:extLst>
            <c:ext xmlns:c16="http://schemas.microsoft.com/office/drawing/2014/chart" uri="{C3380CC4-5D6E-409C-BE32-E72D297353CC}">
              <c16:uniqueId val="{00000000-A919-47B7-9E4B-28A61E43B352}"/>
            </c:ext>
          </c:extLst>
        </c:ser>
        <c:ser>
          <c:idx val="1"/>
          <c:order val="1"/>
          <c:tx>
            <c:strRef>
              <c:f>用折線圖畫但不是折線圖!$C$1</c:f>
              <c:strCache>
                <c:ptCount val="1"/>
                <c:pt idx="0">
                  <c:v>乙</c:v>
                </c:pt>
              </c:strCache>
            </c:strRef>
          </c:tx>
          <c:spPr>
            <a:solidFill>
              <a:schemeClr val="accent2"/>
            </a:solidFill>
            <a:ln>
              <a:noFill/>
            </a:ln>
            <a:effectLst/>
          </c:spPr>
          <c:invertIfNegative val="0"/>
          <c:cat>
            <c:strRef>
              <c:f>用折線圖畫但不是折線圖!$A$2:$A$5</c:f>
              <c:strCache>
                <c:ptCount val="4"/>
                <c:pt idx="0">
                  <c:v>花瓣寬</c:v>
                </c:pt>
                <c:pt idx="1">
                  <c:v>花瓣長</c:v>
                </c:pt>
                <c:pt idx="2">
                  <c:v>花萼寬</c:v>
                </c:pt>
                <c:pt idx="3">
                  <c:v>花萼長</c:v>
                </c:pt>
              </c:strCache>
            </c:strRef>
          </c:cat>
          <c:val>
            <c:numRef>
              <c:f>用折線圖畫但不是折線圖!$C$2:$C$5</c:f>
              <c:numCache>
                <c:formatCode>General</c:formatCode>
                <c:ptCount val="4"/>
                <c:pt idx="0">
                  <c:v>5</c:v>
                </c:pt>
                <c:pt idx="1">
                  <c:v>14</c:v>
                </c:pt>
                <c:pt idx="2">
                  <c:v>4.3</c:v>
                </c:pt>
                <c:pt idx="3">
                  <c:v>7</c:v>
                </c:pt>
              </c:numCache>
            </c:numRef>
          </c:val>
          <c:extLst>
            <c:ext xmlns:c16="http://schemas.microsoft.com/office/drawing/2014/chart" uri="{C3380CC4-5D6E-409C-BE32-E72D297353CC}">
              <c16:uniqueId val="{00000001-A919-47B7-9E4B-28A61E43B352}"/>
            </c:ext>
          </c:extLst>
        </c:ser>
        <c:dLbls>
          <c:showLegendKey val="0"/>
          <c:showVal val="0"/>
          <c:showCatName val="0"/>
          <c:showSerName val="0"/>
          <c:showPercent val="0"/>
          <c:showBubbleSize val="0"/>
        </c:dLbls>
        <c:gapWidth val="219"/>
        <c:overlap val="-27"/>
        <c:axId val="650184152"/>
        <c:axId val="650184808"/>
      </c:barChart>
      <c:catAx>
        <c:axId val="65018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808"/>
        <c:crosses val="autoZero"/>
        <c:auto val="1"/>
        <c:lblAlgn val="ctr"/>
        <c:lblOffset val="100"/>
        <c:noMultiLvlLbl val="0"/>
      </c:catAx>
      <c:valAx>
        <c:axId val="650184808"/>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83923884514436"/>
          <c:y val="6.2532940213778573E-2"/>
          <c:w val="0.38378772965879271"/>
          <c:h val="0.81337697130994957"/>
        </c:manualLayout>
      </c:layout>
      <c:lineChart>
        <c:grouping val="standard"/>
        <c:varyColors val="0"/>
        <c:ser>
          <c:idx val="0"/>
          <c:order val="0"/>
          <c:tx>
            <c:strRef>
              <c:f>用折線圖畫但不是折線圖!$A$2</c:f>
              <c:strCache>
                <c:ptCount val="1"/>
                <c:pt idx="0">
                  <c:v>花瓣寬</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4342-45FB-8D75-2B2F90330DC3}"/>
                </c:ext>
              </c:extLst>
            </c:dLbl>
            <c:dLbl>
              <c:idx val="1"/>
              <c:layout>
                <c:manualLayout>
                  <c:x val="1.5624999999999905E-2"/>
                  <c:y val="-2.6973046451108953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用折線圖畫但不是折線圖!$B$1:$C$1</c:f>
              <c:strCache>
                <c:ptCount val="2"/>
                <c:pt idx="0">
                  <c:v>甲</c:v>
                </c:pt>
                <c:pt idx="1">
                  <c:v>乙</c:v>
                </c:pt>
              </c:strCache>
            </c:strRef>
          </c:cat>
          <c:val>
            <c:numRef>
              <c:f>用折線圖畫但不是折線圖!$B$2:$C$2</c:f>
              <c:numCache>
                <c:formatCode>General</c:formatCode>
                <c:ptCount val="2"/>
                <c:pt idx="0">
                  <c:v>4.5</c:v>
                </c:pt>
                <c:pt idx="1">
                  <c:v>5</c:v>
                </c:pt>
              </c:numCache>
            </c:numRef>
          </c:val>
          <c:smooth val="0"/>
          <c:extLst>
            <c:ext xmlns:c16="http://schemas.microsoft.com/office/drawing/2014/chart" uri="{C3380CC4-5D6E-409C-BE32-E72D297353CC}">
              <c16:uniqueId val="{00000000-4342-45FB-8D75-2B2F90330DC3}"/>
            </c:ext>
          </c:extLst>
        </c:ser>
        <c:ser>
          <c:idx val="1"/>
          <c:order val="1"/>
          <c:tx>
            <c:strRef>
              <c:f>用折線圖畫但不是折線圖!$A$3</c:f>
              <c:strCache>
                <c:ptCount val="1"/>
                <c:pt idx="0">
                  <c:v>花瓣長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4342-45FB-8D75-2B2F90330DC3}"/>
                </c:ext>
              </c:extLst>
            </c:dLbl>
            <c:dLbl>
              <c:idx val="1"/>
              <c:layout>
                <c:manualLayout>
                  <c:x val="5.208333333333333E-3"/>
                  <c:y val="-6.577380027552490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用折線圖畫但不是折線圖!$B$1:$C$1</c:f>
              <c:strCache>
                <c:ptCount val="2"/>
                <c:pt idx="0">
                  <c:v>甲</c:v>
                </c:pt>
                <c:pt idx="1">
                  <c:v>乙</c:v>
                </c:pt>
              </c:strCache>
            </c:strRef>
          </c:cat>
          <c:val>
            <c:numRef>
              <c:f>用折線圖畫但不是折線圖!$B$3:$C$3</c:f>
              <c:numCache>
                <c:formatCode>General</c:formatCode>
                <c:ptCount val="2"/>
                <c:pt idx="0">
                  <c:v>10</c:v>
                </c:pt>
                <c:pt idx="1">
                  <c:v>14</c:v>
                </c:pt>
              </c:numCache>
            </c:numRef>
          </c:val>
          <c:smooth val="0"/>
          <c:extLst>
            <c:ext xmlns:c16="http://schemas.microsoft.com/office/drawing/2014/chart" uri="{C3380CC4-5D6E-409C-BE32-E72D297353CC}">
              <c16:uniqueId val="{00000001-4342-45FB-8D75-2B2F90330DC3}"/>
            </c:ext>
          </c:extLst>
        </c:ser>
        <c:ser>
          <c:idx val="2"/>
          <c:order val="2"/>
          <c:tx>
            <c:strRef>
              <c:f>用折線圖畫但不是折線圖!$A$4</c:f>
              <c:strCache>
                <c:ptCount val="1"/>
                <c:pt idx="0">
                  <c:v>花萼寬</c:v>
                </c:pt>
              </c:strCache>
            </c:strRef>
          </c:tx>
          <c:spPr>
            <a:ln w="12700" cap="rnd">
              <a:solidFill>
                <a:schemeClr val="accent2">
                  <a:lumMod val="60000"/>
                  <a:lumOff val="4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4342-45FB-8D75-2B2F90330DC3}"/>
                </c:ext>
              </c:extLst>
            </c:dLbl>
            <c:dLbl>
              <c:idx val="1"/>
              <c:layout>
                <c:manualLayout>
                  <c:x val="1.5624999999999905E-2"/>
                  <c:y val="2.311496675361345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用折線圖畫但不是折線圖!$B$1:$C$1</c:f>
              <c:strCache>
                <c:ptCount val="2"/>
                <c:pt idx="0">
                  <c:v>甲</c:v>
                </c:pt>
                <c:pt idx="1">
                  <c:v>乙</c:v>
                </c:pt>
              </c:strCache>
            </c:strRef>
          </c:cat>
          <c:val>
            <c:numRef>
              <c:f>用折線圖畫但不是折線圖!$B$4:$C$4</c:f>
              <c:numCache>
                <c:formatCode>General</c:formatCode>
                <c:ptCount val="2"/>
                <c:pt idx="0">
                  <c:v>6</c:v>
                </c:pt>
                <c:pt idx="1">
                  <c:v>4.3</c:v>
                </c:pt>
              </c:numCache>
            </c:numRef>
          </c:val>
          <c:smooth val="0"/>
          <c:extLst>
            <c:ext xmlns:c16="http://schemas.microsoft.com/office/drawing/2014/chart" uri="{C3380CC4-5D6E-409C-BE32-E72D297353CC}">
              <c16:uniqueId val="{00000002-4342-45FB-8D75-2B2F90330DC3}"/>
            </c:ext>
          </c:extLst>
        </c:ser>
        <c:ser>
          <c:idx val="3"/>
          <c:order val="3"/>
          <c:tx>
            <c:strRef>
              <c:f>用折線圖畫但不是折線圖!$A$5</c:f>
              <c:strCache>
                <c:ptCount val="1"/>
                <c:pt idx="0">
                  <c:v>花萼長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4342-45FB-8D75-2B2F90330DC3}"/>
                </c:ext>
              </c:extLst>
            </c:dLbl>
            <c:dLbl>
              <c:idx val="1"/>
              <c:layout>
                <c:manualLayout>
                  <c:x val="1.5624999999999905E-2"/>
                  <c:y val="-4.628537969365677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用折線圖畫但不是折線圖!$B$1:$C$1</c:f>
              <c:strCache>
                <c:ptCount val="2"/>
                <c:pt idx="0">
                  <c:v>甲</c:v>
                </c:pt>
                <c:pt idx="1">
                  <c:v>乙</c:v>
                </c:pt>
              </c:strCache>
            </c:strRef>
          </c:cat>
          <c:val>
            <c:numRef>
              <c:f>用折線圖畫但不是折線圖!$B$5:$C$5</c:f>
              <c:numCache>
                <c:formatCode>General</c:formatCode>
                <c:ptCount val="2"/>
                <c:pt idx="0">
                  <c:v>4.5</c:v>
                </c:pt>
                <c:pt idx="1">
                  <c:v>7</c:v>
                </c:pt>
              </c:numCache>
            </c:numRef>
          </c:val>
          <c:smooth val="0"/>
          <c:extLst>
            <c:ext xmlns:c16="http://schemas.microsoft.com/office/drawing/2014/chart" uri="{C3380CC4-5D6E-409C-BE32-E72D297353CC}">
              <c16:uniqueId val="{00000003-4342-45FB-8D75-2B2F90330DC3}"/>
            </c:ext>
          </c:extLst>
        </c:ser>
        <c:dLbls>
          <c:showLegendKey val="0"/>
          <c:showVal val="0"/>
          <c:showCatName val="0"/>
          <c:showSerName val="0"/>
          <c:showPercent val="0"/>
          <c:showBubbleSize val="0"/>
        </c:dLbls>
        <c:smooth val="0"/>
        <c:axId val="599422152"/>
        <c:axId val="599419856"/>
      </c:lineChart>
      <c:catAx>
        <c:axId val="59942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19856"/>
        <c:crosses val="autoZero"/>
        <c:auto val="1"/>
        <c:lblAlgn val="ctr"/>
        <c:lblOffset val="100"/>
        <c:noMultiLvlLbl val="0"/>
      </c:catAx>
      <c:valAx>
        <c:axId val="599419856"/>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22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用折線圖畫但不是折線圖!$A$37</c:f>
          <c:strCache>
            <c:ptCount val="1"/>
            <c:pt idx="0">
              <c:v>亞洲各國的平均結婚年齡</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tx>
            <c:strRef>
              <c:f>用折線圖畫但不是折線圖!$B$38</c:f>
              <c:strCache>
                <c:ptCount val="1"/>
                <c:pt idx="0">
                  <c:v>男性</c:v>
                </c:pt>
              </c:strCache>
            </c:strRef>
          </c:tx>
          <c:spPr>
            <a:solidFill>
              <a:schemeClr val="accent1"/>
            </a:solidFill>
            <a:ln>
              <a:noFill/>
            </a:ln>
            <a:effectLst/>
          </c:spPr>
          <c:invertIfNegative val="0"/>
          <c:cat>
            <c:strRef>
              <c:f>用折線圖畫但不是折線圖!$A$39:$A$50</c:f>
              <c:strCache>
                <c:ptCount val="12"/>
                <c:pt idx="0">
                  <c:v> 香港</c:v>
                </c:pt>
                <c:pt idx="1">
                  <c:v> 臺灣</c:v>
                </c:pt>
                <c:pt idx="2">
                  <c:v> 中國</c:v>
                </c:pt>
                <c:pt idx="3">
                  <c:v> 新加坡</c:v>
                </c:pt>
                <c:pt idx="4">
                  <c:v> 韓國</c:v>
                </c:pt>
                <c:pt idx="5">
                  <c:v> 日本</c:v>
                </c:pt>
                <c:pt idx="6">
                  <c:v> 馬來西亞</c:v>
                </c:pt>
                <c:pt idx="7">
                  <c:v> 印尼</c:v>
                </c:pt>
                <c:pt idx="8">
                  <c:v> 越南</c:v>
                </c:pt>
                <c:pt idx="9">
                  <c:v> 菲律賓</c:v>
                </c:pt>
                <c:pt idx="10">
                  <c:v> 泰國</c:v>
                </c:pt>
                <c:pt idx="11">
                  <c:v> 柬埔寨</c:v>
                </c:pt>
              </c:strCache>
            </c:strRef>
          </c:cat>
          <c:val>
            <c:numRef>
              <c:f>用折線圖畫但不是折線圖!$B$39:$B$50</c:f>
              <c:numCache>
                <c:formatCode>General</c:formatCode>
                <c:ptCount val="12"/>
                <c:pt idx="0">
                  <c:v>31</c:v>
                </c:pt>
                <c:pt idx="1">
                  <c:v>32</c:v>
                </c:pt>
                <c:pt idx="2">
                  <c:v>26</c:v>
                </c:pt>
                <c:pt idx="3">
                  <c:v>30</c:v>
                </c:pt>
                <c:pt idx="4">
                  <c:v>32</c:v>
                </c:pt>
                <c:pt idx="5">
                  <c:v>31</c:v>
                </c:pt>
                <c:pt idx="6">
                  <c:v>28</c:v>
                </c:pt>
                <c:pt idx="7">
                  <c:v>26</c:v>
                </c:pt>
                <c:pt idx="8">
                  <c:v>26</c:v>
                </c:pt>
                <c:pt idx="9">
                  <c:v>28</c:v>
                </c:pt>
                <c:pt idx="10">
                  <c:v>25</c:v>
                </c:pt>
                <c:pt idx="11">
                  <c:v>24</c:v>
                </c:pt>
              </c:numCache>
            </c:numRef>
          </c:val>
          <c:extLst>
            <c:ext xmlns:c16="http://schemas.microsoft.com/office/drawing/2014/chart" uri="{C3380CC4-5D6E-409C-BE32-E72D297353CC}">
              <c16:uniqueId val="{00000000-4761-4CA3-BF46-1860583CCB0F}"/>
            </c:ext>
          </c:extLst>
        </c:ser>
        <c:ser>
          <c:idx val="1"/>
          <c:order val="1"/>
          <c:tx>
            <c:strRef>
              <c:f>用折線圖畫但不是折線圖!$C$38</c:f>
              <c:strCache>
                <c:ptCount val="1"/>
                <c:pt idx="0">
                  <c:v>女性</c:v>
                </c:pt>
              </c:strCache>
            </c:strRef>
          </c:tx>
          <c:spPr>
            <a:solidFill>
              <a:schemeClr val="accent2"/>
            </a:solidFill>
            <a:ln>
              <a:noFill/>
            </a:ln>
            <a:effectLst/>
          </c:spPr>
          <c:invertIfNegative val="0"/>
          <c:cat>
            <c:strRef>
              <c:f>用折線圖畫但不是折線圖!$A$39:$A$50</c:f>
              <c:strCache>
                <c:ptCount val="12"/>
                <c:pt idx="0">
                  <c:v> 香港</c:v>
                </c:pt>
                <c:pt idx="1">
                  <c:v> 臺灣</c:v>
                </c:pt>
                <c:pt idx="2">
                  <c:v> 中國</c:v>
                </c:pt>
                <c:pt idx="3">
                  <c:v> 新加坡</c:v>
                </c:pt>
                <c:pt idx="4">
                  <c:v> 韓國</c:v>
                </c:pt>
                <c:pt idx="5">
                  <c:v> 日本</c:v>
                </c:pt>
                <c:pt idx="6">
                  <c:v> 馬來西亞</c:v>
                </c:pt>
                <c:pt idx="7">
                  <c:v> 印尼</c:v>
                </c:pt>
                <c:pt idx="8">
                  <c:v> 越南</c:v>
                </c:pt>
                <c:pt idx="9">
                  <c:v> 菲律賓</c:v>
                </c:pt>
                <c:pt idx="10">
                  <c:v> 泰國</c:v>
                </c:pt>
                <c:pt idx="11">
                  <c:v> 柬埔寨</c:v>
                </c:pt>
              </c:strCache>
            </c:strRef>
          </c:cat>
          <c:val>
            <c:numRef>
              <c:f>用折線圖畫但不是折線圖!$C$39:$C$50</c:f>
              <c:numCache>
                <c:formatCode>General</c:formatCode>
                <c:ptCount val="12"/>
                <c:pt idx="0">
                  <c:v>30</c:v>
                </c:pt>
                <c:pt idx="1">
                  <c:v>30</c:v>
                </c:pt>
                <c:pt idx="2">
                  <c:v>24</c:v>
                </c:pt>
                <c:pt idx="3">
                  <c:v>28</c:v>
                </c:pt>
                <c:pt idx="4">
                  <c:v>30</c:v>
                </c:pt>
                <c:pt idx="5">
                  <c:v>29</c:v>
                </c:pt>
                <c:pt idx="6">
                  <c:v>26</c:v>
                </c:pt>
                <c:pt idx="7">
                  <c:v>23</c:v>
                </c:pt>
                <c:pt idx="8">
                  <c:v>23</c:v>
                </c:pt>
                <c:pt idx="9">
                  <c:v>26</c:v>
                </c:pt>
                <c:pt idx="10">
                  <c:v>21</c:v>
                </c:pt>
                <c:pt idx="11">
                  <c:v>21</c:v>
                </c:pt>
              </c:numCache>
            </c:numRef>
          </c:val>
          <c:extLst>
            <c:ext xmlns:c16="http://schemas.microsoft.com/office/drawing/2014/chart" uri="{C3380CC4-5D6E-409C-BE32-E72D297353CC}">
              <c16:uniqueId val="{00000001-4761-4CA3-BF46-1860583CCB0F}"/>
            </c:ext>
          </c:extLst>
        </c:ser>
        <c:dLbls>
          <c:showLegendKey val="0"/>
          <c:showVal val="0"/>
          <c:showCatName val="0"/>
          <c:showSerName val="0"/>
          <c:showPercent val="0"/>
          <c:showBubbleSize val="0"/>
        </c:dLbls>
        <c:gapWidth val="219"/>
        <c:overlap val="-27"/>
        <c:axId val="646004624"/>
        <c:axId val="646002656"/>
      </c:barChart>
      <c:catAx>
        <c:axId val="6460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46002656"/>
        <c:crosses val="autoZero"/>
        <c:auto val="1"/>
        <c:lblAlgn val="ctr"/>
        <c:lblOffset val="100"/>
        <c:noMultiLvlLbl val="0"/>
      </c:catAx>
      <c:valAx>
        <c:axId val="6460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4600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用折線圖畫但不是折線圖!$A$37</c:f>
          <c:strCache>
            <c:ptCount val="1"/>
            <c:pt idx="0">
              <c:v>亞洲各國的平均結婚年齡</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21102537182852146"/>
          <c:y val="0.11094485112129475"/>
          <c:w val="0.31867786397310316"/>
          <c:h val="0.74096515021169951"/>
        </c:manualLayout>
      </c:layout>
      <c:lineChart>
        <c:grouping val="standard"/>
        <c:varyColors val="0"/>
        <c:ser>
          <c:idx val="0"/>
          <c:order val="0"/>
          <c:tx>
            <c:strRef>
              <c:f>用折線圖畫但不是折線圖!$A$57</c:f>
              <c:strCache>
                <c:ptCount val="1"/>
                <c:pt idx="0">
                  <c:v> 香港</c:v>
                </c:pt>
              </c:strCache>
            </c:strRef>
          </c:tx>
          <c:spPr>
            <a:ln w="28575" cap="rnd">
              <a:solidFill>
                <a:schemeClr val="accent1"/>
              </a:solidFill>
              <a:round/>
            </a:ln>
            <a:effectLst/>
          </c:spPr>
          <c:marker>
            <c:symbol val="none"/>
          </c:marker>
          <c:cat>
            <c:strRef>
              <c:f>用折線圖畫但不是折線圖!$B$56:$C$56</c:f>
              <c:strCache>
                <c:ptCount val="2"/>
                <c:pt idx="0">
                  <c:v>男性</c:v>
                </c:pt>
                <c:pt idx="1">
                  <c:v>女性</c:v>
                </c:pt>
              </c:strCache>
            </c:strRef>
          </c:cat>
          <c:val>
            <c:numRef>
              <c:f>用折線圖畫但不是折線圖!$B$57:$C$57</c:f>
              <c:numCache>
                <c:formatCode>General</c:formatCode>
                <c:ptCount val="2"/>
                <c:pt idx="0">
                  <c:v>31</c:v>
                </c:pt>
                <c:pt idx="1">
                  <c:v>30</c:v>
                </c:pt>
              </c:numCache>
            </c:numRef>
          </c:val>
          <c:smooth val="0"/>
          <c:extLst>
            <c:ext xmlns:c16="http://schemas.microsoft.com/office/drawing/2014/chart" uri="{C3380CC4-5D6E-409C-BE32-E72D297353CC}">
              <c16:uniqueId val="{00000011-3098-4AC3-80B9-8DB9747113CA}"/>
            </c:ext>
          </c:extLst>
        </c:ser>
        <c:ser>
          <c:idx val="1"/>
          <c:order val="1"/>
          <c:tx>
            <c:strRef>
              <c:f>用折線圖畫但不是折線圖!$A$58</c:f>
              <c:strCache>
                <c:ptCount val="1"/>
                <c:pt idx="0">
                  <c:v> 臺灣</c:v>
                </c:pt>
              </c:strCache>
            </c:strRef>
          </c:tx>
          <c:spPr>
            <a:ln w="28575" cap="rnd">
              <a:solidFill>
                <a:schemeClr val="accent2"/>
              </a:solidFill>
              <a:round/>
            </a:ln>
            <a:effectLst/>
          </c:spPr>
          <c:marker>
            <c:symbol val="none"/>
          </c:marker>
          <c:cat>
            <c:strRef>
              <c:f>用折線圖畫但不是折線圖!$B$56:$C$56</c:f>
              <c:strCache>
                <c:ptCount val="2"/>
                <c:pt idx="0">
                  <c:v>男性</c:v>
                </c:pt>
                <c:pt idx="1">
                  <c:v>女性</c:v>
                </c:pt>
              </c:strCache>
            </c:strRef>
          </c:cat>
          <c:val>
            <c:numRef>
              <c:f>用折線圖畫但不是折線圖!$B$58:$C$58</c:f>
              <c:numCache>
                <c:formatCode>General</c:formatCode>
                <c:ptCount val="2"/>
                <c:pt idx="0">
                  <c:v>32</c:v>
                </c:pt>
                <c:pt idx="1">
                  <c:v>30</c:v>
                </c:pt>
              </c:numCache>
            </c:numRef>
          </c:val>
          <c:smooth val="0"/>
          <c:extLst>
            <c:ext xmlns:c16="http://schemas.microsoft.com/office/drawing/2014/chart" uri="{C3380CC4-5D6E-409C-BE32-E72D297353CC}">
              <c16:uniqueId val="{00000012-3098-4AC3-80B9-8DB9747113CA}"/>
            </c:ext>
          </c:extLst>
        </c:ser>
        <c:ser>
          <c:idx val="2"/>
          <c:order val="2"/>
          <c:tx>
            <c:strRef>
              <c:f>用折線圖畫但不是折線圖!$A$59</c:f>
              <c:strCache>
                <c:ptCount val="1"/>
                <c:pt idx="0">
                  <c:v> 韓國</c:v>
                </c:pt>
              </c:strCache>
            </c:strRef>
          </c:tx>
          <c:spPr>
            <a:ln w="28575" cap="rnd">
              <a:solidFill>
                <a:schemeClr val="accent3"/>
              </a:solidFill>
              <a:round/>
            </a:ln>
            <a:effectLst/>
          </c:spPr>
          <c:marker>
            <c:symbol val="none"/>
          </c:marker>
          <c:cat>
            <c:strRef>
              <c:f>用折線圖畫但不是折線圖!$B$56:$C$56</c:f>
              <c:strCache>
                <c:ptCount val="2"/>
                <c:pt idx="0">
                  <c:v>男性</c:v>
                </c:pt>
                <c:pt idx="1">
                  <c:v>女性</c:v>
                </c:pt>
              </c:strCache>
            </c:strRef>
          </c:cat>
          <c:val>
            <c:numRef>
              <c:f>用折線圖畫但不是折線圖!$B$59:$C$59</c:f>
              <c:numCache>
                <c:formatCode>General</c:formatCode>
                <c:ptCount val="2"/>
                <c:pt idx="0">
                  <c:v>32</c:v>
                </c:pt>
                <c:pt idx="1">
                  <c:v>30</c:v>
                </c:pt>
              </c:numCache>
            </c:numRef>
          </c:val>
          <c:smooth val="0"/>
          <c:extLst>
            <c:ext xmlns:c16="http://schemas.microsoft.com/office/drawing/2014/chart" uri="{C3380CC4-5D6E-409C-BE32-E72D297353CC}">
              <c16:uniqueId val="{00000013-3098-4AC3-80B9-8DB9747113CA}"/>
            </c:ext>
          </c:extLst>
        </c:ser>
        <c:ser>
          <c:idx val="3"/>
          <c:order val="3"/>
          <c:tx>
            <c:strRef>
              <c:f>用折線圖畫但不是折線圖!$A$60</c:f>
              <c:strCache>
                <c:ptCount val="1"/>
                <c:pt idx="0">
                  <c:v> 日本</c:v>
                </c:pt>
              </c:strCache>
            </c:strRef>
          </c:tx>
          <c:spPr>
            <a:ln w="28575" cap="rnd">
              <a:solidFill>
                <a:schemeClr val="accent4"/>
              </a:solidFill>
              <a:round/>
            </a:ln>
            <a:effectLst/>
          </c:spPr>
          <c:marker>
            <c:symbol val="none"/>
          </c:marker>
          <c:cat>
            <c:strRef>
              <c:f>用折線圖畫但不是折線圖!$B$56:$C$56</c:f>
              <c:strCache>
                <c:ptCount val="2"/>
                <c:pt idx="0">
                  <c:v>男性</c:v>
                </c:pt>
                <c:pt idx="1">
                  <c:v>女性</c:v>
                </c:pt>
              </c:strCache>
            </c:strRef>
          </c:cat>
          <c:val>
            <c:numRef>
              <c:f>用折線圖畫但不是折線圖!$B$60:$C$60</c:f>
              <c:numCache>
                <c:formatCode>General</c:formatCode>
                <c:ptCount val="2"/>
                <c:pt idx="0">
                  <c:v>31</c:v>
                </c:pt>
                <c:pt idx="1">
                  <c:v>29</c:v>
                </c:pt>
              </c:numCache>
            </c:numRef>
          </c:val>
          <c:smooth val="0"/>
          <c:extLst>
            <c:ext xmlns:c16="http://schemas.microsoft.com/office/drawing/2014/chart" uri="{C3380CC4-5D6E-409C-BE32-E72D297353CC}">
              <c16:uniqueId val="{00000014-3098-4AC3-80B9-8DB9747113CA}"/>
            </c:ext>
          </c:extLst>
        </c:ser>
        <c:ser>
          <c:idx val="4"/>
          <c:order val="4"/>
          <c:tx>
            <c:strRef>
              <c:f>用折線圖畫但不是折線圖!$A$61</c:f>
              <c:strCache>
                <c:ptCount val="1"/>
                <c:pt idx="0">
                  <c:v> 新加坡</c:v>
                </c:pt>
              </c:strCache>
            </c:strRef>
          </c:tx>
          <c:spPr>
            <a:ln w="28575" cap="rnd">
              <a:solidFill>
                <a:schemeClr val="accent5"/>
              </a:solidFill>
              <a:round/>
            </a:ln>
            <a:effectLst/>
          </c:spPr>
          <c:marker>
            <c:symbol val="none"/>
          </c:marker>
          <c:cat>
            <c:strRef>
              <c:f>用折線圖畫但不是折線圖!$B$56:$C$56</c:f>
              <c:strCache>
                <c:ptCount val="2"/>
                <c:pt idx="0">
                  <c:v>男性</c:v>
                </c:pt>
                <c:pt idx="1">
                  <c:v>女性</c:v>
                </c:pt>
              </c:strCache>
            </c:strRef>
          </c:cat>
          <c:val>
            <c:numRef>
              <c:f>用折線圖畫但不是折線圖!$B$61:$C$61</c:f>
              <c:numCache>
                <c:formatCode>General</c:formatCode>
                <c:ptCount val="2"/>
                <c:pt idx="0">
                  <c:v>30</c:v>
                </c:pt>
                <c:pt idx="1">
                  <c:v>28</c:v>
                </c:pt>
              </c:numCache>
            </c:numRef>
          </c:val>
          <c:smooth val="0"/>
          <c:extLst>
            <c:ext xmlns:c16="http://schemas.microsoft.com/office/drawing/2014/chart" uri="{C3380CC4-5D6E-409C-BE32-E72D297353CC}">
              <c16:uniqueId val="{00000015-3098-4AC3-80B9-8DB9747113CA}"/>
            </c:ext>
          </c:extLst>
        </c:ser>
        <c:ser>
          <c:idx val="5"/>
          <c:order val="5"/>
          <c:tx>
            <c:strRef>
              <c:f>用折線圖畫但不是折線圖!$A$62</c:f>
              <c:strCache>
                <c:ptCount val="1"/>
                <c:pt idx="0">
                  <c:v> 馬來西亞</c:v>
                </c:pt>
              </c:strCache>
            </c:strRef>
          </c:tx>
          <c:spPr>
            <a:ln w="28575" cap="rnd">
              <a:solidFill>
                <a:schemeClr val="accent6"/>
              </a:solidFill>
              <a:round/>
            </a:ln>
            <a:effectLst/>
          </c:spPr>
          <c:marker>
            <c:symbol val="none"/>
          </c:marker>
          <c:cat>
            <c:strRef>
              <c:f>用折線圖畫但不是折線圖!$B$56:$C$56</c:f>
              <c:strCache>
                <c:ptCount val="2"/>
                <c:pt idx="0">
                  <c:v>男性</c:v>
                </c:pt>
                <c:pt idx="1">
                  <c:v>女性</c:v>
                </c:pt>
              </c:strCache>
            </c:strRef>
          </c:cat>
          <c:val>
            <c:numRef>
              <c:f>用折線圖畫但不是折線圖!$B$62:$C$62</c:f>
              <c:numCache>
                <c:formatCode>General</c:formatCode>
                <c:ptCount val="2"/>
                <c:pt idx="0">
                  <c:v>28</c:v>
                </c:pt>
                <c:pt idx="1">
                  <c:v>26</c:v>
                </c:pt>
              </c:numCache>
            </c:numRef>
          </c:val>
          <c:smooth val="0"/>
          <c:extLst>
            <c:ext xmlns:c16="http://schemas.microsoft.com/office/drawing/2014/chart" uri="{C3380CC4-5D6E-409C-BE32-E72D297353CC}">
              <c16:uniqueId val="{00000016-3098-4AC3-80B9-8DB9747113CA}"/>
            </c:ext>
          </c:extLst>
        </c:ser>
        <c:ser>
          <c:idx val="6"/>
          <c:order val="6"/>
          <c:tx>
            <c:strRef>
              <c:f>用折線圖畫但不是折線圖!$A$63</c:f>
              <c:strCache>
                <c:ptCount val="1"/>
                <c:pt idx="0">
                  <c:v> 菲律賓</c:v>
                </c:pt>
              </c:strCache>
            </c:strRef>
          </c:tx>
          <c:spPr>
            <a:ln w="28575" cap="rnd">
              <a:solidFill>
                <a:schemeClr val="accent1">
                  <a:lumMod val="60000"/>
                </a:schemeClr>
              </a:solidFill>
              <a:round/>
            </a:ln>
            <a:effectLst/>
          </c:spPr>
          <c:marker>
            <c:symbol val="none"/>
          </c:marker>
          <c:cat>
            <c:strRef>
              <c:f>用折線圖畫但不是折線圖!$B$56:$C$56</c:f>
              <c:strCache>
                <c:ptCount val="2"/>
                <c:pt idx="0">
                  <c:v>男性</c:v>
                </c:pt>
                <c:pt idx="1">
                  <c:v>女性</c:v>
                </c:pt>
              </c:strCache>
            </c:strRef>
          </c:cat>
          <c:val>
            <c:numRef>
              <c:f>用折線圖畫但不是折線圖!$B$63:$C$63</c:f>
              <c:numCache>
                <c:formatCode>General</c:formatCode>
                <c:ptCount val="2"/>
                <c:pt idx="0">
                  <c:v>28</c:v>
                </c:pt>
                <c:pt idx="1">
                  <c:v>26</c:v>
                </c:pt>
              </c:numCache>
            </c:numRef>
          </c:val>
          <c:smooth val="0"/>
          <c:extLst>
            <c:ext xmlns:c16="http://schemas.microsoft.com/office/drawing/2014/chart" uri="{C3380CC4-5D6E-409C-BE32-E72D297353CC}">
              <c16:uniqueId val="{00000017-3098-4AC3-80B9-8DB9747113CA}"/>
            </c:ext>
          </c:extLst>
        </c:ser>
        <c:ser>
          <c:idx val="7"/>
          <c:order val="7"/>
          <c:tx>
            <c:strRef>
              <c:f>用折線圖畫但不是折線圖!$A$64</c:f>
              <c:strCache>
                <c:ptCount val="1"/>
                <c:pt idx="0">
                  <c:v> 中國</c:v>
                </c:pt>
              </c:strCache>
            </c:strRef>
          </c:tx>
          <c:spPr>
            <a:ln w="28575" cap="rnd">
              <a:solidFill>
                <a:schemeClr val="accent2">
                  <a:lumMod val="60000"/>
                </a:schemeClr>
              </a:solidFill>
              <a:round/>
            </a:ln>
            <a:effectLst/>
          </c:spPr>
          <c:marker>
            <c:symbol val="none"/>
          </c:marker>
          <c:cat>
            <c:strRef>
              <c:f>用折線圖畫但不是折線圖!$B$56:$C$56</c:f>
              <c:strCache>
                <c:ptCount val="2"/>
                <c:pt idx="0">
                  <c:v>男性</c:v>
                </c:pt>
                <c:pt idx="1">
                  <c:v>女性</c:v>
                </c:pt>
              </c:strCache>
            </c:strRef>
          </c:cat>
          <c:val>
            <c:numRef>
              <c:f>用折線圖畫但不是折線圖!$B$64:$C$64</c:f>
              <c:numCache>
                <c:formatCode>General</c:formatCode>
                <c:ptCount val="2"/>
                <c:pt idx="0">
                  <c:v>26</c:v>
                </c:pt>
                <c:pt idx="1">
                  <c:v>24</c:v>
                </c:pt>
              </c:numCache>
            </c:numRef>
          </c:val>
          <c:smooth val="0"/>
          <c:extLst>
            <c:ext xmlns:c16="http://schemas.microsoft.com/office/drawing/2014/chart" uri="{C3380CC4-5D6E-409C-BE32-E72D297353CC}">
              <c16:uniqueId val="{00000018-3098-4AC3-80B9-8DB9747113CA}"/>
            </c:ext>
          </c:extLst>
        </c:ser>
        <c:ser>
          <c:idx val="8"/>
          <c:order val="8"/>
          <c:tx>
            <c:strRef>
              <c:f>用折線圖畫但不是折線圖!$A$65</c:f>
              <c:strCache>
                <c:ptCount val="1"/>
                <c:pt idx="0">
                  <c:v> 印尼</c:v>
                </c:pt>
              </c:strCache>
            </c:strRef>
          </c:tx>
          <c:spPr>
            <a:ln w="28575" cap="rnd">
              <a:solidFill>
                <a:schemeClr val="accent3">
                  <a:lumMod val="60000"/>
                </a:schemeClr>
              </a:solidFill>
              <a:round/>
            </a:ln>
            <a:effectLst/>
          </c:spPr>
          <c:marker>
            <c:symbol val="none"/>
          </c:marker>
          <c:cat>
            <c:strRef>
              <c:f>用折線圖畫但不是折線圖!$B$56:$C$56</c:f>
              <c:strCache>
                <c:ptCount val="2"/>
                <c:pt idx="0">
                  <c:v>男性</c:v>
                </c:pt>
                <c:pt idx="1">
                  <c:v>女性</c:v>
                </c:pt>
              </c:strCache>
            </c:strRef>
          </c:cat>
          <c:val>
            <c:numRef>
              <c:f>用折線圖畫但不是折線圖!$B$65:$C$65</c:f>
              <c:numCache>
                <c:formatCode>General</c:formatCode>
                <c:ptCount val="2"/>
                <c:pt idx="0">
                  <c:v>26</c:v>
                </c:pt>
                <c:pt idx="1">
                  <c:v>23</c:v>
                </c:pt>
              </c:numCache>
            </c:numRef>
          </c:val>
          <c:smooth val="0"/>
          <c:extLst>
            <c:ext xmlns:c16="http://schemas.microsoft.com/office/drawing/2014/chart" uri="{C3380CC4-5D6E-409C-BE32-E72D297353CC}">
              <c16:uniqueId val="{00000019-3098-4AC3-80B9-8DB9747113CA}"/>
            </c:ext>
          </c:extLst>
        </c:ser>
        <c:ser>
          <c:idx val="9"/>
          <c:order val="9"/>
          <c:tx>
            <c:strRef>
              <c:f>用折線圖畫但不是折線圖!$A$66</c:f>
              <c:strCache>
                <c:ptCount val="1"/>
                <c:pt idx="0">
                  <c:v> 越南</c:v>
                </c:pt>
              </c:strCache>
            </c:strRef>
          </c:tx>
          <c:spPr>
            <a:ln w="28575" cap="rnd">
              <a:solidFill>
                <a:schemeClr val="accent4">
                  <a:lumMod val="60000"/>
                </a:schemeClr>
              </a:solidFill>
              <a:round/>
            </a:ln>
            <a:effectLst/>
          </c:spPr>
          <c:marker>
            <c:symbol val="none"/>
          </c:marker>
          <c:cat>
            <c:strRef>
              <c:f>用折線圖畫但不是折線圖!$B$56:$C$56</c:f>
              <c:strCache>
                <c:ptCount val="2"/>
                <c:pt idx="0">
                  <c:v>男性</c:v>
                </c:pt>
                <c:pt idx="1">
                  <c:v>女性</c:v>
                </c:pt>
              </c:strCache>
            </c:strRef>
          </c:cat>
          <c:val>
            <c:numRef>
              <c:f>用折線圖畫但不是折線圖!$B$66:$C$66</c:f>
              <c:numCache>
                <c:formatCode>General</c:formatCode>
                <c:ptCount val="2"/>
                <c:pt idx="0">
                  <c:v>26</c:v>
                </c:pt>
                <c:pt idx="1">
                  <c:v>23</c:v>
                </c:pt>
              </c:numCache>
            </c:numRef>
          </c:val>
          <c:smooth val="0"/>
          <c:extLst>
            <c:ext xmlns:c16="http://schemas.microsoft.com/office/drawing/2014/chart" uri="{C3380CC4-5D6E-409C-BE32-E72D297353CC}">
              <c16:uniqueId val="{0000001A-3098-4AC3-80B9-8DB9747113CA}"/>
            </c:ext>
          </c:extLst>
        </c:ser>
        <c:ser>
          <c:idx val="10"/>
          <c:order val="10"/>
          <c:tx>
            <c:strRef>
              <c:f>用折線圖畫但不是折線圖!$A$67</c:f>
              <c:strCache>
                <c:ptCount val="1"/>
                <c:pt idx="0">
                  <c:v> 泰國</c:v>
                </c:pt>
              </c:strCache>
            </c:strRef>
          </c:tx>
          <c:spPr>
            <a:ln w="28575" cap="rnd">
              <a:solidFill>
                <a:schemeClr val="accent5">
                  <a:lumMod val="60000"/>
                </a:schemeClr>
              </a:solidFill>
              <a:round/>
            </a:ln>
            <a:effectLst/>
          </c:spPr>
          <c:marker>
            <c:symbol val="none"/>
          </c:marker>
          <c:cat>
            <c:strRef>
              <c:f>用折線圖畫但不是折線圖!$B$56:$C$56</c:f>
              <c:strCache>
                <c:ptCount val="2"/>
                <c:pt idx="0">
                  <c:v>男性</c:v>
                </c:pt>
                <c:pt idx="1">
                  <c:v>女性</c:v>
                </c:pt>
              </c:strCache>
            </c:strRef>
          </c:cat>
          <c:val>
            <c:numRef>
              <c:f>用折線圖畫但不是折線圖!$B$67:$C$67</c:f>
              <c:numCache>
                <c:formatCode>General</c:formatCode>
                <c:ptCount val="2"/>
                <c:pt idx="0">
                  <c:v>25</c:v>
                </c:pt>
                <c:pt idx="1">
                  <c:v>21</c:v>
                </c:pt>
              </c:numCache>
            </c:numRef>
          </c:val>
          <c:smooth val="0"/>
          <c:extLst>
            <c:ext xmlns:c16="http://schemas.microsoft.com/office/drawing/2014/chart" uri="{C3380CC4-5D6E-409C-BE32-E72D297353CC}">
              <c16:uniqueId val="{0000001B-3098-4AC3-80B9-8DB9747113CA}"/>
            </c:ext>
          </c:extLst>
        </c:ser>
        <c:ser>
          <c:idx val="11"/>
          <c:order val="11"/>
          <c:tx>
            <c:strRef>
              <c:f>用折線圖畫但不是折線圖!$A$68</c:f>
              <c:strCache>
                <c:ptCount val="1"/>
                <c:pt idx="0">
                  <c:v> 柬埔寨</c:v>
                </c:pt>
              </c:strCache>
            </c:strRef>
          </c:tx>
          <c:spPr>
            <a:ln w="28575" cap="rnd">
              <a:solidFill>
                <a:schemeClr val="accent6">
                  <a:lumMod val="60000"/>
                </a:schemeClr>
              </a:solidFill>
              <a:round/>
            </a:ln>
            <a:effectLst/>
          </c:spPr>
          <c:marker>
            <c:symbol val="none"/>
          </c:marker>
          <c:cat>
            <c:strRef>
              <c:f>用折線圖畫但不是折線圖!$B$56:$C$56</c:f>
              <c:strCache>
                <c:ptCount val="2"/>
                <c:pt idx="0">
                  <c:v>男性</c:v>
                </c:pt>
                <c:pt idx="1">
                  <c:v>女性</c:v>
                </c:pt>
              </c:strCache>
            </c:strRef>
          </c:cat>
          <c:val>
            <c:numRef>
              <c:f>用折線圖畫但不是折線圖!$B$68:$C$68</c:f>
              <c:numCache>
                <c:formatCode>General</c:formatCode>
                <c:ptCount val="2"/>
                <c:pt idx="0">
                  <c:v>24</c:v>
                </c:pt>
                <c:pt idx="1">
                  <c:v>21</c:v>
                </c:pt>
              </c:numCache>
            </c:numRef>
          </c:val>
          <c:smooth val="0"/>
          <c:extLst>
            <c:ext xmlns:c16="http://schemas.microsoft.com/office/drawing/2014/chart" uri="{C3380CC4-5D6E-409C-BE32-E72D297353CC}">
              <c16:uniqueId val="{0000001C-3098-4AC3-80B9-8DB9747113CA}"/>
            </c:ext>
          </c:extLst>
        </c:ser>
        <c:dLbls>
          <c:showLegendKey val="0"/>
          <c:showVal val="0"/>
          <c:showCatName val="0"/>
          <c:showSerName val="0"/>
          <c:showPercent val="0"/>
          <c:showBubbleSize val="0"/>
        </c:dLbls>
        <c:smooth val="0"/>
        <c:axId val="646004624"/>
        <c:axId val="646002656"/>
      </c:lineChart>
      <c:catAx>
        <c:axId val="646004624"/>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46002656"/>
        <c:crosses val="autoZero"/>
        <c:auto val="1"/>
        <c:lblAlgn val="ctr"/>
        <c:lblOffset val="100"/>
        <c:noMultiLvlLbl val="0"/>
      </c:catAx>
      <c:valAx>
        <c:axId val="646002656"/>
        <c:scaling>
          <c:orientation val="minMax"/>
          <c:max val="32"/>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46004624"/>
        <c:crosses val="autoZero"/>
        <c:crossBetween val="between"/>
        <c:majorUnit val="2"/>
      </c:valAx>
      <c:spPr>
        <a:noFill/>
        <a:ln>
          <a:noFill/>
        </a:ln>
        <a:effectLst/>
      </c:spPr>
    </c:plotArea>
    <c:legend>
      <c:legendPos val="r"/>
      <c:layout>
        <c:manualLayout>
          <c:xMode val="edge"/>
          <c:yMode val="edge"/>
          <c:x val="0.55728091751932118"/>
          <c:y val="0.20549323312826356"/>
          <c:w val="0.20959654765889937"/>
          <c:h val="0.459985354977250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24759405074365"/>
          <c:y val="2.4618215012000719E-2"/>
          <c:w val="0.5909746281714785"/>
          <c:h val="0.78529971084719119"/>
        </c:manualLayout>
      </c:layout>
      <c:scatterChart>
        <c:scatterStyle val="lineMarker"/>
        <c:varyColors val="0"/>
        <c:ser>
          <c:idx val="0"/>
          <c:order val="0"/>
          <c:tx>
            <c:strRef>
              <c:f>用折線圖畫但不是折線圖!$C$84</c:f>
              <c:strCache>
                <c:ptCount val="1"/>
                <c:pt idx="0">
                  <c:v>男性</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43F08636-4F9A-4B65-B63B-B900A31A91C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BBEE-4838-95F8-450F19382FE9}"/>
                </c:ext>
              </c:extLst>
            </c:dLbl>
            <c:dLbl>
              <c:idx val="1"/>
              <c:tx>
                <c:rich>
                  <a:bodyPr/>
                  <a:lstStyle/>
                  <a:p>
                    <a:fld id="{2DA227B8-09CE-44E9-8BCA-5602A338BAD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BEE-4838-95F8-450F19382FE9}"/>
                </c:ext>
              </c:extLst>
            </c:dLbl>
            <c:dLbl>
              <c:idx val="2"/>
              <c:layout>
                <c:manualLayout>
                  <c:x val="1.1111111111111112E-2"/>
                  <c:y val="-6.0426527756729048E-2"/>
                </c:manualLayout>
              </c:layout>
              <c:tx>
                <c:rich>
                  <a:bodyPr/>
                  <a:lstStyle/>
                  <a:p>
                    <a:fld id="{4796C2D9-7A1C-4D31-B041-AD36FA00D54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BEE-4838-95F8-450F19382FE9}"/>
                </c:ext>
              </c:extLst>
            </c:dLbl>
            <c:dLbl>
              <c:idx val="3"/>
              <c:layout>
                <c:manualLayout>
                  <c:x val="5.2777777777777826E-2"/>
                  <c:y val="-3.3570293198182818E-2"/>
                </c:manualLayout>
              </c:layout>
              <c:tx>
                <c:rich>
                  <a:bodyPr/>
                  <a:lstStyle/>
                  <a:p>
                    <a:fld id="{D29DDA21-7E6A-4245-AF03-EF3C576CE21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BBEE-4838-95F8-450F19382FE9}"/>
                </c:ext>
              </c:extLst>
            </c:dLbl>
            <c:dLbl>
              <c:idx val="4"/>
              <c:tx>
                <c:rich>
                  <a:bodyPr/>
                  <a:lstStyle/>
                  <a:p>
                    <a:fld id="{0D027C04-BFBB-4D18-8E7D-F9BBFC3046A2}"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BEE-4838-95F8-450F19382FE9}"/>
                </c:ext>
              </c:extLst>
            </c:dLbl>
            <c:dLbl>
              <c:idx val="5"/>
              <c:layout>
                <c:manualLayout>
                  <c:x val="-0.16666666666666669"/>
                  <c:y val="-2.9091184340546652E-2"/>
                </c:manualLayout>
              </c:layout>
              <c:tx>
                <c:rich>
                  <a:bodyPr/>
                  <a:lstStyle/>
                  <a:p>
                    <a:fld id="{5B0F0C07-AA26-49D9-A86A-B725520C0D5E}"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BEE-4838-95F8-450F19382FE9}"/>
                </c:ext>
              </c:extLst>
            </c:dLbl>
            <c:dLbl>
              <c:idx val="6"/>
              <c:layout>
                <c:manualLayout>
                  <c:x val="5.5555555555555608E-2"/>
                  <c:y val="-6.2664547303274559E-2"/>
                </c:manualLayout>
              </c:layout>
              <c:tx>
                <c:rich>
                  <a:bodyPr/>
                  <a:lstStyle/>
                  <a:p>
                    <a:fld id="{9A9D3504-D33A-449D-8CD2-5B696A4A278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BBEE-4838-95F8-450F19382FE9}"/>
                </c:ext>
              </c:extLst>
            </c:dLbl>
            <c:dLbl>
              <c:idx val="7"/>
              <c:layout>
                <c:manualLayout>
                  <c:x val="-0.13055555555555562"/>
                  <c:y val="-3.317986726643414E-2"/>
                </c:manualLayout>
              </c:layout>
              <c:tx>
                <c:rich>
                  <a:bodyPr/>
                  <a:lstStyle/>
                  <a:p>
                    <a:fld id="{BA310B15-6E6D-4521-9672-95F33BB9AF9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BBEE-4838-95F8-450F19382FE9}"/>
                </c:ext>
              </c:extLst>
            </c:dLbl>
            <c:dLbl>
              <c:idx val="8"/>
              <c:layout>
                <c:manualLayout>
                  <c:x val="7.5000000000000053E-2"/>
                  <c:y val="-4.9236430024001437E-2"/>
                </c:manualLayout>
              </c:layout>
              <c:tx>
                <c:rich>
                  <a:bodyPr/>
                  <a:lstStyle/>
                  <a:p>
                    <a:fld id="{C24B4F7F-619E-4B73-AFB7-974D6D9DE49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BBEE-4838-95F8-450F19382FE9}"/>
                </c:ext>
              </c:extLst>
            </c:dLbl>
            <c:dLbl>
              <c:idx val="9"/>
              <c:layout>
                <c:manualLayout>
                  <c:x val="6.1111111111111061E-2"/>
                  <c:y val="-5.6411688877032601E-3"/>
                </c:manualLayout>
              </c:layout>
              <c:tx>
                <c:rich>
                  <a:bodyPr/>
                  <a:lstStyle/>
                  <a:p>
                    <a:fld id="{B97181DA-6502-4993-B0CC-17060A888DB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BBEE-4838-95F8-450F19382FE9}"/>
                </c:ext>
              </c:extLst>
            </c:dLbl>
            <c:dLbl>
              <c:idx val="10"/>
              <c:tx>
                <c:rich>
                  <a:bodyPr/>
                  <a:lstStyle/>
                  <a:p>
                    <a:fld id="{AE4B11F4-C509-4F53-AE01-9EEA5C52381A}"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BEE-4838-95F8-450F19382FE9}"/>
                </c:ext>
              </c:extLst>
            </c:dLbl>
            <c:dLbl>
              <c:idx val="11"/>
              <c:tx>
                <c:rich>
                  <a:bodyPr/>
                  <a:lstStyle/>
                  <a:p>
                    <a:fld id="{18AAFC08-C3A7-4EAF-91CD-44AD7CD5107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BEE-4838-95F8-450F19382F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用折線圖畫但不是折線圖!$B$85:$B$96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xVal>
          <c:yVal>
            <c:numRef>
              <c:f>用折線圖畫但不是折線圖!$C$85:$C$96</c:f>
              <c:numCache>
                <c:formatCode>General</c:formatCode>
                <c:ptCount val="12"/>
                <c:pt idx="0">
                  <c:v>31</c:v>
                </c:pt>
                <c:pt idx="1">
                  <c:v>32</c:v>
                </c:pt>
                <c:pt idx="2">
                  <c:v>32</c:v>
                </c:pt>
                <c:pt idx="3">
                  <c:v>31</c:v>
                </c:pt>
                <c:pt idx="4">
                  <c:v>30</c:v>
                </c:pt>
                <c:pt idx="5">
                  <c:v>28</c:v>
                </c:pt>
                <c:pt idx="6">
                  <c:v>28</c:v>
                </c:pt>
                <c:pt idx="7">
                  <c:v>26</c:v>
                </c:pt>
                <c:pt idx="8">
                  <c:v>26</c:v>
                </c:pt>
                <c:pt idx="9">
                  <c:v>26</c:v>
                </c:pt>
                <c:pt idx="10">
                  <c:v>25</c:v>
                </c:pt>
                <c:pt idx="11">
                  <c:v>24</c:v>
                </c:pt>
              </c:numCache>
            </c:numRef>
          </c:yVal>
          <c:smooth val="0"/>
          <c:extLst>
            <c:ext xmlns:c15="http://schemas.microsoft.com/office/drawing/2012/chart" uri="{02D57815-91ED-43cb-92C2-25804820EDAC}">
              <c15:datalabelsRange>
                <c15:f>用折線圖畫但不是折線圖!$A$85:$A$96</c15:f>
                <c15:dlblRangeCache>
                  <c:ptCount val="12"/>
                  <c:pt idx="0">
                    <c:v> 香港</c:v>
                  </c:pt>
                  <c:pt idx="1">
                    <c:v> 臺灣</c:v>
                  </c:pt>
                  <c:pt idx="2">
                    <c:v> 韓國</c:v>
                  </c:pt>
                  <c:pt idx="3">
                    <c:v> 日本</c:v>
                  </c:pt>
                  <c:pt idx="4">
                    <c:v> 新加坡</c:v>
                  </c:pt>
                  <c:pt idx="5">
                    <c:v> 馬來西亞</c:v>
                  </c:pt>
                  <c:pt idx="6">
                    <c:v> 菲律賓</c:v>
                  </c:pt>
                  <c:pt idx="7">
                    <c:v> 中國</c:v>
                  </c:pt>
                  <c:pt idx="8">
                    <c:v> 印尼</c:v>
                  </c:pt>
                  <c:pt idx="9">
                    <c:v> 越南</c:v>
                  </c:pt>
                  <c:pt idx="10">
                    <c:v> 泰國</c:v>
                  </c:pt>
                  <c:pt idx="11">
                    <c:v> 柬埔寨</c:v>
                  </c:pt>
                </c15:dlblRangeCache>
              </c15:datalabelsRange>
            </c:ext>
            <c:ext xmlns:c16="http://schemas.microsoft.com/office/drawing/2014/chart" uri="{C3380CC4-5D6E-409C-BE32-E72D297353CC}">
              <c16:uniqueId val="{00000000-BBEE-4838-95F8-450F19382FE9}"/>
            </c:ext>
          </c:extLst>
        </c:ser>
        <c:ser>
          <c:idx val="1"/>
          <c:order val="1"/>
          <c:tx>
            <c:strRef>
              <c:f>用折線圖畫但不是折線圖!$E$84</c:f>
              <c:strCache>
                <c:ptCount val="1"/>
                <c:pt idx="0">
                  <c:v>女性</c:v>
                </c:pt>
              </c:strCache>
            </c:strRef>
          </c:tx>
          <c:spPr>
            <a:ln w="25400" cap="rnd">
              <a:noFill/>
              <a:round/>
            </a:ln>
            <a:effectLst/>
          </c:spPr>
          <c:marker>
            <c:symbol val="circle"/>
            <c:size val="5"/>
            <c:spPr>
              <a:solidFill>
                <a:schemeClr val="accent2"/>
              </a:solidFill>
              <a:ln w="9525">
                <a:solidFill>
                  <a:schemeClr val="accent2"/>
                </a:solidFill>
              </a:ln>
              <a:effectLst/>
            </c:spPr>
          </c:marker>
          <c:dLbls>
            <c:dLbl>
              <c:idx val="0"/>
              <c:layout>
                <c:manualLayout>
                  <c:x val="9.9999999999999895E-2"/>
                  <c:y val="-3.3570293198182798E-2"/>
                </c:manualLayout>
              </c:layout>
              <c:tx>
                <c:rich>
                  <a:bodyPr/>
                  <a:lstStyle/>
                  <a:p>
                    <a:fld id="{BAC5718F-C9BE-4709-B8B2-89DDFD9FAFC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BBEE-4838-95F8-450F19382FE9}"/>
                </c:ext>
              </c:extLst>
            </c:dLbl>
            <c:dLbl>
              <c:idx val="1"/>
              <c:layout>
                <c:manualLayout>
                  <c:x val="1.1111111111111112E-2"/>
                  <c:y val="-4.2522371384364877E-2"/>
                </c:manualLayout>
              </c:layout>
              <c:tx>
                <c:rich>
                  <a:bodyPr/>
                  <a:lstStyle/>
                  <a:p>
                    <a:fld id="{E834893E-B69D-4AF9-B0B0-D00D2C9F5199}"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BBEE-4838-95F8-450F19382FE9}"/>
                </c:ext>
              </c:extLst>
            </c:dLbl>
            <c:dLbl>
              <c:idx val="2"/>
              <c:layout>
                <c:manualLayout>
                  <c:x val="9.9999999999999895E-2"/>
                  <c:y val="1.566613682581864E-2"/>
                </c:manualLayout>
              </c:layout>
              <c:tx>
                <c:rich>
                  <a:bodyPr/>
                  <a:lstStyle/>
                  <a:p>
                    <a:fld id="{C31A14AE-C213-4AF3-8C50-25931F39E0F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BBEE-4838-95F8-450F19382FE9}"/>
                </c:ext>
              </c:extLst>
            </c:dLbl>
            <c:dLbl>
              <c:idx val="3"/>
              <c:tx>
                <c:rich>
                  <a:bodyPr/>
                  <a:lstStyle/>
                  <a:p>
                    <a:fld id="{D6FBEE03-330C-44A6-8628-A7182826E93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BBEE-4838-95F8-450F19382FE9}"/>
                </c:ext>
              </c:extLst>
            </c:dLbl>
            <c:dLbl>
              <c:idx val="4"/>
              <c:tx>
                <c:rich>
                  <a:bodyPr/>
                  <a:lstStyle/>
                  <a:p>
                    <a:fld id="{6DFB8450-2EAD-43EB-9F0C-789A66142D1E}"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BBEE-4838-95F8-450F19382FE9}"/>
                </c:ext>
              </c:extLst>
            </c:dLbl>
            <c:dLbl>
              <c:idx val="5"/>
              <c:layout>
                <c:manualLayout>
                  <c:x val="3.3333333333333229E-2"/>
                  <c:y val="-4.6998410477455919E-2"/>
                </c:manualLayout>
              </c:layout>
              <c:tx>
                <c:rich>
                  <a:bodyPr/>
                  <a:lstStyle/>
                  <a:p>
                    <a:fld id="{B273DFAB-9B76-4F9C-B1A1-D559A5D013F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BBEE-4838-95F8-450F19382FE9}"/>
                </c:ext>
              </c:extLst>
            </c:dLbl>
            <c:dLbl>
              <c:idx val="6"/>
              <c:layout>
                <c:manualLayout>
                  <c:x val="7.7777777777777682E-2"/>
                  <c:y val="3.5808312744728316E-2"/>
                </c:manualLayout>
              </c:layout>
              <c:tx>
                <c:rich>
                  <a:bodyPr/>
                  <a:lstStyle/>
                  <a:p>
                    <a:fld id="{9714B456-679E-48E2-AD63-4AB634D4E82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BBEE-4838-95F8-450F19382FE9}"/>
                </c:ext>
              </c:extLst>
            </c:dLbl>
            <c:dLbl>
              <c:idx val="7"/>
              <c:tx>
                <c:rich>
                  <a:bodyPr/>
                  <a:lstStyle/>
                  <a:p>
                    <a:fld id="{A62E11C1-6D5C-4C6B-B4CD-ABA35EAB749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BBEE-4838-95F8-450F19382FE9}"/>
                </c:ext>
              </c:extLst>
            </c:dLbl>
            <c:dLbl>
              <c:idx val="8"/>
              <c:layout>
                <c:manualLayout>
                  <c:x val="3.6111111111111011E-2"/>
                  <c:y val="3.3570293198182798E-2"/>
                </c:manualLayout>
              </c:layout>
              <c:tx>
                <c:rich>
                  <a:bodyPr/>
                  <a:lstStyle/>
                  <a:p>
                    <a:fld id="{92906207-396D-43CB-8DB9-BFAEA5F9F13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BBEE-4838-95F8-450F19382FE9}"/>
                </c:ext>
              </c:extLst>
            </c:dLbl>
            <c:dLbl>
              <c:idx val="9"/>
              <c:layout>
                <c:manualLayout>
                  <c:x val="9.166666666666666E-2"/>
                  <c:y val="-3.3570293198182881E-2"/>
                </c:manualLayout>
              </c:layout>
              <c:tx>
                <c:rich>
                  <a:bodyPr/>
                  <a:lstStyle/>
                  <a:p>
                    <a:fld id="{DDCC0E6F-292E-497A-AB3A-1923579BEB6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BBEE-4838-95F8-450F19382FE9}"/>
                </c:ext>
              </c:extLst>
            </c:dLbl>
            <c:dLbl>
              <c:idx val="10"/>
              <c:layout>
                <c:manualLayout>
                  <c:x val="5.5555555555555558E-3"/>
                  <c:y val="-3.8046332291273841E-2"/>
                </c:manualLayout>
              </c:layout>
              <c:tx>
                <c:rich>
                  <a:bodyPr/>
                  <a:lstStyle/>
                  <a:p>
                    <a:fld id="{B7604348-D328-47E3-A3CE-391114DA1C8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BBEE-4838-95F8-450F19382FE9}"/>
                </c:ext>
              </c:extLst>
            </c:dLbl>
            <c:dLbl>
              <c:idx val="11"/>
              <c:layout>
                <c:manualLayout>
                  <c:x val="5.2777777777777778E-2"/>
                  <c:y val="2.1989771550740719E-2"/>
                </c:manualLayout>
              </c:layout>
              <c:tx>
                <c:rich>
                  <a:bodyPr/>
                  <a:lstStyle/>
                  <a:p>
                    <a:fld id="{1EE22986-9C85-4444-940F-2EBF7C66EDE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BBEE-4838-95F8-450F19382F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用折線圖畫但不是折線圖!$D$85:$D$96</c:f>
              <c:numCache>
                <c:formatCode>General</c:formatCode>
                <c:ptCount val="12"/>
                <c:pt idx="0">
                  <c:v>2</c:v>
                </c:pt>
                <c:pt idx="1">
                  <c:v>2</c:v>
                </c:pt>
                <c:pt idx="2">
                  <c:v>2</c:v>
                </c:pt>
                <c:pt idx="3">
                  <c:v>2</c:v>
                </c:pt>
                <c:pt idx="4">
                  <c:v>2</c:v>
                </c:pt>
                <c:pt idx="5">
                  <c:v>2</c:v>
                </c:pt>
                <c:pt idx="6">
                  <c:v>2</c:v>
                </c:pt>
                <c:pt idx="7">
                  <c:v>2</c:v>
                </c:pt>
                <c:pt idx="8">
                  <c:v>2</c:v>
                </c:pt>
                <c:pt idx="9">
                  <c:v>2</c:v>
                </c:pt>
                <c:pt idx="10">
                  <c:v>2</c:v>
                </c:pt>
                <c:pt idx="11">
                  <c:v>2</c:v>
                </c:pt>
              </c:numCache>
            </c:numRef>
          </c:xVal>
          <c:yVal>
            <c:numRef>
              <c:f>用折線圖畫但不是折線圖!$E$85:$E$96</c:f>
              <c:numCache>
                <c:formatCode>General</c:formatCode>
                <c:ptCount val="12"/>
                <c:pt idx="0">
                  <c:v>30</c:v>
                </c:pt>
                <c:pt idx="1">
                  <c:v>30</c:v>
                </c:pt>
                <c:pt idx="2">
                  <c:v>30</c:v>
                </c:pt>
                <c:pt idx="3">
                  <c:v>29</c:v>
                </c:pt>
                <c:pt idx="4">
                  <c:v>28</c:v>
                </c:pt>
                <c:pt idx="5">
                  <c:v>26</c:v>
                </c:pt>
                <c:pt idx="6">
                  <c:v>26</c:v>
                </c:pt>
                <c:pt idx="7">
                  <c:v>24</c:v>
                </c:pt>
                <c:pt idx="8">
                  <c:v>23</c:v>
                </c:pt>
                <c:pt idx="9">
                  <c:v>23</c:v>
                </c:pt>
                <c:pt idx="10">
                  <c:v>21</c:v>
                </c:pt>
                <c:pt idx="11">
                  <c:v>21</c:v>
                </c:pt>
              </c:numCache>
            </c:numRef>
          </c:yVal>
          <c:smooth val="0"/>
          <c:extLst>
            <c:ext xmlns:c15="http://schemas.microsoft.com/office/drawing/2012/chart" uri="{02D57815-91ED-43cb-92C2-25804820EDAC}">
              <c15:datalabelsRange>
                <c15:f>用折線圖畫但不是折線圖!$A$85:$A$96</c15:f>
                <c15:dlblRangeCache>
                  <c:ptCount val="12"/>
                  <c:pt idx="0">
                    <c:v> 香港</c:v>
                  </c:pt>
                  <c:pt idx="1">
                    <c:v> 臺灣</c:v>
                  </c:pt>
                  <c:pt idx="2">
                    <c:v> 韓國</c:v>
                  </c:pt>
                  <c:pt idx="3">
                    <c:v> 日本</c:v>
                  </c:pt>
                  <c:pt idx="4">
                    <c:v> 新加坡</c:v>
                  </c:pt>
                  <c:pt idx="5">
                    <c:v> 馬來西亞</c:v>
                  </c:pt>
                  <c:pt idx="6">
                    <c:v> 菲律賓</c:v>
                  </c:pt>
                  <c:pt idx="7">
                    <c:v> 中國</c:v>
                  </c:pt>
                  <c:pt idx="8">
                    <c:v> 印尼</c:v>
                  </c:pt>
                  <c:pt idx="9">
                    <c:v> 越南</c:v>
                  </c:pt>
                  <c:pt idx="10">
                    <c:v> 泰國</c:v>
                  </c:pt>
                  <c:pt idx="11">
                    <c:v> 柬埔寨</c:v>
                  </c:pt>
                </c15:dlblRangeCache>
              </c15:datalabelsRange>
            </c:ext>
            <c:ext xmlns:c16="http://schemas.microsoft.com/office/drawing/2014/chart" uri="{C3380CC4-5D6E-409C-BE32-E72D297353CC}">
              <c16:uniqueId val="{00000002-BBEE-4838-95F8-450F19382FE9}"/>
            </c:ext>
          </c:extLst>
        </c:ser>
        <c:dLbls>
          <c:showLegendKey val="0"/>
          <c:showVal val="0"/>
          <c:showCatName val="0"/>
          <c:showSerName val="0"/>
          <c:showPercent val="0"/>
          <c:showBubbleSize val="0"/>
        </c:dLbls>
        <c:axId val="681979144"/>
        <c:axId val="681980128"/>
      </c:scatterChart>
      <c:valAx>
        <c:axId val="681979144"/>
        <c:scaling>
          <c:orientation val="minMax"/>
          <c:max val="3"/>
        </c:scaling>
        <c:delete val="0"/>
        <c:axPos val="b"/>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81980128"/>
        <c:crosses val="autoZero"/>
        <c:crossBetween val="midCat"/>
        <c:majorUnit val="1"/>
      </c:valAx>
      <c:valAx>
        <c:axId val="681980128"/>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8197914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54783593227316"/>
          <c:y val="7.7936691732722663E-2"/>
          <c:w val="0.67080129689671142"/>
          <c:h val="0.68515875866508447"/>
        </c:manualLayout>
      </c:layout>
      <c:lineChart>
        <c:grouping val="standard"/>
        <c:varyColors val="0"/>
        <c:ser>
          <c:idx val="0"/>
          <c:order val="0"/>
          <c:tx>
            <c:strRef>
              <c:f>日期序列的折線圖要微調!$B$1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日期序列的折線圖要微調!$A$2:$A$6</c:f>
              <c:numCache>
                <c:formatCode>mm/dd</c:formatCode>
                <c:ptCount val="5"/>
                <c:pt idx="0">
                  <c:v>43891</c:v>
                </c:pt>
                <c:pt idx="1">
                  <c:v>43893</c:v>
                </c:pt>
                <c:pt idx="2">
                  <c:v>43898</c:v>
                </c:pt>
                <c:pt idx="3">
                  <c:v>43908</c:v>
                </c:pt>
                <c:pt idx="4">
                  <c:v>43920</c:v>
                </c:pt>
              </c:numCache>
            </c:numRef>
          </c:cat>
          <c:val>
            <c:numRef>
              <c:f>日期序列的折線圖要微調!$B$2:$B$6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5CAD-4ABD-A166-07FDB9361230}"/>
            </c:ext>
          </c:extLst>
        </c:ser>
        <c:dLbls>
          <c:showLegendKey val="0"/>
          <c:showVal val="0"/>
          <c:showCatName val="0"/>
          <c:showSerName val="0"/>
          <c:showPercent val="0"/>
          <c:showBubbleSize val="0"/>
        </c:dLbls>
        <c:marker val="1"/>
        <c:smooth val="0"/>
        <c:axId val="128773504"/>
        <c:axId val="128772736"/>
      </c:lineChart>
      <c:dateAx>
        <c:axId val="128773504"/>
        <c:scaling>
          <c:orientation val="minMax"/>
        </c:scaling>
        <c:delete val="0"/>
        <c:axPos val="b"/>
        <c:numFmt formatCode="mm/dd" sourceLinked="1"/>
        <c:majorTickMark val="out"/>
        <c:minorTickMark val="none"/>
        <c:tickLblPos val="nextTo"/>
        <c:crossAx val="128772736"/>
        <c:crosses val="autoZero"/>
        <c:auto val="1"/>
        <c:lblOffset val="100"/>
        <c:baseTimeUnit val="days"/>
      </c:dateAx>
      <c:valAx>
        <c:axId val="128772736"/>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7735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50695052007389"/>
          <c:y val="7.4358393556969757E-2"/>
          <c:w val="0.66639739477009818"/>
          <c:h val="0.76126103555237412"/>
        </c:manualLayout>
      </c:layout>
      <c:scatterChart>
        <c:scatterStyle val="lineMarker"/>
        <c:varyColors val="0"/>
        <c:ser>
          <c:idx val="0"/>
          <c:order val="0"/>
          <c:tx>
            <c:strRef>
              <c:f>日期序列的折線圖要微調!$B$1</c:f>
              <c:strCache>
                <c:ptCount val="1"/>
                <c:pt idx="0">
                  <c:v>長度</c:v>
                </c:pt>
              </c:strCache>
            </c:strRef>
          </c:tx>
          <c:spPr>
            <a:ln w="12700">
              <a:solidFill>
                <a:schemeClr val="bg1">
                  <a:lumMod val="50000"/>
                </a:schemeClr>
              </a:solidFill>
              <a:prstDash val="dash"/>
            </a:ln>
          </c:spPr>
          <c:marker>
            <c:symbol val="circle"/>
            <c:size val="5"/>
            <c:spPr>
              <a:noFill/>
              <a:ln>
                <a:solidFill>
                  <a:schemeClr val="bg1">
                    <a:lumMod val="50000"/>
                  </a:schemeClr>
                </a:solidFill>
              </a:ln>
            </c:spPr>
          </c:marker>
          <c:xVal>
            <c:numRef>
              <c:f>日期序列的折線圖要微調!$A$2:$A$6</c:f>
              <c:numCache>
                <c:formatCode>mm/dd</c:formatCode>
                <c:ptCount val="5"/>
                <c:pt idx="0">
                  <c:v>43891</c:v>
                </c:pt>
                <c:pt idx="1">
                  <c:v>43893</c:v>
                </c:pt>
                <c:pt idx="2">
                  <c:v>43898</c:v>
                </c:pt>
                <c:pt idx="3">
                  <c:v>43908</c:v>
                </c:pt>
                <c:pt idx="4">
                  <c:v>43920</c:v>
                </c:pt>
              </c:numCache>
            </c:numRef>
          </c:xVal>
          <c:yVal>
            <c:numRef>
              <c:f>日期序列的折線圖要微調!$B$2:$B$6</c:f>
              <c:numCache>
                <c:formatCode>General</c:formatCode>
                <c:ptCount val="5"/>
                <c:pt idx="0">
                  <c:v>4</c:v>
                </c:pt>
                <c:pt idx="1">
                  <c:v>6</c:v>
                </c:pt>
                <c:pt idx="2">
                  <c:v>8</c:v>
                </c:pt>
                <c:pt idx="3">
                  <c:v>10</c:v>
                </c:pt>
                <c:pt idx="4">
                  <c:v>12</c:v>
                </c:pt>
              </c:numCache>
            </c:numRef>
          </c:yVal>
          <c:smooth val="0"/>
          <c:extLst>
            <c:ext xmlns:c16="http://schemas.microsoft.com/office/drawing/2014/chart" uri="{C3380CC4-5D6E-409C-BE32-E72D297353CC}">
              <c16:uniqueId val="{00000000-F72F-47A5-B65B-C2CA1A00F064}"/>
            </c:ext>
          </c:extLst>
        </c:ser>
        <c:ser>
          <c:idx val="1"/>
          <c:order val="1"/>
          <c:tx>
            <c:strRef>
              <c:f>日期序列的折線圖要微調!$C$1</c:f>
              <c:strCache>
                <c:ptCount val="1"/>
                <c:pt idx="0">
                  <c:v>輔助</c:v>
                </c:pt>
              </c:strCache>
            </c:strRef>
          </c:tx>
          <c:spPr>
            <a:ln>
              <a:noFill/>
            </a:ln>
          </c:spPr>
          <c:marker>
            <c:symbol val="square"/>
            <c:size val="2"/>
            <c:spPr>
              <a:solidFill>
                <a:schemeClr val="bg1">
                  <a:lumMod val="50000"/>
                </a:schemeClr>
              </a:solidFill>
              <a:ln>
                <a:solidFill>
                  <a:schemeClr val="bg1">
                    <a:lumMod val="50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日期序列的折線圖要微調!$A$2:$A$6</c:f>
              <c:numCache>
                <c:formatCode>mm/dd</c:formatCode>
                <c:ptCount val="5"/>
                <c:pt idx="0">
                  <c:v>43891</c:v>
                </c:pt>
                <c:pt idx="1">
                  <c:v>43893</c:v>
                </c:pt>
                <c:pt idx="2">
                  <c:v>43898</c:v>
                </c:pt>
                <c:pt idx="3">
                  <c:v>43908</c:v>
                </c:pt>
                <c:pt idx="4">
                  <c:v>43920</c:v>
                </c:pt>
              </c:numCache>
            </c:numRef>
          </c:xVal>
          <c:yVal>
            <c:numRef>
              <c:f>日期序列的折線圖要微調!$C$2:$C$6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F72F-47A5-B65B-C2CA1A00F064}"/>
            </c:ext>
          </c:extLst>
        </c:ser>
        <c:dLbls>
          <c:showLegendKey val="0"/>
          <c:showVal val="0"/>
          <c:showCatName val="0"/>
          <c:showSerName val="0"/>
          <c:showPercent val="0"/>
          <c:showBubbleSize val="0"/>
        </c:dLbls>
        <c:axId val="128103936"/>
        <c:axId val="128105472"/>
      </c:scatterChart>
      <c:valAx>
        <c:axId val="128103936"/>
        <c:scaling>
          <c:orientation val="minMax"/>
          <c:max val="43930"/>
          <c:min val="43890"/>
        </c:scaling>
        <c:delete val="0"/>
        <c:axPos val="b"/>
        <c:numFmt formatCode="mm/dd" sourceLinked="1"/>
        <c:majorTickMark val="none"/>
        <c:minorTickMark val="none"/>
        <c:tickLblPos val="none"/>
        <c:txPr>
          <a:bodyPr rot="-5400000" vert="horz"/>
          <a:lstStyle/>
          <a:p>
            <a:pPr>
              <a:defRPr/>
            </a:pPr>
            <a:endParaRPr lang="zh-TW"/>
          </a:p>
        </c:txPr>
        <c:crossAx val="128105472"/>
        <c:crosses val="autoZero"/>
        <c:crossBetween val="midCat"/>
      </c:valAx>
      <c:valAx>
        <c:axId val="12810547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103936"/>
        <c:crosses val="autoZero"/>
        <c:crossBetween val="midCat"/>
      </c:valAx>
    </c:plotArea>
    <c:plotVisOnly val="1"/>
    <c:dispBlanksAs val="gap"/>
    <c:showDLblsOverMax val="0"/>
  </c:chart>
  <c:spPr>
    <a:noFill/>
    <a:ln>
      <a:solidFill>
        <a:schemeClr val="accent2"/>
      </a:solid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7594050743658"/>
          <c:y val="6.4047827354913975E-2"/>
          <c:w val="0.67080129689671142"/>
          <c:h val="0.6897885680956547"/>
        </c:manualLayout>
      </c:layout>
      <c:lineChart>
        <c:grouping val="standard"/>
        <c:varyColors val="0"/>
        <c:ser>
          <c:idx val="0"/>
          <c:order val="0"/>
          <c:tx>
            <c:strRef>
              <c:f>日期序列的折線圖要微調!$B$1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dLbls>
            <c:spPr>
              <a:noFill/>
              <a:ln>
                <a:noFill/>
              </a:ln>
              <a:effectLst/>
            </c:spPr>
            <c:dLblPos val="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日期序列的折線圖要微調!$A$2:$A$6</c:f>
              <c:numCache>
                <c:formatCode>mm/dd</c:formatCode>
                <c:ptCount val="5"/>
                <c:pt idx="0">
                  <c:v>43891</c:v>
                </c:pt>
                <c:pt idx="1">
                  <c:v>43893</c:v>
                </c:pt>
                <c:pt idx="2">
                  <c:v>43898</c:v>
                </c:pt>
                <c:pt idx="3">
                  <c:v>43908</c:v>
                </c:pt>
                <c:pt idx="4">
                  <c:v>43920</c:v>
                </c:pt>
              </c:numCache>
            </c:numRef>
          </c:cat>
          <c:val>
            <c:numRef>
              <c:f>日期序列的折線圖要微調!$B$2:$B$6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2E61-40B8-BE15-6F648504755F}"/>
            </c:ext>
          </c:extLst>
        </c:ser>
        <c:dLbls>
          <c:showLegendKey val="0"/>
          <c:showVal val="0"/>
          <c:showCatName val="0"/>
          <c:showSerName val="0"/>
          <c:showPercent val="0"/>
          <c:showBubbleSize val="0"/>
        </c:dLbls>
        <c:marker val="1"/>
        <c:smooth val="0"/>
        <c:axId val="128752640"/>
        <c:axId val="130618112"/>
      </c:lineChart>
      <c:dateAx>
        <c:axId val="128752640"/>
        <c:scaling>
          <c:orientation val="minMax"/>
        </c:scaling>
        <c:delete val="0"/>
        <c:axPos val="b"/>
        <c:numFmt formatCode="mm/dd" sourceLinked="1"/>
        <c:majorTickMark val="out"/>
        <c:minorTickMark val="none"/>
        <c:tickLblPos val="nextTo"/>
        <c:crossAx val="130618112"/>
        <c:crosses val="autoZero"/>
        <c:auto val="1"/>
        <c:lblOffset val="100"/>
        <c:baseTimeUnit val="days"/>
      </c:dateAx>
      <c:valAx>
        <c:axId val="13061811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75264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6888991817199"/>
          <c:y val="8.3562395609639697E-2"/>
          <c:w val="0.60276141952844131"/>
          <c:h val="0.72886940268830025"/>
        </c:manualLayout>
      </c:layout>
      <c:scatterChart>
        <c:scatterStyle val="lineMarker"/>
        <c:varyColors val="0"/>
        <c:ser>
          <c:idx val="0"/>
          <c:order val="0"/>
          <c:tx>
            <c:strRef>
              <c:f>圖例格線刻度!$B$1</c:f>
              <c:strCache>
                <c:ptCount val="1"/>
                <c:pt idx="0">
                  <c:v>A</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0-2A00-40E2-B3C9-42B1B26BB703}"/>
            </c:ext>
          </c:extLst>
        </c:ser>
        <c:ser>
          <c:idx val="1"/>
          <c:order val="1"/>
          <c:tx>
            <c:strRef>
              <c:f>圖例格線刻度!$C$1</c:f>
              <c:strCache>
                <c:ptCount val="1"/>
                <c:pt idx="0">
                  <c:v>B</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1-2A00-40E2-B3C9-42B1B26BB703}"/>
            </c:ext>
          </c:extLst>
        </c:ser>
        <c:ser>
          <c:idx val="2"/>
          <c:order val="2"/>
          <c:tx>
            <c:strRef>
              <c:f>圖例格線刻度!$D$1</c:f>
              <c:strCache>
                <c:ptCount val="1"/>
                <c:pt idx="0">
                  <c:v>C</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2-2A00-40E2-B3C9-42B1B26BB703}"/>
            </c:ext>
          </c:extLst>
        </c:ser>
        <c:dLbls>
          <c:showLegendKey val="0"/>
          <c:showVal val="0"/>
          <c:showCatName val="0"/>
          <c:showSerName val="0"/>
          <c:showPercent val="0"/>
          <c:showBubbleSize val="0"/>
        </c:dLbls>
        <c:axId val="127268736"/>
        <c:axId val="127270272"/>
      </c:scatterChart>
      <c:valAx>
        <c:axId val="127268736"/>
        <c:scaling>
          <c:orientation val="minMax"/>
        </c:scaling>
        <c:delete val="0"/>
        <c:axPos val="b"/>
        <c:numFmt formatCode="General" sourceLinked="1"/>
        <c:majorTickMark val="out"/>
        <c:minorTickMark val="none"/>
        <c:tickLblPos val="nextTo"/>
        <c:crossAx val="127270272"/>
        <c:crosses val="autoZero"/>
        <c:crossBetween val="midCat"/>
      </c:valAx>
      <c:valAx>
        <c:axId val="127270272"/>
        <c:scaling>
          <c:orientation val="minMax"/>
        </c:scaling>
        <c:delete val="0"/>
        <c:axPos val="l"/>
        <c:majorGridlines/>
        <c:numFmt formatCode="General" sourceLinked="1"/>
        <c:majorTickMark val="out"/>
        <c:minorTickMark val="none"/>
        <c:tickLblPos val="nextTo"/>
        <c:crossAx val="127268736"/>
        <c:crosses val="autoZero"/>
        <c:crossBetween val="midCat"/>
      </c:valAx>
    </c:plotArea>
    <c:legend>
      <c:legendPos val="r"/>
      <c:layout>
        <c:manualLayout>
          <c:xMode val="edge"/>
          <c:yMode val="edge"/>
          <c:x val="0.8011198600174978"/>
          <c:y val="8.7779368488029905E-2"/>
          <c:w val="0.16672621804627363"/>
          <c:h val="0.2132378907182056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4926405286539"/>
          <c:y val="8.1946665063813581E-2"/>
          <c:w val="0.82271876957121015"/>
          <c:h val="0.72982629079761963"/>
        </c:manualLayout>
      </c:layout>
      <c:barChart>
        <c:barDir val="col"/>
        <c:grouping val="clustered"/>
        <c:varyColors val="0"/>
        <c:ser>
          <c:idx val="0"/>
          <c:order val="0"/>
          <c:tx>
            <c:strRef>
              <c:f>日期序列的折線圖要微調!$B$1</c:f>
              <c:strCache>
                <c:ptCount val="1"/>
                <c:pt idx="0">
                  <c:v>長度</c:v>
                </c:pt>
              </c:strCache>
            </c:strRef>
          </c:tx>
          <c:invertIfNegative val="0"/>
          <c:cat>
            <c:numRef>
              <c:f>日期序列的折線圖要微調!$A$2:$A$6</c:f>
              <c:numCache>
                <c:formatCode>mm/dd</c:formatCode>
                <c:ptCount val="5"/>
                <c:pt idx="0">
                  <c:v>43891</c:v>
                </c:pt>
                <c:pt idx="1">
                  <c:v>43893</c:v>
                </c:pt>
                <c:pt idx="2">
                  <c:v>43898</c:v>
                </c:pt>
                <c:pt idx="3">
                  <c:v>43908</c:v>
                </c:pt>
                <c:pt idx="4">
                  <c:v>43920</c:v>
                </c:pt>
              </c:numCache>
            </c:numRef>
          </c:cat>
          <c:val>
            <c:numRef>
              <c:f>日期序列的折線圖要微調!$B$2:$B$6</c:f>
              <c:numCache>
                <c:formatCode>General</c:formatCode>
                <c:ptCount val="5"/>
                <c:pt idx="0">
                  <c:v>4</c:v>
                </c:pt>
                <c:pt idx="1">
                  <c:v>6</c:v>
                </c:pt>
                <c:pt idx="2">
                  <c:v>8</c:v>
                </c:pt>
                <c:pt idx="3">
                  <c:v>10</c:v>
                </c:pt>
                <c:pt idx="4">
                  <c:v>12</c:v>
                </c:pt>
              </c:numCache>
            </c:numRef>
          </c:val>
          <c:extLst>
            <c:ext xmlns:c16="http://schemas.microsoft.com/office/drawing/2014/chart" uri="{C3380CC4-5D6E-409C-BE32-E72D297353CC}">
              <c16:uniqueId val="{00000000-33A8-4D58-A0EF-DA4296768FFE}"/>
            </c:ext>
          </c:extLst>
        </c:ser>
        <c:dLbls>
          <c:showLegendKey val="0"/>
          <c:showVal val="0"/>
          <c:showCatName val="0"/>
          <c:showSerName val="0"/>
          <c:showPercent val="0"/>
          <c:showBubbleSize val="0"/>
        </c:dLbls>
        <c:gapWidth val="150"/>
        <c:axId val="130638208"/>
        <c:axId val="130639744"/>
      </c:barChart>
      <c:dateAx>
        <c:axId val="130638208"/>
        <c:scaling>
          <c:orientation val="minMax"/>
        </c:scaling>
        <c:delete val="0"/>
        <c:axPos val="b"/>
        <c:numFmt formatCode="mm/dd" sourceLinked="1"/>
        <c:majorTickMark val="out"/>
        <c:minorTickMark val="none"/>
        <c:tickLblPos val="nextTo"/>
        <c:crossAx val="130639744"/>
        <c:crosses val="autoZero"/>
        <c:auto val="1"/>
        <c:lblOffset val="100"/>
        <c:baseTimeUnit val="days"/>
        <c:majorUnit val="1"/>
        <c:majorTimeUnit val="days"/>
      </c:dateAx>
      <c:valAx>
        <c:axId val="130639744"/>
        <c:scaling>
          <c:orientation val="minMax"/>
        </c:scaling>
        <c:delete val="0"/>
        <c:axPos val="l"/>
        <c:majorGridlines/>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3063820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6925634295713"/>
          <c:y val="0.15347769028871389"/>
          <c:w val="0.76264170312044344"/>
          <c:h val="0.68680592009332164"/>
        </c:manualLayout>
      </c:layout>
      <c:lineChart>
        <c:grouping val="standard"/>
        <c:varyColors val="0"/>
        <c:ser>
          <c:idx val="0"/>
          <c:order val="0"/>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日期序列的折線圖要微調!$A$2:$A$6</c:f>
              <c:numCache>
                <c:formatCode>mm/dd</c:formatCode>
                <c:ptCount val="5"/>
                <c:pt idx="0">
                  <c:v>43891</c:v>
                </c:pt>
                <c:pt idx="1">
                  <c:v>43893</c:v>
                </c:pt>
                <c:pt idx="2">
                  <c:v>43898</c:v>
                </c:pt>
                <c:pt idx="3">
                  <c:v>43908</c:v>
                </c:pt>
                <c:pt idx="4">
                  <c:v>43920</c:v>
                </c:pt>
              </c:numCache>
            </c:numRef>
          </c:cat>
          <c:val>
            <c:numRef>
              <c:f>日期序列的折線圖要微調!$B$2:$B$6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F450-41C3-9CE9-B85F9176A821}"/>
            </c:ext>
          </c:extLst>
        </c:ser>
        <c:dLbls>
          <c:showLegendKey val="0"/>
          <c:showVal val="0"/>
          <c:showCatName val="0"/>
          <c:showSerName val="0"/>
          <c:showPercent val="0"/>
          <c:showBubbleSize val="0"/>
        </c:dLbls>
        <c:marker val="1"/>
        <c:smooth val="0"/>
        <c:axId val="130667648"/>
        <c:axId val="130669568"/>
      </c:lineChart>
      <c:catAx>
        <c:axId val="130667648"/>
        <c:scaling>
          <c:orientation val="minMax"/>
        </c:scaling>
        <c:delete val="0"/>
        <c:axPos val="b"/>
        <c:numFmt formatCode="mm/dd" sourceLinked="1"/>
        <c:majorTickMark val="out"/>
        <c:minorTickMark val="none"/>
        <c:tickLblPos val="nextTo"/>
        <c:crossAx val="130669568"/>
        <c:crosses val="autoZero"/>
        <c:auto val="0"/>
        <c:lblAlgn val="ctr"/>
        <c:lblOffset val="100"/>
        <c:noMultiLvlLbl val="1"/>
      </c:catAx>
      <c:valAx>
        <c:axId val="130669568"/>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6676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2171470369482"/>
          <c:y val="8.753376330310908E-2"/>
          <c:w val="0.80102675690128899"/>
          <c:h val="0.62782499409796"/>
        </c:manualLayout>
      </c:layout>
      <c:lineChart>
        <c:grouping val="standard"/>
        <c:varyColors val="0"/>
        <c:ser>
          <c:idx val="0"/>
          <c:order val="0"/>
          <c:tx>
            <c:strRef>
              <c:f>日期序列的折線圖要微調!$B$1</c:f>
              <c:strCache>
                <c:ptCount val="1"/>
                <c:pt idx="0">
                  <c:v>長度</c:v>
                </c:pt>
              </c:strCache>
            </c:strRef>
          </c:tx>
          <c:spPr>
            <a:ln w="12700">
              <a:solidFill>
                <a:schemeClr val="bg1">
                  <a:lumMod val="50000"/>
                </a:schemeClr>
              </a:solidFill>
              <a:prstDash val="dashDot"/>
            </a:ln>
            <a:effectLst/>
          </c:spPr>
          <c:marker>
            <c:symbol val="circle"/>
            <c:size val="5"/>
            <c:spPr>
              <a:solidFill>
                <a:schemeClr val="bg1">
                  <a:lumMod val="50000"/>
                </a:schemeClr>
              </a:solidFill>
              <a:ln>
                <a:solidFill>
                  <a:schemeClr val="bg1">
                    <a:lumMod val="50000"/>
                  </a:schemeClr>
                </a:solidFill>
              </a:ln>
              <a:effectLst/>
            </c:spPr>
          </c:marker>
          <c:cat>
            <c:numRef>
              <c:f>日期序列的折線圖要微調!$A$2:$A$6</c:f>
              <c:numCache>
                <c:formatCode>mm/dd</c:formatCode>
                <c:ptCount val="5"/>
                <c:pt idx="0">
                  <c:v>43891</c:v>
                </c:pt>
                <c:pt idx="1">
                  <c:v>43893</c:v>
                </c:pt>
                <c:pt idx="2">
                  <c:v>43898</c:v>
                </c:pt>
                <c:pt idx="3">
                  <c:v>43908</c:v>
                </c:pt>
                <c:pt idx="4">
                  <c:v>43920</c:v>
                </c:pt>
              </c:numCache>
            </c:numRef>
          </c:cat>
          <c:val>
            <c:numRef>
              <c:f>日期序列的折線圖要微調!$B$2:$B$6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1E0B-41E1-AE44-F3163A363D3C}"/>
            </c:ext>
          </c:extLst>
        </c:ser>
        <c:ser>
          <c:idx val="1"/>
          <c:order val="1"/>
          <c:tx>
            <c:strRef>
              <c:f>日期序列的折線圖要微調!$C$1</c:f>
              <c:strCache>
                <c:ptCount val="1"/>
                <c:pt idx="0">
                  <c:v>輔助</c:v>
                </c:pt>
              </c:strCache>
            </c:strRef>
          </c:tx>
          <c:spPr>
            <a:ln>
              <a:noFill/>
            </a:ln>
          </c:spPr>
          <c:marker>
            <c:symbol val="plus"/>
            <c:size val="9"/>
            <c:spPr>
              <a:noFill/>
              <a:ln>
                <a:solidFill>
                  <a:schemeClr val="bg1">
                    <a:lumMod val="50000"/>
                  </a:schemeClr>
                </a:solidFill>
              </a:ln>
            </c:spPr>
          </c:marker>
          <c:dLbls>
            <c:numFmt formatCode="yyyy&quot;年&quot;m&quot;月&quot;d&quot;日&quot;;@" sourceLinked="0"/>
            <c:spPr>
              <a:noFill/>
              <a:ln>
                <a:noFill/>
              </a:ln>
              <a:effectLst/>
            </c:spPr>
            <c:txPr>
              <a:bodyPr rot="-5400000" vert="horz" anchor="ctr" anchorCtr="0"/>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日期序列的折線圖要微調!$A$2:$A$6</c:f>
              <c:numCache>
                <c:formatCode>mm/dd</c:formatCode>
                <c:ptCount val="5"/>
                <c:pt idx="0">
                  <c:v>43891</c:v>
                </c:pt>
                <c:pt idx="1">
                  <c:v>43893</c:v>
                </c:pt>
                <c:pt idx="2">
                  <c:v>43898</c:v>
                </c:pt>
                <c:pt idx="3">
                  <c:v>43908</c:v>
                </c:pt>
                <c:pt idx="4">
                  <c:v>43920</c:v>
                </c:pt>
              </c:numCache>
            </c:numRef>
          </c:cat>
          <c:val>
            <c:numRef>
              <c:f>日期序列的折線圖要微調!$C$2:$C$6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1E0B-41E1-AE44-F3163A363D3C}"/>
            </c:ext>
          </c:extLst>
        </c:ser>
        <c:dLbls>
          <c:showLegendKey val="0"/>
          <c:showVal val="0"/>
          <c:showCatName val="0"/>
          <c:showSerName val="0"/>
          <c:showPercent val="0"/>
          <c:showBubbleSize val="0"/>
        </c:dLbls>
        <c:marker val="1"/>
        <c:smooth val="0"/>
        <c:axId val="130719744"/>
        <c:axId val="130721280"/>
      </c:lineChart>
      <c:dateAx>
        <c:axId val="130719744"/>
        <c:scaling>
          <c:orientation val="minMax"/>
        </c:scaling>
        <c:delete val="0"/>
        <c:axPos val="b"/>
        <c:numFmt formatCode="mm/dd" sourceLinked="1"/>
        <c:majorTickMark val="none"/>
        <c:minorTickMark val="none"/>
        <c:tickLblPos val="none"/>
        <c:crossAx val="130721280"/>
        <c:crosses val="autoZero"/>
        <c:auto val="1"/>
        <c:lblOffset val="100"/>
        <c:baseTimeUnit val="days"/>
      </c:dateAx>
      <c:valAx>
        <c:axId val="130721280"/>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7197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57140651536205"/>
          <c:y val="7.407407407407407E-2"/>
          <c:w val="0.470663887602285"/>
          <c:h val="0.67642023913677463"/>
        </c:manualLayout>
      </c:layout>
      <c:lineChart>
        <c:grouping val="standard"/>
        <c:varyColors val="0"/>
        <c:ser>
          <c:idx val="0"/>
          <c:order val="0"/>
          <c:tx>
            <c:strRef>
              <c:f>日期日數與零值!$B$1</c:f>
              <c:strCache>
                <c:ptCount val="1"/>
                <c:pt idx="0">
                  <c:v>根的長度</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日期日數與零值!$A$2:$A$7</c:f>
              <c:numCache>
                <c:formatCode>m"月"d"日"</c:formatCode>
                <c:ptCount val="6"/>
                <c:pt idx="0">
                  <c:v>43862</c:v>
                </c:pt>
                <c:pt idx="1">
                  <c:v>43865</c:v>
                </c:pt>
                <c:pt idx="2">
                  <c:v>43867</c:v>
                </c:pt>
                <c:pt idx="3">
                  <c:v>43870</c:v>
                </c:pt>
                <c:pt idx="4">
                  <c:v>43874</c:v>
                </c:pt>
                <c:pt idx="5">
                  <c:v>43880</c:v>
                </c:pt>
              </c:numCache>
            </c:numRef>
          </c:cat>
          <c:val>
            <c:numRef>
              <c:f>日期日數與零值!$B$2:$B$7</c:f>
              <c:numCache>
                <c:formatCode>General</c:formatCode>
                <c:ptCount val="6"/>
                <c:pt idx="0">
                  <c:v>2</c:v>
                </c:pt>
                <c:pt idx="1">
                  <c:v>4</c:v>
                </c:pt>
                <c:pt idx="2">
                  <c:v>6</c:v>
                </c:pt>
                <c:pt idx="3">
                  <c:v>7</c:v>
                </c:pt>
                <c:pt idx="4">
                  <c:v>10</c:v>
                </c:pt>
                <c:pt idx="5">
                  <c:v>14</c:v>
                </c:pt>
              </c:numCache>
            </c:numRef>
          </c:val>
          <c:smooth val="0"/>
          <c:extLst>
            <c:ext xmlns:c16="http://schemas.microsoft.com/office/drawing/2014/chart" uri="{C3380CC4-5D6E-409C-BE32-E72D297353CC}">
              <c16:uniqueId val="{00000000-5C70-417C-9205-349AD53E0449}"/>
            </c:ext>
          </c:extLst>
        </c:ser>
        <c:dLbls>
          <c:showLegendKey val="0"/>
          <c:showVal val="0"/>
          <c:showCatName val="0"/>
          <c:showSerName val="0"/>
          <c:showPercent val="0"/>
          <c:showBubbleSize val="0"/>
        </c:dLbls>
        <c:marker val="1"/>
        <c:smooth val="0"/>
        <c:axId val="693262352"/>
        <c:axId val="693253496"/>
      </c:lineChart>
      <c:dateAx>
        <c:axId val="693262352"/>
        <c:scaling>
          <c:orientation val="minMax"/>
        </c:scaling>
        <c:delete val="0"/>
        <c:axPos val="b"/>
        <c:numFmt formatCode="m&quot;月&quot;d&quot;日&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3253496"/>
        <c:crosses val="autoZero"/>
        <c:auto val="1"/>
        <c:lblOffset val="100"/>
        <c:baseTimeUnit val="days"/>
      </c:dateAx>
      <c:valAx>
        <c:axId val="69325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3262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55949256342958"/>
          <c:y val="0.11818638410939374"/>
          <c:w val="0.66677384076990376"/>
          <c:h val="0.52417857490035968"/>
        </c:manualLayout>
      </c:layout>
      <c:lineChart>
        <c:grouping val="standard"/>
        <c:varyColors val="0"/>
        <c:ser>
          <c:idx val="0"/>
          <c:order val="0"/>
          <c:tx>
            <c:strRef>
              <c:f>日期日數與零值!$B$18</c:f>
              <c:strCache>
                <c:ptCount val="1"/>
                <c:pt idx="0">
                  <c:v>根的長度</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日期日數與零值!$A$19:$A$24</c:f>
              <c:strCache>
                <c:ptCount val="6"/>
                <c:pt idx="0">
                  <c:v>第一天</c:v>
                </c:pt>
                <c:pt idx="1">
                  <c:v>第四天</c:v>
                </c:pt>
                <c:pt idx="2">
                  <c:v>第六天</c:v>
                </c:pt>
                <c:pt idx="3">
                  <c:v>第九天</c:v>
                </c:pt>
                <c:pt idx="4">
                  <c:v>第十三天</c:v>
                </c:pt>
                <c:pt idx="5">
                  <c:v>第十九天</c:v>
                </c:pt>
              </c:strCache>
            </c:strRef>
          </c:cat>
          <c:val>
            <c:numRef>
              <c:f>日期日數與零值!$B$19:$B$24</c:f>
              <c:numCache>
                <c:formatCode>General</c:formatCode>
                <c:ptCount val="6"/>
                <c:pt idx="0">
                  <c:v>2</c:v>
                </c:pt>
                <c:pt idx="1">
                  <c:v>4</c:v>
                </c:pt>
                <c:pt idx="2">
                  <c:v>6</c:v>
                </c:pt>
                <c:pt idx="3">
                  <c:v>7</c:v>
                </c:pt>
                <c:pt idx="4">
                  <c:v>10</c:v>
                </c:pt>
                <c:pt idx="5">
                  <c:v>14</c:v>
                </c:pt>
              </c:numCache>
            </c:numRef>
          </c:val>
          <c:smooth val="0"/>
          <c:extLst>
            <c:ext xmlns:c16="http://schemas.microsoft.com/office/drawing/2014/chart" uri="{C3380CC4-5D6E-409C-BE32-E72D297353CC}">
              <c16:uniqueId val="{00000000-96F3-4418-A83E-E776801792E5}"/>
            </c:ext>
          </c:extLst>
        </c:ser>
        <c:dLbls>
          <c:showLegendKey val="0"/>
          <c:showVal val="0"/>
          <c:showCatName val="0"/>
          <c:showSerName val="0"/>
          <c:showPercent val="0"/>
          <c:showBubbleSize val="0"/>
        </c:dLbls>
        <c:marker val="1"/>
        <c:smooth val="0"/>
        <c:axId val="693256448"/>
        <c:axId val="693257104"/>
      </c:lineChart>
      <c:catAx>
        <c:axId val="69325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3257104"/>
        <c:crosses val="autoZero"/>
        <c:auto val="1"/>
        <c:lblAlgn val="ctr"/>
        <c:lblOffset val="100"/>
        <c:noMultiLvlLbl val="0"/>
      </c:catAx>
      <c:valAx>
        <c:axId val="69325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325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日期日數與零值!$B$33</c:f>
              <c:strCache>
                <c:ptCount val="1"/>
                <c:pt idx="0">
                  <c:v>根的長度</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日期日數與零值!$A$34:$A$39</c:f>
              <c:numCache>
                <c:formatCode>General</c:formatCode>
                <c:ptCount val="6"/>
                <c:pt idx="0">
                  <c:v>1</c:v>
                </c:pt>
                <c:pt idx="1">
                  <c:v>4</c:v>
                </c:pt>
                <c:pt idx="2">
                  <c:v>6</c:v>
                </c:pt>
                <c:pt idx="3">
                  <c:v>9</c:v>
                </c:pt>
                <c:pt idx="4">
                  <c:v>13</c:v>
                </c:pt>
                <c:pt idx="5">
                  <c:v>19</c:v>
                </c:pt>
              </c:numCache>
            </c:numRef>
          </c:xVal>
          <c:yVal>
            <c:numRef>
              <c:f>日期日數與零值!$B$34:$B$39</c:f>
              <c:numCache>
                <c:formatCode>General</c:formatCode>
                <c:ptCount val="6"/>
                <c:pt idx="0">
                  <c:v>2</c:v>
                </c:pt>
                <c:pt idx="1">
                  <c:v>4</c:v>
                </c:pt>
                <c:pt idx="2">
                  <c:v>6</c:v>
                </c:pt>
                <c:pt idx="3">
                  <c:v>7</c:v>
                </c:pt>
                <c:pt idx="4">
                  <c:v>10</c:v>
                </c:pt>
                <c:pt idx="5">
                  <c:v>14</c:v>
                </c:pt>
              </c:numCache>
            </c:numRef>
          </c:yVal>
          <c:smooth val="0"/>
          <c:extLst>
            <c:ext xmlns:c16="http://schemas.microsoft.com/office/drawing/2014/chart" uri="{C3380CC4-5D6E-409C-BE32-E72D297353CC}">
              <c16:uniqueId val="{00000000-A2D1-4FDB-874A-A0B23A5DD1FE}"/>
            </c:ext>
          </c:extLst>
        </c:ser>
        <c:dLbls>
          <c:showLegendKey val="0"/>
          <c:showVal val="0"/>
          <c:showCatName val="0"/>
          <c:showSerName val="0"/>
          <c:showPercent val="0"/>
          <c:showBubbleSize val="0"/>
        </c:dLbls>
        <c:axId val="709760704"/>
        <c:axId val="709762344"/>
      </c:scatterChart>
      <c:valAx>
        <c:axId val="70976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09762344"/>
        <c:crosses val="autoZero"/>
        <c:crossBetween val="midCat"/>
      </c:valAx>
      <c:valAx>
        <c:axId val="709762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09760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3843269591301"/>
          <c:y val="0.14403303753697452"/>
          <c:w val="0.57282995875515563"/>
          <c:h val="0.63301878931800193"/>
        </c:manualLayout>
      </c:layout>
      <c:scatterChart>
        <c:scatterStyle val="lineMarker"/>
        <c:varyColors val="0"/>
        <c:ser>
          <c:idx val="0"/>
          <c:order val="0"/>
          <c:tx>
            <c:strRef>
              <c:f>日期日數與零值!$B$48</c:f>
              <c:strCache>
                <c:ptCount val="1"/>
                <c:pt idx="0">
                  <c:v>根的長度</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日期日數與零值!$A$49:$A$54</c:f>
              <c:numCache>
                <c:formatCode>General</c:formatCode>
                <c:ptCount val="6"/>
                <c:pt idx="0">
                  <c:v>0</c:v>
                </c:pt>
                <c:pt idx="1">
                  <c:v>3</c:v>
                </c:pt>
                <c:pt idx="2">
                  <c:v>5</c:v>
                </c:pt>
                <c:pt idx="3">
                  <c:v>8</c:v>
                </c:pt>
                <c:pt idx="4">
                  <c:v>12</c:v>
                </c:pt>
                <c:pt idx="5">
                  <c:v>18</c:v>
                </c:pt>
              </c:numCache>
            </c:numRef>
          </c:xVal>
          <c:yVal>
            <c:numRef>
              <c:f>日期日數與零值!$B$49:$B$54</c:f>
              <c:numCache>
                <c:formatCode>General</c:formatCode>
                <c:ptCount val="6"/>
                <c:pt idx="0">
                  <c:v>2</c:v>
                </c:pt>
                <c:pt idx="1">
                  <c:v>4</c:v>
                </c:pt>
                <c:pt idx="2">
                  <c:v>6</c:v>
                </c:pt>
                <c:pt idx="3">
                  <c:v>7</c:v>
                </c:pt>
                <c:pt idx="4">
                  <c:v>10</c:v>
                </c:pt>
                <c:pt idx="5">
                  <c:v>14</c:v>
                </c:pt>
              </c:numCache>
            </c:numRef>
          </c:yVal>
          <c:smooth val="0"/>
          <c:extLst>
            <c:ext xmlns:c16="http://schemas.microsoft.com/office/drawing/2014/chart" uri="{C3380CC4-5D6E-409C-BE32-E72D297353CC}">
              <c16:uniqueId val="{00000000-8382-4C40-8F28-162544DCC4D7}"/>
            </c:ext>
          </c:extLst>
        </c:ser>
        <c:dLbls>
          <c:showLegendKey val="0"/>
          <c:showVal val="0"/>
          <c:showCatName val="0"/>
          <c:showSerName val="0"/>
          <c:showPercent val="0"/>
          <c:showBubbleSize val="0"/>
        </c:dLbls>
        <c:axId val="707540568"/>
        <c:axId val="707544832"/>
      </c:scatterChart>
      <c:valAx>
        <c:axId val="707540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07544832"/>
        <c:crosses val="autoZero"/>
        <c:crossBetween val="midCat"/>
      </c:valAx>
      <c:valAx>
        <c:axId val="7075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07540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15344235816677"/>
          <c:y val="0.17798294526488909"/>
          <c:w val="0.69228245507773067"/>
          <c:h val="0.56421073975195157"/>
        </c:manualLayout>
      </c:layout>
      <c:lineChart>
        <c:grouping val="standard"/>
        <c:varyColors val="0"/>
        <c:ser>
          <c:idx val="0"/>
          <c:order val="0"/>
          <c:tx>
            <c:strRef>
              <c:f>時間序列用散佈圖處理!$B$1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cat>
            <c:numRef>
              <c:f>時間序列用散佈圖處理!$A$2:$A$5</c:f>
              <c:numCache>
                <c:formatCode>h:mm</c:formatCode>
                <c:ptCount val="4"/>
                <c:pt idx="0">
                  <c:v>0.25</c:v>
                </c:pt>
                <c:pt idx="1">
                  <c:v>0.3125</c:v>
                </c:pt>
                <c:pt idx="2">
                  <c:v>0.41666666666666669</c:v>
                </c:pt>
                <c:pt idx="3">
                  <c:v>0.66666666666666663</c:v>
                </c:pt>
              </c:numCache>
            </c:numRef>
          </c:cat>
          <c:val>
            <c:numRef>
              <c:f>時間序列用散佈圖處理!$B$2:$B$5</c:f>
              <c:numCache>
                <c:formatCode>General</c:formatCode>
                <c:ptCount val="4"/>
                <c:pt idx="0">
                  <c:v>35.6</c:v>
                </c:pt>
                <c:pt idx="1">
                  <c:v>36</c:v>
                </c:pt>
                <c:pt idx="2">
                  <c:v>35</c:v>
                </c:pt>
                <c:pt idx="3">
                  <c:v>36</c:v>
                </c:pt>
              </c:numCache>
            </c:numRef>
          </c:val>
          <c:smooth val="0"/>
          <c:extLst>
            <c:ext xmlns:c16="http://schemas.microsoft.com/office/drawing/2014/chart" uri="{C3380CC4-5D6E-409C-BE32-E72D297353CC}">
              <c16:uniqueId val="{00000000-CD3D-45BE-AB33-614DDCD219F7}"/>
            </c:ext>
          </c:extLst>
        </c:ser>
        <c:dLbls>
          <c:showLegendKey val="0"/>
          <c:showVal val="0"/>
          <c:showCatName val="0"/>
          <c:showSerName val="0"/>
          <c:showPercent val="0"/>
          <c:showBubbleSize val="0"/>
        </c:dLbls>
        <c:marker val="1"/>
        <c:smooth val="0"/>
        <c:axId val="130438272"/>
        <c:axId val="130440192"/>
      </c:lineChart>
      <c:catAx>
        <c:axId val="130438272"/>
        <c:scaling>
          <c:orientation val="minMax"/>
        </c:scaling>
        <c:delete val="0"/>
        <c:axPos val="b"/>
        <c:numFmt formatCode="h:mm" sourceLinked="1"/>
        <c:majorTickMark val="out"/>
        <c:minorTickMark val="none"/>
        <c:tickLblPos val="nextTo"/>
        <c:crossAx val="130440192"/>
        <c:crosses val="autoZero"/>
        <c:auto val="1"/>
        <c:lblAlgn val="ctr"/>
        <c:lblOffset val="100"/>
        <c:noMultiLvlLbl val="0"/>
      </c:catAx>
      <c:valAx>
        <c:axId val="130440192"/>
        <c:scaling>
          <c:orientation val="minMax"/>
          <c:max val="37"/>
          <c:min val="34"/>
        </c:scaling>
        <c:delete val="0"/>
        <c:axPos val="l"/>
        <c:title>
          <c:tx>
            <c:rich>
              <a:bodyPr rot="0" vert="wordArtVertRtl"/>
              <a:lstStyle/>
              <a:p>
                <a:pPr>
                  <a:defRPr b="0"/>
                </a:pPr>
                <a:r>
                  <a:rPr lang="zh-TW" altLang="en-US" b="0"/>
                  <a:t>溫度</a:t>
                </a:r>
              </a:p>
            </c:rich>
          </c:tx>
          <c:overlay val="0"/>
        </c:title>
        <c:numFmt formatCode="[=34]&quot;0&quot;;#0.0" sourceLinked="0"/>
        <c:majorTickMark val="out"/>
        <c:minorTickMark val="none"/>
        <c:tickLblPos val="nextTo"/>
        <c:crossAx val="130438272"/>
        <c:crosses val="autoZero"/>
        <c:crossBetween val="between"/>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時間序列用散佈圖處理!$B$1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時間序列用散佈圖處理!$A$2:$A$5</c:f>
              <c:numCache>
                <c:formatCode>h:mm</c:formatCode>
                <c:ptCount val="4"/>
                <c:pt idx="0">
                  <c:v>0.25</c:v>
                </c:pt>
                <c:pt idx="1">
                  <c:v>0.3125</c:v>
                </c:pt>
                <c:pt idx="2">
                  <c:v>0.41666666666666669</c:v>
                </c:pt>
                <c:pt idx="3">
                  <c:v>0.66666666666666663</c:v>
                </c:pt>
              </c:numCache>
            </c:numRef>
          </c:xVal>
          <c:yVal>
            <c:numRef>
              <c:f>時間序列用散佈圖處理!$B$2:$B$5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EFBA-4642-96DF-F096974E3D92}"/>
            </c:ext>
          </c:extLst>
        </c:ser>
        <c:ser>
          <c:idx val="1"/>
          <c:order val="1"/>
          <c:tx>
            <c:strRef>
              <c:f>時間序列用散佈圖處理!$D$1</c:f>
              <c:strCache>
                <c:ptCount val="1"/>
                <c:pt idx="0">
                  <c:v>輔助</c:v>
                </c:pt>
              </c:strCache>
            </c:strRef>
          </c:tx>
          <c:spPr>
            <a:ln>
              <a:noFill/>
            </a:ln>
          </c:spPr>
          <c:marker>
            <c:symbol val="plus"/>
            <c:size val="6"/>
            <c:spPr>
              <a:noFill/>
              <a:ln w="9525">
                <a:solidFill>
                  <a:schemeClr val="bg1">
                    <a:lumMod val="65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時間序列用散佈圖處理!$A$2:$A$5</c:f>
              <c:numCache>
                <c:formatCode>h:mm</c:formatCode>
                <c:ptCount val="4"/>
                <c:pt idx="0">
                  <c:v>0.25</c:v>
                </c:pt>
                <c:pt idx="1">
                  <c:v>0.3125</c:v>
                </c:pt>
                <c:pt idx="2">
                  <c:v>0.41666666666666669</c:v>
                </c:pt>
                <c:pt idx="3">
                  <c:v>0.66666666666666663</c:v>
                </c:pt>
              </c:numCache>
            </c:numRef>
          </c:xVal>
          <c:yVal>
            <c:numRef>
              <c:f>時間序列用散佈圖處理!$D$2:$D$5</c:f>
              <c:numCache>
                <c:formatCode>General</c:formatCode>
                <c:ptCount val="4"/>
                <c:pt idx="0">
                  <c:v>34</c:v>
                </c:pt>
                <c:pt idx="1">
                  <c:v>34</c:v>
                </c:pt>
                <c:pt idx="2">
                  <c:v>34</c:v>
                </c:pt>
                <c:pt idx="3">
                  <c:v>34</c:v>
                </c:pt>
              </c:numCache>
            </c:numRef>
          </c:yVal>
          <c:smooth val="0"/>
          <c:extLst>
            <c:ext xmlns:c16="http://schemas.microsoft.com/office/drawing/2014/chart" uri="{C3380CC4-5D6E-409C-BE32-E72D297353CC}">
              <c16:uniqueId val="{00000001-EFBA-4642-96DF-F096974E3D92}"/>
            </c:ext>
          </c:extLst>
        </c:ser>
        <c:dLbls>
          <c:showLegendKey val="0"/>
          <c:showVal val="0"/>
          <c:showCatName val="0"/>
          <c:showSerName val="0"/>
          <c:showPercent val="0"/>
          <c:showBubbleSize val="0"/>
        </c:dLbls>
        <c:axId val="130469888"/>
        <c:axId val="130471424"/>
      </c:scatterChart>
      <c:valAx>
        <c:axId val="130469888"/>
        <c:scaling>
          <c:orientation val="minMax"/>
          <c:max val="0.8"/>
          <c:min val="0.2"/>
        </c:scaling>
        <c:delete val="0"/>
        <c:axPos val="b"/>
        <c:numFmt formatCode="h:mm" sourceLinked="1"/>
        <c:majorTickMark val="none"/>
        <c:minorTickMark val="none"/>
        <c:tickLblPos val="none"/>
        <c:crossAx val="130471424"/>
        <c:crosses val="autoZero"/>
        <c:crossBetween val="midCat"/>
        <c:majorUnit val="0.2"/>
      </c:valAx>
      <c:valAx>
        <c:axId val="130471424"/>
        <c:scaling>
          <c:orientation val="minMax"/>
          <c:max val="37"/>
          <c:min val="34"/>
        </c:scaling>
        <c:delete val="0"/>
        <c:axPos val="l"/>
        <c:title>
          <c:tx>
            <c:rich>
              <a:bodyPr rot="0" vert="wordArtVertRtl"/>
              <a:lstStyle/>
              <a:p>
                <a:pPr>
                  <a:defRPr b="0"/>
                </a:pPr>
                <a:r>
                  <a:rPr lang="zh-TW" altLang="en-US" b="0"/>
                  <a:t>溫度</a:t>
                </a:r>
              </a:p>
            </c:rich>
          </c:tx>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071159361210636"/>
          <c:y val="8.2405784182637554E-2"/>
          <c:w val="0.59129123845895282"/>
          <c:h val="0.72230079730599717"/>
        </c:manualLayout>
      </c:layout>
      <c:barChart>
        <c:barDir val="col"/>
        <c:grouping val="clustered"/>
        <c:varyColors val="0"/>
        <c:ser>
          <c:idx val="0"/>
          <c:order val="0"/>
          <c:tx>
            <c:strRef>
              <c:f>時間序列用散佈圖處理!$B$1</c:f>
              <c:strCache>
                <c:ptCount val="1"/>
                <c:pt idx="0">
                  <c:v>溫度</c:v>
                </c:pt>
              </c:strCache>
            </c:strRef>
          </c:tx>
          <c:spPr>
            <a:solidFill>
              <a:schemeClr val="bg1">
                <a:lumMod val="75000"/>
              </a:schemeClr>
            </a:solidFill>
          </c:spPr>
          <c:invertIfNegative val="0"/>
          <c:cat>
            <c:numRef>
              <c:f>時間序列用散佈圖處理!$A$2:$A$5</c:f>
              <c:numCache>
                <c:formatCode>h:mm</c:formatCode>
                <c:ptCount val="4"/>
                <c:pt idx="0">
                  <c:v>0.25</c:v>
                </c:pt>
                <c:pt idx="1">
                  <c:v>0.3125</c:v>
                </c:pt>
                <c:pt idx="2">
                  <c:v>0.41666666666666669</c:v>
                </c:pt>
                <c:pt idx="3">
                  <c:v>0.66666666666666663</c:v>
                </c:pt>
              </c:numCache>
            </c:numRef>
          </c:cat>
          <c:val>
            <c:numRef>
              <c:f>時間序列用散佈圖處理!$B$2:$B$5</c:f>
              <c:numCache>
                <c:formatCode>General</c:formatCode>
                <c:ptCount val="4"/>
                <c:pt idx="0">
                  <c:v>35.6</c:v>
                </c:pt>
                <c:pt idx="1">
                  <c:v>36</c:v>
                </c:pt>
                <c:pt idx="2">
                  <c:v>35</c:v>
                </c:pt>
                <c:pt idx="3">
                  <c:v>36</c:v>
                </c:pt>
              </c:numCache>
            </c:numRef>
          </c:val>
          <c:extLst>
            <c:ext xmlns:c16="http://schemas.microsoft.com/office/drawing/2014/chart" uri="{C3380CC4-5D6E-409C-BE32-E72D297353CC}">
              <c16:uniqueId val="{00000000-62A5-4676-8360-7B253894D32B}"/>
            </c:ext>
          </c:extLst>
        </c:ser>
        <c:dLbls>
          <c:showLegendKey val="0"/>
          <c:showVal val="0"/>
          <c:showCatName val="0"/>
          <c:showSerName val="0"/>
          <c:showPercent val="0"/>
          <c:showBubbleSize val="0"/>
        </c:dLbls>
        <c:gapWidth val="150"/>
        <c:axId val="130512000"/>
        <c:axId val="130513536"/>
      </c:barChart>
      <c:catAx>
        <c:axId val="130512000"/>
        <c:scaling>
          <c:orientation val="minMax"/>
        </c:scaling>
        <c:delete val="0"/>
        <c:axPos val="b"/>
        <c:numFmt formatCode="h:mm" sourceLinked="1"/>
        <c:majorTickMark val="out"/>
        <c:minorTickMark val="none"/>
        <c:tickLblPos val="nextTo"/>
        <c:crossAx val="130513536"/>
        <c:crosses val="autoZero"/>
        <c:auto val="1"/>
        <c:lblAlgn val="ctr"/>
        <c:lblOffset val="100"/>
        <c:noMultiLvlLbl val="0"/>
      </c:catAx>
      <c:valAx>
        <c:axId val="130513536"/>
        <c:scaling>
          <c:orientation val="minMax"/>
          <c:max val="37"/>
          <c:min val="34"/>
        </c:scaling>
        <c:delete val="0"/>
        <c:axPos val="l"/>
        <c:title>
          <c:tx>
            <c:rich>
              <a:bodyPr rot="0" vert="wordArtVertRtl"/>
              <a:lstStyle/>
              <a:p>
                <a:pPr>
                  <a:defRPr b="0"/>
                </a:pPr>
                <a:r>
                  <a:rPr lang="zh-TW" altLang="en-US" b="0"/>
                  <a:t>溫度</a:t>
                </a:r>
              </a:p>
            </c:rich>
          </c:tx>
          <c:overlay val="0"/>
        </c:title>
        <c:numFmt formatCode="[=34]&quot;0&quot;;#0.0" sourceLinked="0"/>
        <c:majorTickMark val="out"/>
        <c:minorTickMark val="none"/>
        <c:tickLblPos val="nextTo"/>
        <c:crossAx val="130512000"/>
        <c:crosses val="autoZero"/>
        <c:crossBetween val="between"/>
        <c:majorUnit val="0.5"/>
      </c:valAx>
      <c:spPr>
        <a:noFill/>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30911476974468"/>
          <c:y val="8.422117490529489E-2"/>
          <c:w val="0.54892686709615846"/>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3.787878787878788E-3"/>
                  <c:y val="-5.4247270017173778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1B4-4D86-A48C-1542E6AFF95D}"/>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1B4-4D86-A48C-1542E6AFF95D}"/>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1B4-4D86-A48C-1542E6AFF95D}"/>
            </c:ext>
          </c:extLst>
        </c:ser>
        <c:dLbls>
          <c:showLegendKey val="0"/>
          <c:showVal val="0"/>
          <c:showCatName val="0"/>
          <c:showSerName val="0"/>
          <c:showPercent val="0"/>
          <c:showBubbleSize val="0"/>
        </c:dLbls>
        <c:axId val="127189376"/>
        <c:axId val="127190912"/>
      </c:scatterChart>
      <c:valAx>
        <c:axId val="127189376"/>
        <c:scaling>
          <c:orientation val="minMax"/>
          <c:max val="80"/>
          <c:min val="0"/>
        </c:scaling>
        <c:delete val="0"/>
        <c:axPos val="b"/>
        <c:numFmt formatCode="General" sourceLinked="1"/>
        <c:majorTickMark val="out"/>
        <c:minorTickMark val="none"/>
        <c:tickLblPos val="nextTo"/>
        <c:crossAx val="127190912"/>
        <c:crosses val="autoZero"/>
        <c:crossBetween val="midCat"/>
        <c:majorUnit val="20"/>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時間序列用散佈圖處理!$B$1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時間序列用散佈圖處理!$A$2:$A$5</c:f>
              <c:numCache>
                <c:formatCode>h:mm</c:formatCode>
                <c:ptCount val="4"/>
                <c:pt idx="0">
                  <c:v>0.25</c:v>
                </c:pt>
                <c:pt idx="1">
                  <c:v>0.3125</c:v>
                </c:pt>
                <c:pt idx="2">
                  <c:v>0.41666666666666669</c:v>
                </c:pt>
                <c:pt idx="3">
                  <c:v>0.66666666666666663</c:v>
                </c:pt>
              </c:numCache>
            </c:numRef>
          </c:xVal>
          <c:yVal>
            <c:numRef>
              <c:f>時間序列用散佈圖處理!$B$2:$B$5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BB95-4D30-B96D-63C9F2BC7118}"/>
            </c:ext>
          </c:extLst>
        </c:ser>
        <c:dLbls>
          <c:showLegendKey val="0"/>
          <c:showVal val="0"/>
          <c:showCatName val="0"/>
          <c:showSerName val="0"/>
          <c:showPercent val="0"/>
          <c:showBubbleSize val="0"/>
        </c:dLbls>
        <c:axId val="130469888"/>
        <c:axId val="130471424"/>
      </c:scatterChart>
      <c:valAx>
        <c:axId val="130469888"/>
        <c:scaling>
          <c:orientation val="minMax"/>
        </c:scaling>
        <c:delete val="0"/>
        <c:axPos val="b"/>
        <c:numFmt formatCode="h:mm" sourceLinked="1"/>
        <c:majorTickMark val="out"/>
        <c:minorTickMark val="none"/>
        <c:tickLblPos val="nextTo"/>
        <c:spPr>
          <a:ln/>
        </c:spPr>
        <c:crossAx val="130471424"/>
        <c:crosses val="autoZero"/>
        <c:crossBetween val="midCat"/>
      </c:valAx>
      <c:valAx>
        <c:axId val="130471424"/>
        <c:scaling>
          <c:orientation val="minMax"/>
          <c:max val="37"/>
          <c:min val="34"/>
        </c:scaling>
        <c:delete val="0"/>
        <c:axPos val="l"/>
        <c:title>
          <c:tx>
            <c:rich>
              <a:bodyPr rot="0" vert="wordArtVertRtl"/>
              <a:lstStyle/>
              <a:p>
                <a:pPr>
                  <a:defRPr b="0"/>
                </a:pPr>
                <a:r>
                  <a:rPr lang="zh-TW" altLang="en-US" b="0"/>
                  <a:t>溫度</a:t>
                </a:r>
              </a:p>
            </c:rich>
          </c:tx>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5595472440946"/>
          <c:y val="5.4209973212287023E-2"/>
          <c:w val="0.70582185039370082"/>
          <c:h val="0.81147241434149164"/>
        </c:manualLayout>
      </c:layout>
      <c:scatterChart>
        <c:scatterStyle val="lineMarker"/>
        <c:varyColors val="0"/>
        <c:ser>
          <c:idx val="1"/>
          <c:order val="0"/>
          <c:tx>
            <c:v>ant</c:v>
          </c:tx>
          <c:spPr>
            <a:ln w="19050" cap="rnd">
              <a:solidFill>
                <a:schemeClr val="accent6">
                  <a:lumMod val="40000"/>
                  <a:lumOff val="60000"/>
                </a:schemeClr>
              </a:solidFill>
              <a:round/>
            </a:ln>
            <a:effectLst/>
          </c:spPr>
          <c:marker>
            <c:symbol val="circle"/>
            <c:size val="5"/>
            <c:spPr>
              <a:solidFill>
                <a:schemeClr val="bg1">
                  <a:lumMod val="85000"/>
                </a:schemeClr>
              </a:solidFill>
              <a:ln w="9525">
                <a:solidFill>
                  <a:schemeClr val="accent6">
                    <a:lumMod val="40000"/>
                    <a:lumOff val="60000"/>
                  </a:schemeClr>
                </a:solidFill>
              </a:ln>
              <a:effectLst/>
            </c:spPr>
          </c:marker>
          <c:dPt>
            <c:idx val="0"/>
            <c:marker>
              <c:symbol val="triangle"/>
              <c:size val="7"/>
              <c:spPr>
                <a:solidFill>
                  <a:schemeClr val="accent1">
                    <a:lumMod val="20000"/>
                    <a:lumOff val="80000"/>
                  </a:schemeClr>
                </a:solidFill>
                <a:ln w="9525">
                  <a:solidFill>
                    <a:schemeClr val="bg1">
                      <a:lumMod val="65000"/>
                    </a:schemeClr>
                  </a:solidFill>
                </a:ln>
                <a:effectLst/>
              </c:spPr>
            </c:marker>
            <c:bubble3D val="0"/>
            <c:extLst>
              <c:ext xmlns:c16="http://schemas.microsoft.com/office/drawing/2014/chart" uri="{C3380CC4-5D6E-409C-BE32-E72D297353CC}">
                <c16:uniqueId val="{00000003-19E4-438D-8FA3-6CFC86906527}"/>
              </c:ext>
            </c:extLst>
          </c:dPt>
          <c:dPt>
            <c:idx val="14"/>
            <c:marker>
              <c:symbol val="circle"/>
              <c:size val="5"/>
              <c:spPr>
                <a:solidFill>
                  <a:schemeClr val="accent1">
                    <a:lumMod val="60000"/>
                    <a:lumOff val="40000"/>
                  </a:schemeClr>
                </a:solidFill>
                <a:ln w="9525">
                  <a:solidFill>
                    <a:schemeClr val="accent6">
                      <a:lumMod val="40000"/>
                      <a:lumOff val="60000"/>
                    </a:schemeClr>
                  </a:solidFill>
                </a:ln>
                <a:effectLst/>
              </c:spPr>
            </c:marker>
            <c:bubble3D val="0"/>
            <c:extLst>
              <c:ext xmlns:c16="http://schemas.microsoft.com/office/drawing/2014/chart" uri="{C3380CC4-5D6E-409C-BE32-E72D297353CC}">
                <c16:uniqueId val="{00000005-19E4-438D-8FA3-6CFC86906527}"/>
              </c:ext>
            </c:extLst>
          </c:dPt>
          <c:dPt>
            <c:idx val="29"/>
            <c:marker>
              <c:symbol val="square"/>
              <c:size val="5"/>
              <c:spPr>
                <a:solidFill>
                  <a:schemeClr val="accent2">
                    <a:lumMod val="75000"/>
                  </a:schemeClr>
                </a:solidFill>
                <a:ln w="9525">
                  <a:solidFill>
                    <a:schemeClr val="bg1">
                      <a:lumMod val="65000"/>
                    </a:schemeClr>
                  </a:solidFill>
                </a:ln>
                <a:effectLst/>
              </c:spPr>
            </c:marker>
            <c:bubble3D val="0"/>
            <c:extLst>
              <c:ext xmlns:c16="http://schemas.microsoft.com/office/drawing/2014/chart" uri="{C3380CC4-5D6E-409C-BE32-E72D297353CC}">
                <c16:uniqueId val="{00000006-19E4-438D-8FA3-6CFC86906527}"/>
              </c:ext>
            </c:extLst>
          </c:dPt>
          <c:dLbls>
            <c:dLbl>
              <c:idx val="0"/>
              <c:tx>
                <c:rich>
                  <a:bodyPr/>
                  <a:lstStyle/>
                  <a:p>
                    <a:fld id="{0F7BAC79-0899-4E7F-B6F5-EB581C4CF115}"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9E4-438D-8FA3-6CFC86906527}"/>
                </c:ext>
              </c:extLst>
            </c:dLbl>
            <c:dLbl>
              <c:idx val="1"/>
              <c:tx>
                <c:rich>
                  <a:bodyPr/>
                  <a:lstStyle/>
                  <a:p>
                    <a:fld id="{F623FAFF-D34F-4B2A-96CC-B90F242BD8C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19E4-438D-8FA3-6CFC86906527}"/>
                </c:ext>
              </c:extLst>
            </c:dLbl>
            <c:dLbl>
              <c:idx val="2"/>
              <c:tx>
                <c:rich>
                  <a:bodyPr/>
                  <a:lstStyle/>
                  <a:p>
                    <a:fld id="{9B49D6E9-4471-4A3D-B0D0-CB7C9565EFC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9E4-438D-8FA3-6CFC86906527}"/>
                </c:ext>
              </c:extLst>
            </c:dLbl>
            <c:dLbl>
              <c:idx val="3"/>
              <c:tx>
                <c:rich>
                  <a:bodyPr/>
                  <a:lstStyle/>
                  <a:p>
                    <a:fld id="{384135EF-042C-4AB3-AFC0-B13916E5038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9E4-438D-8FA3-6CFC86906527}"/>
                </c:ext>
              </c:extLst>
            </c:dLbl>
            <c:dLbl>
              <c:idx val="4"/>
              <c:tx>
                <c:rich>
                  <a:bodyPr/>
                  <a:lstStyle/>
                  <a:p>
                    <a:fld id="{6F0ACA06-2015-415D-A765-B2210B31F7E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9E4-438D-8FA3-6CFC86906527}"/>
                </c:ext>
              </c:extLst>
            </c:dLbl>
            <c:dLbl>
              <c:idx val="5"/>
              <c:tx>
                <c:rich>
                  <a:bodyPr/>
                  <a:lstStyle/>
                  <a:p>
                    <a:fld id="{B5937F8A-E8BA-473A-9241-FD56A0A69D7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9E4-438D-8FA3-6CFC86906527}"/>
                </c:ext>
              </c:extLst>
            </c:dLbl>
            <c:dLbl>
              <c:idx val="6"/>
              <c:tx>
                <c:rich>
                  <a:bodyPr/>
                  <a:lstStyle/>
                  <a:p>
                    <a:fld id="{BB1588F8-D8FE-4A51-8E81-4138B51F0A8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9E4-438D-8FA3-6CFC86906527}"/>
                </c:ext>
              </c:extLst>
            </c:dLbl>
            <c:dLbl>
              <c:idx val="7"/>
              <c:tx>
                <c:rich>
                  <a:bodyPr/>
                  <a:lstStyle/>
                  <a:p>
                    <a:fld id="{F4E39C94-46A4-46CB-8918-7816FD9CFF5A}"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9E4-438D-8FA3-6CFC86906527}"/>
                </c:ext>
              </c:extLst>
            </c:dLbl>
            <c:dLbl>
              <c:idx val="8"/>
              <c:tx>
                <c:rich>
                  <a:bodyPr/>
                  <a:lstStyle/>
                  <a:p>
                    <a:fld id="{DFC54023-FC74-4C71-8769-381EE94282B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9E4-438D-8FA3-6CFC86906527}"/>
                </c:ext>
              </c:extLst>
            </c:dLbl>
            <c:dLbl>
              <c:idx val="9"/>
              <c:tx>
                <c:rich>
                  <a:bodyPr/>
                  <a:lstStyle/>
                  <a:p>
                    <a:fld id="{5B9792B0-C61E-4FE6-99D5-A419A509534A}"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9E4-438D-8FA3-6CFC86906527}"/>
                </c:ext>
              </c:extLst>
            </c:dLbl>
            <c:dLbl>
              <c:idx val="10"/>
              <c:tx>
                <c:rich>
                  <a:bodyPr/>
                  <a:lstStyle/>
                  <a:p>
                    <a:fld id="{EF5F8228-0CF0-4078-948C-2DCCFED1F93A}"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9E4-438D-8FA3-6CFC86906527}"/>
                </c:ext>
              </c:extLst>
            </c:dLbl>
            <c:dLbl>
              <c:idx val="11"/>
              <c:tx>
                <c:rich>
                  <a:bodyPr/>
                  <a:lstStyle/>
                  <a:p>
                    <a:fld id="{FEFEEF48-E5BC-4D6E-BC0D-83540CCBF1C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9E4-438D-8FA3-6CFC86906527}"/>
                </c:ext>
              </c:extLst>
            </c:dLbl>
            <c:dLbl>
              <c:idx val="12"/>
              <c:tx>
                <c:rich>
                  <a:bodyPr/>
                  <a:lstStyle/>
                  <a:p>
                    <a:fld id="{D18DDDE6-386B-4CB3-9088-41927D3029F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9E4-438D-8FA3-6CFC86906527}"/>
                </c:ext>
              </c:extLst>
            </c:dLbl>
            <c:dLbl>
              <c:idx val="13"/>
              <c:tx>
                <c:rich>
                  <a:bodyPr/>
                  <a:lstStyle/>
                  <a:p>
                    <a:fld id="{D74B9270-9966-4327-A320-45E121ACA05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9E4-438D-8FA3-6CFC86906527}"/>
                </c:ext>
              </c:extLst>
            </c:dLbl>
            <c:dLbl>
              <c:idx val="14"/>
              <c:layout>
                <c:manualLayout>
                  <c:x val="-8.8541666666666671E-2"/>
                  <c:y val="7.6060730965587298E-2"/>
                </c:manualLayout>
              </c:layout>
              <c:tx>
                <c:rich>
                  <a:bodyPr/>
                  <a:lstStyle/>
                  <a:p>
                    <a:fld id="{EB0AD78A-DCBB-4F81-A066-24C2E3073E84}"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9E4-438D-8FA3-6CFC86906527}"/>
                </c:ext>
              </c:extLst>
            </c:dLbl>
            <c:dLbl>
              <c:idx val="15"/>
              <c:tx>
                <c:rich>
                  <a:bodyPr/>
                  <a:lstStyle/>
                  <a:p>
                    <a:fld id="{4C7DF368-5EC9-42D4-A0DC-6094DA95FC6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9E4-438D-8FA3-6CFC86906527}"/>
                </c:ext>
              </c:extLst>
            </c:dLbl>
            <c:dLbl>
              <c:idx val="16"/>
              <c:tx>
                <c:rich>
                  <a:bodyPr/>
                  <a:lstStyle/>
                  <a:p>
                    <a:fld id="{D8F32457-F57F-4553-AA63-1BC9BC5B781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9E4-438D-8FA3-6CFC86906527}"/>
                </c:ext>
              </c:extLst>
            </c:dLbl>
            <c:dLbl>
              <c:idx val="17"/>
              <c:tx>
                <c:rich>
                  <a:bodyPr/>
                  <a:lstStyle/>
                  <a:p>
                    <a:fld id="{3F4F055E-23FB-4A1A-83F9-A8EFA33B0A0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9E4-438D-8FA3-6CFC86906527}"/>
                </c:ext>
              </c:extLst>
            </c:dLbl>
            <c:dLbl>
              <c:idx val="18"/>
              <c:tx>
                <c:rich>
                  <a:bodyPr/>
                  <a:lstStyle/>
                  <a:p>
                    <a:fld id="{A624FF61-8FF8-43E5-8501-A3032E97BDE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9E4-438D-8FA3-6CFC86906527}"/>
                </c:ext>
              </c:extLst>
            </c:dLbl>
            <c:dLbl>
              <c:idx val="19"/>
              <c:tx>
                <c:rich>
                  <a:bodyPr/>
                  <a:lstStyle/>
                  <a:p>
                    <a:fld id="{D46EBA9F-97FF-42BE-A225-A6F0C7EF1B3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9E4-438D-8FA3-6CFC86906527}"/>
                </c:ext>
              </c:extLst>
            </c:dLbl>
            <c:dLbl>
              <c:idx val="20"/>
              <c:tx>
                <c:rich>
                  <a:bodyPr/>
                  <a:lstStyle/>
                  <a:p>
                    <a:fld id="{01AE3683-5AB0-4D0B-A4F1-D523AE8EF12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9E4-438D-8FA3-6CFC86906527}"/>
                </c:ext>
              </c:extLst>
            </c:dLbl>
            <c:dLbl>
              <c:idx val="21"/>
              <c:tx>
                <c:rich>
                  <a:bodyPr/>
                  <a:lstStyle/>
                  <a:p>
                    <a:fld id="{CDFD4CD5-B0FE-4B5C-810E-48E1A5BD3189}"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9E4-438D-8FA3-6CFC86906527}"/>
                </c:ext>
              </c:extLst>
            </c:dLbl>
            <c:dLbl>
              <c:idx val="22"/>
              <c:tx>
                <c:rich>
                  <a:bodyPr/>
                  <a:lstStyle/>
                  <a:p>
                    <a:fld id="{D4F9E376-7778-4DAF-A234-FC843D69749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9E4-438D-8FA3-6CFC86906527}"/>
                </c:ext>
              </c:extLst>
            </c:dLbl>
            <c:dLbl>
              <c:idx val="23"/>
              <c:tx>
                <c:rich>
                  <a:bodyPr/>
                  <a:lstStyle/>
                  <a:p>
                    <a:fld id="{1E3F9492-91CD-4D6E-8912-4833171FA9B9}"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19E4-438D-8FA3-6CFC86906527}"/>
                </c:ext>
              </c:extLst>
            </c:dLbl>
            <c:dLbl>
              <c:idx val="24"/>
              <c:tx>
                <c:rich>
                  <a:bodyPr/>
                  <a:lstStyle/>
                  <a:p>
                    <a:fld id="{009320ED-4D33-46A1-A994-C98C37CAED4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19E4-438D-8FA3-6CFC86906527}"/>
                </c:ext>
              </c:extLst>
            </c:dLbl>
            <c:dLbl>
              <c:idx val="25"/>
              <c:tx>
                <c:rich>
                  <a:bodyPr/>
                  <a:lstStyle/>
                  <a:p>
                    <a:fld id="{B8310FCF-DD62-4B82-8F78-2955FDE6858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19E4-438D-8FA3-6CFC86906527}"/>
                </c:ext>
              </c:extLst>
            </c:dLbl>
            <c:dLbl>
              <c:idx val="26"/>
              <c:tx>
                <c:rich>
                  <a:bodyPr/>
                  <a:lstStyle/>
                  <a:p>
                    <a:fld id="{1F2EC0DF-3A3E-45EB-B974-65BC3682096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19E4-438D-8FA3-6CFC86906527}"/>
                </c:ext>
              </c:extLst>
            </c:dLbl>
            <c:dLbl>
              <c:idx val="27"/>
              <c:tx>
                <c:rich>
                  <a:bodyPr/>
                  <a:lstStyle/>
                  <a:p>
                    <a:fld id="{7E2AF316-ADE2-4BA2-AFF1-7D53C0D1286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19E4-438D-8FA3-6CFC86906527}"/>
                </c:ext>
              </c:extLst>
            </c:dLbl>
            <c:dLbl>
              <c:idx val="28"/>
              <c:tx>
                <c:rich>
                  <a:bodyPr/>
                  <a:lstStyle/>
                  <a:p>
                    <a:fld id="{96A0D377-3512-4654-9395-5BBADA698B6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19E4-438D-8FA3-6CFC86906527}"/>
                </c:ext>
              </c:extLst>
            </c:dLbl>
            <c:dLbl>
              <c:idx val="29"/>
              <c:layout>
                <c:manualLayout>
                  <c:x val="-9.5486111111111174E-2"/>
                  <c:y val="-3.4054657497254569E-3"/>
                </c:manualLayout>
              </c:layout>
              <c:tx>
                <c:rich>
                  <a:bodyPr/>
                  <a:lstStyle/>
                  <a:p>
                    <a:fld id="{73EBCA67-458E-465A-BFE5-81FB2806C097}"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19E4-438D-8FA3-6CFC869065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散佈圖作軌跡圖!$B$21:$B$50</c:f>
              <c:numCache>
                <c:formatCode>General</c:formatCode>
                <c:ptCount val="30"/>
                <c:pt idx="0">
                  <c:v>1.510454838025046</c:v>
                </c:pt>
                <c:pt idx="1">
                  <c:v>2.6335774254883453</c:v>
                </c:pt>
                <c:pt idx="2">
                  <c:v>5.5366277477950341</c:v>
                </c:pt>
                <c:pt idx="3">
                  <c:v>6.0731758078916016</c:v>
                </c:pt>
                <c:pt idx="4">
                  <c:v>4.1619016758219418</c:v>
                </c:pt>
                <c:pt idx="5">
                  <c:v>5.9363893960953451</c:v>
                </c:pt>
                <c:pt idx="6">
                  <c:v>7.75543408863913</c:v>
                </c:pt>
                <c:pt idx="7">
                  <c:v>7.3232449753342275</c:v>
                </c:pt>
                <c:pt idx="8">
                  <c:v>5.6252659586363212</c:v>
                </c:pt>
                <c:pt idx="9">
                  <c:v>6.8230557946364456</c:v>
                </c:pt>
                <c:pt idx="10">
                  <c:v>9.9661610506288465</c:v>
                </c:pt>
                <c:pt idx="11">
                  <c:v>6.7892197992663386</c:v>
                </c:pt>
                <c:pt idx="12">
                  <c:v>4.002337234063738</c:v>
                </c:pt>
                <c:pt idx="13">
                  <c:v>4.3814375328007156</c:v>
                </c:pt>
                <c:pt idx="14">
                  <c:v>2.7040303033603079</c:v>
                </c:pt>
                <c:pt idx="15">
                  <c:v>2.1215371736692861</c:v>
                </c:pt>
                <c:pt idx="16">
                  <c:v>2.959545923801711</c:v>
                </c:pt>
                <c:pt idx="17">
                  <c:v>3.5540732727160131</c:v>
                </c:pt>
                <c:pt idx="18">
                  <c:v>4.2972864021407027</c:v>
                </c:pt>
                <c:pt idx="19">
                  <c:v>12.24544839441457</c:v>
                </c:pt>
                <c:pt idx="20">
                  <c:v>14.527902251739533</c:v>
                </c:pt>
                <c:pt idx="21">
                  <c:v>11.178255064229083</c:v>
                </c:pt>
                <c:pt idx="22">
                  <c:v>11.286675940723558</c:v>
                </c:pt>
                <c:pt idx="23">
                  <c:v>13.865584578780229</c:v>
                </c:pt>
                <c:pt idx="24">
                  <c:v>12.896058905918178</c:v>
                </c:pt>
                <c:pt idx="25">
                  <c:v>12.88326844044472</c:v>
                </c:pt>
                <c:pt idx="26">
                  <c:v>10.714746627860729</c:v>
                </c:pt>
                <c:pt idx="27">
                  <c:v>10.792791705053695</c:v>
                </c:pt>
                <c:pt idx="28">
                  <c:v>8.9731457250213396</c:v>
                </c:pt>
                <c:pt idx="29">
                  <c:v>10.312863357794839</c:v>
                </c:pt>
              </c:numCache>
            </c:numRef>
          </c:xVal>
          <c:yVal>
            <c:numRef>
              <c:f>散佈圖作軌跡圖!$C$21:$C$50</c:f>
              <c:numCache>
                <c:formatCode>General</c:formatCode>
                <c:ptCount val="30"/>
                <c:pt idx="0">
                  <c:v>1.714897860573092</c:v>
                </c:pt>
                <c:pt idx="1">
                  <c:v>6.3332244886360671</c:v>
                </c:pt>
                <c:pt idx="2">
                  <c:v>9.4393755033606617</c:v>
                </c:pt>
                <c:pt idx="3">
                  <c:v>7.7895837359502185</c:v>
                </c:pt>
                <c:pt idx="4">
                  <c:v>9.950801387020574</c:v>
                </c:pt>
                <c:pt idx="5">
                  <c:v>9.1748667674490463</c:v>
                </c:pt>
                <c:pt idx="6">
                  <c:v>6.2533789533820414</c:v>
                </c:pt>
                <c:pt idx="7">
                  <c:v>8.528200028739267</c:v>
                </c:pt>
                <c:pt idx="8">
                  <c:v>3.6631079685696224</c:v>
                </c:pt>
                <c:pt idx="9">
                  <c:v>2.7477922777123815</c:v>
                </c:pt>
                <c:pt idx="10">
                  <c:v>4.875578758255914</c:v>
                </c:pt>
                <c:pt idx="11">
                  <c:v>5.6201259242164223</c:v>
                </c:pt>
                <c:pt idx="12">
                  <c:v>8.1966359318223851</c:v>
                </c:pt>
                <c:pt idx="13">
                  <c:v>7.7944405114589008</c:v>
                </c:pt>
                <c:pt idx="14">
                  <c:v>9.4871408870749594</c:v>
                </c:pt>
                <c:pt idx="15">
                  <c:v>10.781876875597906</c:v>
                </c:pt>
                <c:pt idx="16">
                  <c:v>10.235808585660074</c:v>
                </c:pt>
                <c:pt idx="17">
                  <c:v>9.3115597693083014</c:v>
                </c:pt>
                <c:pt idx="18">
                  <c:v>5.1116918668387648</c:v>
                </c:pt>
                <c:pt idx="19">
                  <c:v>4.7746665538287729</c:v>
                </c:pt>
                <c:pt idx="20">
                  <c:v>6.0565474874689</c:v>
                </c:pt>
                <c:pt idx="21">
                  <c:v>7.5484774190356854</c:v>
                </c:pt>
                <c:pt idx="22">
                  <c:v>4.2971414698575447</c:v>
                </c:pt>
                <c:pt idx="23">
                  <c:v>5.0299256416200047</c:v>
                </c:pt>
                <c:pt idx="24">
                  <c:v>7.6936645085445985</c:v>
                </c:pt>
                <c:pt idx="25">
                  <c:v>7.7154194900024606</c:v>
                </c:pt>
                <c:pt idx="26">
                  <c:v>5.1799629726391814</c:v>
                </c:pt>
                <c:pt idx="27">
                  <c:v>6.5824239778347025</c:v>
                </c:pt>
                <c:pt idx="28">
                  <c:v>6.8584987996036055</c:v>
                </c:pt>
                <c:pt idx="29">
                  <c:v>2.4445000000000001</c:v>
                </c:pt>
              </c:numCache>
            </c:numRef>
          </c:yVal>
          <c:smooth val="0"/>
          <c:extLst>
            <c:ext xmlns:c15="http://schemas.microsoft.com/office/drawing/2012/chart" uri="{02D57815-91ED-43cb-92C2-25804820EDAC}">
              <c15:datalabelsRange>
                <c15:f>散佈圖作軌跡圖!$D$21:$D$50</c15:f>
                <c15:dlblRangeCache>
                  <c:ptCount val="30"/>
                  <c:pt idx="0">
                    <c:v>start</c:v>
                  </c:pt>
                  <c:pt idx="14">
                    <c:v>mid</c:v>
                  </c:pt>
                  <c:pt idx="29">
                    <c:v>End</c:v>
                  </c:pt>
                </c15:dlblRangeCache>
              </c15:datalabelsRange>
            </c:ext>
            <c:ext xmlns:c16="http://schemas.microsoft.com/office/drawing/2014/chart" uri="{C3380CC4-5D6E-409C-BE32-E72D297353CC}">
              <c16:uniqueId val="{00000001-19E4-438D-8FA3-6CFC86906527}"/>
            </c:ext>
          </c:extLst>
        </c:ser>
        <c:dLbls>
          <c:showLegendKey val="0"/>
          <c:showVal val="0"/>
          <c:showCatName val="0"/>
          <c:showSerName val="0"/>
          <c:showPercent val="0"/>
          <c:showBubbleSize val="0"/>
        </c:dLbls>
        <c:axId val="659677560"/>
        <c:axId val="659676576"/>
      </c:scatterChart>
      <c:valAx>
        <c:axId val="659677560"/>
        <c:scaling>
          <c:orientation val="minMax"/>
          <c:max val="15"/>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6576"/>
        <c:crosses val="autoZero"/>
        <c:crossBetween val="midCat"/>
      </c:valAx>
      <c:valAx>
        <c:axId val="659676576"/>
        <c:scaling>
          <c:orientation val="minMax"/>
          <c:max val="15"/>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7560"/>
        <c:crosses val="autoZero"/>
        <c:crossBetween val="midCat"/>
      </c:valAx>
      <c:spPr>
        <a:solidFill>
          <a:schemeClr val="bg1"/>
        </a:solidFill>
        <a:ln>
          <a:solidFill>
            <a:schemeClr val="bg1">
              <a:lumMod val="50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7715-41BB-B5E5-E89500568410}"/>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General" sourceLinked="1"/>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3904-4D5F-9102-17ADE36C5BD2}"/>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8]&quot;0&quot;;#.0" sourceLinked="0"/>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54.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_xlchart.4</cx:f>
      </cx:numDim>
    </cx:data>
  </cx:chartData>
  <cx:chart>
    <cx:plotArea>
      <cx:plotAreaRegion>
        <cx:plotSurface>
          <cx:spPr>
            <a:solidFill>
              <a:schemeClr val="bg1"/>
            </a:solidFill>
          </cx:spPr>
        </cx:plotSurface>
        <cx:series layoutId="waterfall" uniqueId="{76AC4C23-49ED-445E-BCC0-2F35806EBEA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legend pos="t" align="ctr" overlay="0"/>
  </cx:chart>
  <cx:spPr>
    <a:solidFill>
      <a:schemeClr val="bg1"/>
    </a:solidFill>
    <a:ln>
      <a:noFill/>
    </a:ln>
  </cx:spPr>
</cx: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49398913194E-2"/>
          <c:w val="0.66509162049188297"/>
          <c:h val="0.83144901398565207"/>
        </c:manualLayout>
      </c:layout>
      <c:barChart>
        <c:barDir val="col"/>
        <c:grouping val="clustered"/>
        <c:varyColors val="0"/>
        <c:ser>
          <c:idx val="0"/>
          <c:order val="0"/>
          <c:tx>
            <c:strRef>
              <c:f>橫條圖!$A$2</c:f>
              <c:strCache>
                <c:ptCount val="1"/>
                <c:pt idx="0">
                  <c:v>項目</c:v>
                </c:pt>
              </c:strCache>
            </c:strRef>
          </c:tx>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4DAD-426D-B7EC-7654DACA7DC8}"/>
            </c:ext>
          </c:extLst>
        </c:ser>
        <c:dLbls>
          <c:showLegendKey val="0"/>
          <c:showVal val="0"/>
          <c:showCatName val="0"/>
          <c:showSerName val="0"/>
          <c:showPercent val="0"/>
          <c:showBubbleSize val="0"/>
        </c:dLbls>
        <c:gapWidth val="150"/>
        <c:axId val="127651200"/>
        <c:axId val="126624896"/>
      </c:barChart>
      <c:catAx>
        <c:axId val="127651200"/>
        <c:scaling>
          <c:orientation val="minMax"/>
        </c:scaling>
        <c:delete val="0"/>
        <c:axPos val="b"/>
        <c:numFmt formatCode="General" sourceLinked="0"/>
        <c:majorTickMark val="out"/>
        <c:minorTickMark val="none"/>
        <c:tickLblPos val="nextTo"/>
        <c:crossAx val="126624896"/>
        <c:crosses val="autoZero"/>
        <c:auto val="1"/>
        <c:lblAlgn val="ctr"/>
        <c:lblOffset val="100"/>
        <c:noMultiLvlLbl val="0"/>
      </c:catAx>
      <c:valAx>
        <c:axId val="126624896"/>
        <c:scaling>
          <c:orientation val="minMax"/>
        </c:scaling>
        <c:delete val="0"/>
        <c:axPos val="l"/>
        <c:majorGridlines/>
        <c:numFmt formatCode="General" sourceLinked="1"/>
        <c:majorTickMark val="out"/>
        <c:minorTickMark val="none"/>
        <c:tickLblPos val="nextTo"/>
        <c:crossAx val="1276512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col"/>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DC48-40BD-91C6-92A7929F050E}"/>
            </c:ext>
          </c:extLst>
        </c:ser>
        <c:dLbls>
          <c:showLegendKey val="0"/>
          <c:showVal val="0"/>
          <c:showCatName val="0"/>
          <c:showSerName val="0"/>
          <c:showPercent val="0"/>
          <c:showBubbleSize val="0"/>
        </c:dLbls>
        <c:gapWidth val="150"/>
        <c:axId val="126648704"/>
        <c:axId val="126650240"/>
      </c:barChart>
      <c:catAx>
        <c:axId val="126648704"/>
        <c:scaling>
          <c:orientation val="minMax"/>
        </c:scaling>
        <c:delete val="0"/>
        <c:axPos val="b"/>
        <c:numFmt formatCode="General" sourceLinked="0"/>
        <c:majorTickMark val="out"/>
        <c:minorTickMark val="none"/>
        <c:tickLblPos val="nextTo"/>
        <c:crossAx val="126650240"/>
        <c:crosses val="autoZero"/>
        <c:auto val="1"/>
        <c:lblAlgn val="ctr"/>
        <c:lblOffset val="100"/>
        <c:noMultiLvlLbl val="0"/>
      </c:catAx>
      <c:valAx>
        <c:axId val="126650240"/>
        <c:scaling>
          <c:orientation val="minMax"/>
        </c:scaling>
        <c:delete val="0"/>
        <c:axPos val="l"/>
        <c:majorGridlines/>
        <c:numFmt formatCode="General" sourceLinked="1"/>
        <c:majorTickMark val="out"/>
        <c:minorTickMark val="none"/>
        <c:tickLblPos val="nextTo"/>
        <c:crossAx val="1266487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橫條圖!$A$2</c:f>
              <c:strCache>
                <c:ptCount val="1"/>
                <c:pt idx="0">
                  <c:v>項目</c:v>
                </c:pt>
              </c:strCache>
            </c:strRef>
          </c:tx>
          <c:spPr>
            <a:solidFill>
              <a:schemeClr val="accent1"/>
            </a:solidFill>
          </c:spPr>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29B8-4AC2-A73C-6E49389B141D}"/>
            </c:ext>
          </c:extLst>
        </c:ser>
        <c:dLbls>
          <c:showLegendKey val="0"/>
          <c:showVal val="0"/>
          <c:showCatName val="0"/>
          <c:showSerName val="0"/>
          <c:showPercent val="0"/>
          <c:showBubbleSize val="0"/>
        </c:dLbls>
        <c:gapWidth val="150"/>
        <c:axId val="126674048"/>
        <c:axId val="126675584"/>
      </c:barChart>
      <c:catAx>
        <c:axId val="126674048"/>
        <c:scaling>
          <c:orientation val="minMax"/>
        </c:scaling>
        <c:delete val="0"/>
        <c:axPos val="l"/>
        <c:numFmt formatCode="General" sourceLinked="0"/>
        <c:majorTickMark val="out"/>
        <c:minorTickMark val="none"/>
        <c:tickLblPos val="nextTo"/>
        <c:crossAx val="126675584"/>
        <c:crosses val="autoZero"/>
        <c:auto val="1"/>
        <c:lblAlgn val="ctr"/>
        <c:lblOffset val="100"/>
        <c:noMultiLvlLbl val="0"/>
      </c:catAx>
      <c:valAx>
        <c:axId val="126675584"/>
        <c:scaling>
          <c:orientation val="minMax"/>
        </c:scaling>
        <c:delete val="0"/>
        <c:axPos val="b"/>
        <c:majorGridlines/>
        <c:numFmt formatCode="General" sourceLinked="1"/>
        <c:majorTickMark val="out"/>
        <c:minorTickMark val="none"/>
        <c:tickLblPos val="nextTo"/>
        <c:crossAx val="1266740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F488-4E14-A161-3C425C408A3D}"/>
            </c:ext>
          </c:extLst>
        </c:ser>
        <c:dLbls>
          <c:showLegendKey val="0"/>
          <c:showVal val="0"/>
          <c:showCatName val="0"/>
          <c:showSerName val="0"/>
          <c:showPercent val="0"/>
          <c:showBubbleSize val="0"/>
        </c:dLbls>
        <c:gapWidth val="150"/>
        <c:axId val="126695296"/>
        <c:axId val="126696832"/>
      </c:barChart>
      <c:catAx>
        <c:axId val="126695296"/>
        <c:scaling>
          <c:orientation val="minMax"/>
        </c:scaling>
        <c:delete val="0"/>
        <c:axPos val="l"/>
        <c:numFmt formatCode="General" sourceLinked="0"/>
        <c:majorTickMark val="out"/>
        <c:minorTickMark val="none"/>
        <c:tickLblPos val="nextTo"/>
        <c:crossAx val="126696832"/>
        <c:crosses val="autoZero"/>
        <c:auto val="1"/>
        <c:lblAlgn val="ctr"/>
        <c:lblOffset val="100"/>
        <c:noMultiLvlLbl val="0"/>
      </c:catAx>
      <c:valAx>
        <c:axId val="126696832"/>
        <c:scaling>
          <c:orientation val="minMax"/>
        </c:scaling>
        <c:delete val="0"/>
        <c:axPos val="b"/>
        <c:majorGridlines/>
        <c:numFmt formatCode="General" sourceLinked="1"/>
        <c:majorTickMark val="out"/>
        <c:minorTickMark val="none"/>
        <c:tickLblPos val="nextTo"/>
        <c:crossAx val="1266952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0"/>
          <c:order val="0"/>
          <c:tx>
            <c:strRef>
              <c:f>橫條圖!$F$1</c:f>
              <c:strCache>
                <c:ptCount val="1"/>
                <c:pt idx="0">
                  <c:v>自動排序</c:v>
                </c:pt>
              </c:strCache>
            </c:strRef>
          </c:tx>
          <c:spPr>
            <a:solidFill>
              <a:schemeClr val="accent1"/>
            </a:solidFill>
            <a:ln>
              <a:solidFill>
                <a:schemeClr val="accent1"/>
              </a:solidFill>
            </a:ln>
          </c:spPr>
          <c:invertIfNegative val="0"/>
          <c:dLbls>
            <c:numFmt formatCode="#,##0_);[Red]\(#,##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7CF4-41BB-819C-14FCCF451EB4}"/>
            </c:ext>
          </c:extLst>
        </c:ser>
        <c:ser>
          <c:idx val="1"/>
          <c:order val="1"/>
          <c:tx>
            <c:strRef>
              <c:f>橫條圖!$F$1</c:f>
              <c:strCache>
                <c:ptCount val="1"/>
                <c:pt idx="0">
                  <c:v>自動排序</c:v>
                </c:pt>
              </c:strCache>
            </c:strRef>
          </c:tx>
          <c:spPr>
            <a:noFill/>
            <a:ln>
              <a:noFill/>
            </a:ln>
          </c:spPr>
          <c:invertIfNegative val="0"/>
          <c:dLbls>
            <c:spPr>
              <a:noFill/>
              <a:ln>
                <a:noFill/>
              </a:ln>
              <a:effectLst/>
            </c:spPr>
            <c:txPr>
              <a:bodyPr/>
              <a:lstStyle/>
              <a:p>
                <a:pPr>
                  <a:defRPr sz="1200"/>
                </a:pPr>
                <a:endParaRPr lang="zh-TW"/>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1-7CF4-41BB-819C-14FCCF451EB4}"/>
            </c:ext>
          </c:extLst>
        </c:ser>
        <c:dLbls>
          <c:showLegendKey val="0"/>
          <c:showVal val="0"/>
          <c:showCatName val="0"/>
          <c:showSerName val="0"/>
          <c:showPercent val="0"/>
          <c:showBubbleSize val="0"/>
        </c:dLbls>
        <c:gapWidth val="150"/>
        <c:axId val="126742912"/>
        <c:axId val="126744448"/>
      </c:barChart>
      <c:catAx>
        <c:axId val="126742912"/>
        <c:scaling>
          <c:orientation val="minMax"/>
        </c:scaling>
        <c:delete val="0"/>
        <c:axPos val="l"/>
        <c:numFmt formatCode="General" sourceLinked="0"/>
        <c:majorTickMark val="none"/>
        <c:minorTickMark val="none"/>
        <c:tickLblPos val="none"/>
        <c:crossAx val="126744448"/>
        <c:crosses val="autoZero"/>
        <c:auto val="1"/>
        <c:lblAlgn val="ctr"/>
        <c:lblOffset val="100"/>
        <c:noMultiLvlLbl val="0"/>
      </c:catAx>
      <c:valAx>
        <c:axId val="126744448"/>
        <c:scaling>
          <c:orientation val="minMax"/>
        </c:scaling>
        <c:delete val="0"/>
        <c:axPos val="b"/>
        <c:numFmt formatCode="General" sourceLinked="1"/>
        <c:majorTickMark val="out"/>
        <c:minorTickMark val="none"/>
        <c:tickLblPos val="nextTo"/>
        <c:crossAx val="126742912"/>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3250990684988"/>
          <c:y val="4.3158355205599297E-2"/>
          <c:w val="0.60649624679268044"/>
          <c:h val="0.74907142289032047"/>
        </c:manualLayout>
      </c:layout>
      <c:lineChart>
        <c:grouping val="standard"/>
        <c:varyColors val="0"/>
        <c:ser>
          <c:idx val="0"/>
          <c:order val="0"/>
          <c:tx>
            <c:strRef>
              <c:f>圖例格線刻度!$B$1</c:f>
              <c:strCache>
                <c:ptCount val="1"/>
                <c:pt idx="0">
                  <c:v>A</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smooth val="0"/>
          <c:extLst>
            <c:ext xmlns:c16="http://schemas.microsoft.com/office/drawing/2014/chart" uri="{C3380CC4-5D6E-409C-BE32-E72D297353CC}">
              <c16:uniqueId val="{00000000-8E83-4DE2-899A-716FF0F0C21A}"/>
            </c:ext>
          </c:extLst>
        </c:ser>
        <c:ser>
          <c:idx val="1"/>
          <c:order val="1"/>
          <c:tx>
            <c:strRef>
              <c:f>圖例格線刻度!$C$1</c:f>
              <c:strCache>
                <c:ptCount val="1"/>
                <c:pt idx="0">
                  <c:v>B</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smooth val="0"/>
          <c:extLst>
            <c:ext xmlns:c16="http://schemas.microsoft.com/office/drawing/2014/chart" uri="{C3380CC4-5D6E-409C-BE32-E72D297353CC}">
              <c16:uniqueId val="{00000001-8E83-4DE2-899A-716FF0F0C21A}"/>
            </c:ext>
          </c:extLst>
        </c:ser>
        <c:ser>
          <c:idx val="2"/>
          <c:order val="2"/>
          <c:tx>
            <c:strRef>
              <c:f>圖例格線刻度!$D$1</c:f>
              <c:strCache>
                <c:ptCount val="1"/>
                <c:pt idx="0">
                  <c:v>C</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smooth val="0"/>
          <c:extLst>
            <c:ext xmlns:c16="http://schemas.microsoft.com/office/drawing/2014/chart" uri="{C3380CC4-5D6E-409C-BE32-E72D297353CC}">
              <c16:uniqueId val="{00000002-8E83-4DE2-899A-716FF0F0C21A}"/>
            </c:ext>
          </c:extLst>
        </c:ser>
        <c:dLbls>
          <c:showLegendKey val="0"/>
          <c:showVal val="0"/>
          <c:showCatName val="0"/>
          <c:showSerName val="0"/>
          <c:showPercent val="0"/>
          <c:showBubbleSize val="0"/>
        </c:dLbls>
        <c:marker val="1"/>
        <c:smooth val="0"/>
        <c:axId val="127875712"/>
        <c:axId val="127881600"/>
      </c:lineChart>
      <c:catAx>
        <c:axId val="127875712"/>
        <c:scaling>
          <c:orientation val="minMax"/>
        </c:scaling>
        <c:delete val="0"/>
        <c:axPos val="b"/>
        <c:numFmt formatCode="General" sourceLinked="1"/>
        <c:majorTickMark val="out"/>
        <c:minorTickMark val="none"/>
        <c:tickLblPos val="nextTo"/>
        <c:crossAx val="127881600"/>
        <c:crosses val="autoZero"/>
        <c:auto val="1"/>
        <c:lblAlgn val="ctr"/>
        <c:lblOffset val="100"/>
        <c:noMultiLvlLbl val="0"/>
      </c:catAx>
      <c:valAx>
        <c:axId val="127881600"/>
        <c:scaling>
          <c:orientation val="minMax"/>
        </c:scaling>
        <c:delete val="0"/>
        <c:axPos val="l"/>
        <c:majorGridlines/>
        <c:numFmt formatCode="General" sourceLinked="1"/>
        <c:majorTickMark val="out"/>
        <c:minorTickMark val="none"/>
        <c:tickLblPos val="nextTo"/>
        <c:crossAx val="127875712"/>
        <c:crosses val="autoZero"/>
        <c:crossBetween val="between"/>
      </c:valAx>
    </c:plotArea>
    <c:legend>
      <c:legendPos val="r"/>
      <c:layout>
        <c:manualLayout>
          <c:xMode val="edge"/>
          <c:yMode val="edge"/>
          <c:x val="0.8011198600174978"/>
          <c:y val="8.7779368488029905E-2"/>
          <c:w val="0.13365094069123712"/>
          <c:h val="0.2436805058458601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03803668926406"/>
          <c:y val="0.12846241677417441"/>
          <c:w val="0.5770901230929022"/>
          <c:h val="0.55970075774426498"/>
        </c:manualLayout>
      </c:layout>
      <c:scatterChart>
        <c:scatterStyle val="lineMarker"/>
        <c:varyColors val="0"/>
        <c:ser>
          <c:idx val="1"/>
          <c:order val="0"/>
          <c:tx>
            <c:strRef>
              <c:f>輔助線與標記資料點!$A$10</c:f>
              <c:strCache>
                <c:ptCount val="1"/>
                <c:pt idx="0">
                  <c:v>死亡率 1%</c:v>
                </c:pt>
              </c:strCache>
            </c:strRef>
          </c:tx>
          <c:spPr>
            <a:ln w="19050">
              <a:solidFill>
                <a:schemeClr val="bg1">
                  <a:lumMod val="85000"/>
                </a:schemeClr>
              </a:solidFill>
              <a:prstDash val="sys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0-3AF7-423E-81F9-6E37C479B585}"/>
                </c:ext>
              </c:extLst>
            </c:dLbl>
            <c:dLbl>
              <c:idx val="1"/>
              <c:layout>
                <c:manualLayout>
                  <c:x val="-0.2"/>
                  <c:y val="0.11574074074074067"/>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輔助線與標記資料點!$B$12:$B$13</c:f>
              <c:numCache>
                <c:formatCode>General</c:formatCode>
                <c:ptCount val="2"/>
                <c:pt idx="0">
                  <c:v>0</c:v>
                </c:pt>
                <c:pt idx="1">
                  <c:v>1000</c:v>
                </c:pt>
              </c:numCache>
            </c:numRef>
          </c:xVal>
          <c:yVal>
            <c:numRef>
              <c:f>輔助線與標記資料點!$C$12:$C$13</c:f>
              <c:numCache>
                <c:formatCode>General</c:formatCode>
                <c:ptCount val="2"/>
                <c:pt idx="0">
                  <c:v>0</c:v>
                </c:pt>
                <c:pt idx="1">
                  <c:v>10</c:v>
                </c:pt>
              </c:numCache>
            </c:numRef>
          </c:yVal>
          <c:smooth val="0"/>
          <c:extLst>
            <c:ext xmlns:c16="http://schemas.microsoft.com/office/drawing/2014/chart" uri="{C3380CC4-5D6E-409C-BE32-E72D297353CC}">
              <c16:uniqueId val="{00000001-3AF7-423E-81F9-6E37C479B585}"/>
            </c:ext>
          </c:extLst>
        </c:ser>
        <c:ser>
          <c:idx val="2"/>
          <c:order val="1"/>
          <c:tx>
            <c:strRef>
              <c:f>輔助線與標記資料點!$A$16</c:f>
              <c:strCache>
                <c:ptCount val="1"/>
                <c:pt idx="0">
                  <c:v>死亡率 5%</c:v>
                </c:pt>
              </c:strCache>
            </c:strRef>
          </c:tx>
          <c:spPr>
            <a:ln w="19050">
              <a:solidFill>
                <a:schemeClr val="bg1">
                  <a:lumMod val="85000"/>
                </a:schemeClr>
              </a:soli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3AF7-423E-81F9-6E37C479B585}"/>
                </c:ext>
              </c:extLst>
            </c:dLbl>
            <c:dLbl>
              <c:idx val="1"/>
              <c:layout>
                <c:manualLayout>
                  <c:x val="-1.6666666666666666E-2"/>
                  <c:y val="4.24382716049382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輔助線與標記資料點!$B$18:$B$19</c:f>
              <c:numCache>
                <c:formatCode>General</c:formatCode>
                <c:ptCount val="2"/>
                <c:pt idx="0">
                  <c:v>0</c:v>
                </c:pt>
                <c:pt idx="1">
                  <c:v>400</c:v>
                </c:pt>
              </c:numCache>
            </c:numRef>
          </c:xVal>
          <c:yVal>
            <c:numRef>
              <c:f>輔助線與標記資料點!$C$18:$C$19</c:f>
              <c:numCache>
                <c:formatCode>General</c:formatCode>
                <c:ptCount val="2"/>
                <c:pt idx="0">
                  <c:v>0</c:v>
                </c:pt>
                <c:pt idx="1">
                  <c:v>20</c:v>
                </c:pt>
              </c:numCache>
            </c:numRef>
          </c:yVal>
          <c:smooth val="0"/>
          <c:extLst>
            <c:ext xmlns:c16="http://schemas.microsoft.com/office/drawing/2014/chart" uri="{C3380CC4-5D6E-409C-BE32-E72D297353CC}">
              <c16:uniqueId val="{00000003-3AF7-423E-81F9-6E37C479B585}"/>
            </c:ext>
          </c:extLst>
        </c:ser>
        <c:ser>
          <c:idx val="0"/>
          <c:order val="2"/>
          <c:tx>
            <c:strRef>
              <c:f>輔助線與標記資料點!$A$1</c:f>
              <c:strCache>
                <c:ptCount val="1"/>
                <c:pt idx="0">
                  <c:v>國家</c:v>
                </c:pt>
              </c:strCache>
            </c:strRef>
          </c:tx>
          <c:spPr>
            <a:ln w="28575">
              <a:noFill/>
            </a:ln>
          </c:spPr>
          <c:marker>
            <c:symbol val="circle"/>
            <c:size val="5"/>
            <c:spPr>
              <a:solidFill>
                <a:schemeClr val="bg1">
                  <a:lumMod val="50000"/>
                </a:schemeClr>
              </a:solidFill>
              <a:ln>
                <a:noFill/>
              </a:ln>
            </c:spPr>
          </c:marker>
          <c:dPt>
            <c:idx val="3"/>
            <c:marker>
              <c:spPr>
                <a:solidFill>
                  <a:schemeClr val="accent2"/>
                </a:solidFill>
                <a:ln>
                  <a:noFill/>
                </a:ln>
              </c:spPr>
            </c:marker>
            <c:bubble3D val="0"/>
            <c:extLst>
              <c:ext xmlns:c16="http://schemas.microsoft.com/office/drawing/2014/chart" uri="{C3380CC4-5D6E-409C-BE32-E72D297353CC}">
                <c16:uniqueId val="{00000004-3AF7-423E-81F9-6E37C479B585}"/>
              </c:ext>
            </c:extLst>
          </c:dPt>
          <c:dLbls>
            <c:dLbl>
              <c:idx val="0"/>
              <c:layout>
                <c:manualLayout>
                  <c:x val="-3.0543882549440678E-2"/>
                  <c:y val="-2.6365348399246705E-2"/>
                </c:manualLayout>
              </c:layout>
              <c:tx>
                <c:strRef>
                  <c:f>輔助線與標記資料點!$A$2</c:f>
                  <c:strCache>
                    <c:ptCount val="1"/>
                    <c:pt idx="0">
                      <c:v>A</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{C31AE9FC-E34D-4DB3-A988-6B579AB62601}</c15:txfldGUID>
                      <c15:f>輔助線與標記資料點!$A$2</c15:f>
                      <c15:dlblFieldTableCache>
                        <c:ptCount val="1"/>
                        <c:pt idx="0">
                          <c:v>A</c:v>
                        </c:pt>
                      </c15:dlblFieldTableCache>
                    </c15:dlblFTEntry>
                  </c15:dlblFieldTable>
                  <c15:showDataLabelsRange val="0"/>
                </c:ext>
                <c:ext xmlns:c16="http://schemas.microsoft.com/office/drawing/2014/chart" uri="{C3380CC4-5D6E-409C-BE32-E72D297353CC}">
                  <c16:uniqueId val="{00000005-3AF7-423E-81F9-6E37C479B585}"/>
                </c:ext>
              </c:extLst>
            </c:dLbl>
            <c:dLbl>
              <c:idx val="1"/>
              <c:layout>
                <c:manualLayout>
                  <c:x val="-2.9456398164133226E-2"/>
                  <c:y val="-2.6365348399246705E-2"/>
                </c:manualLayout>
              </c:layout>
              <c:tx>
                <c:strRef>
                  <c:f>輔助線與標記資料點!$A$3</c:f>
                  <c:strCache>
                    <c:ptCount val="1"/>
                    <c:pt idx="0">
                      <c:v>B</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{FFD6AD63-5E65-4365-9BB6-B4B16CC82964}</c15:txfldGUID>
                      <c15:f>輔助線與標記資料點!$A$3</c15:f>
                      <c15:dlblFieldTableCache>
                        <c:ptCount val="1"/>
                        <c:pt idx="0">
                          <c:v>B</c:v>
                        </c:pt>
                      </c15:dlblFieldTableCache>
                    </c15:dlblFTEntry>
                  </c15:dlblFieldTable>
                  <c15:showDataLabelsRange val="0"/>
                </c:ext>
                <c:ext xmlns:c16="http://schemas.microsoft.com/office/drawing/2014/chart" uri="{C3380CC4-5D6E-409C-BE32-E72D297353CC}">
                  <c16:uniqueId val="{00000006-3AF7-423E-81F9-6E37C479B585}"/>
                </c:ext>
              </c:extLst>
            </c:dLbl>
            <c:dLbl>
              <c:idx val="2"/>
              <c:layout>
                <c:manualLayout>
                  <c:x val="-2.9456398164133226E-2"/>
                  <c:y val="-2.6365348399246705E-2"/>
                </c:manualLayout>
              </c:layout>
              <c:tx>
                <c:strRef>
                  <c:f>輔助線與標記資料點!$A$4</c:f>
                  <c:strCache>
                    <c:ptCount val="1"/>
                    <c:pt idx="0">
                      <c:v>C</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{53111860-7F93-49AD-89D5-4A670B84DB89}</c15:txfldGUID>
                      <c15:f>輔助線與標記資料點!$A$4</c15:f>
                      <c15:dlblFieldTableCache>
                        <c:ptCount val="1"/>
                        <c:pt idx="0">
                          <c:v>C</c:v>
                        </c:pt>
                      </c15:dlblFieldTableCache>
                    </c15:dlblFTEntry>
                  </c15:dlblFieldTable>
                  <c15:showDataLabelsRange val="0"/>
                </c:ext>
                <c:ext xmlns:c16="http://schemas.microsoft.com/office/drawing/2014/chart" uri="{C3380CC4-5D6E-409C-BE32-E72D297353CC}">
                  <c16:uniqueId val="{00000007-3AF7-423E-81F9-6E37C479B585}"/>
                </c:ext>
              </c:extLst>
            </c:dLbl>
            <c:dLbl>
              <c:idx val="3"/>
              <c:layout>
                <c:manualLayout>
                  <c:x val="-3.0543882549440678E-2"/>
                  <c:y val="-2.6365348399246705E-2"/>
                </c:manualLayout>
              </c:layout>
              <c:tx>
                <c:strRef>
                  <c:f>輔助線與標記資料點!$A$5</c:f>
                  <c:strCache>
                    <c:ptCount val="1"/>
                    <c:pt idx="0">
                      <c:v>D</c:v>
                    </c:pt>
                  </c:strCache>
                </c:strRef>
              </c:tx>
              <c:spPr/>
              <c:txPr>
                <a:bodyPr/>
                <a:lstStyle/>
                <a:p>
                  <a:pPr>
                    <a:defRPr sz="900" b="0" i="0" u="none" strike="noStrike">
                      <a:solidFill>
                        <a:schemeClr val="accent2"/>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{B1D88B85-17B4-43F3-B984-BE8309206F2D}</c15:txfldGUID>
                      <c15:f>輔助線與標記資料點!$A$5</c15:f>
                      <c15:dlblFieldTableCache>
                        <c:ptCount val="1"/>
                        <c:pt idx="0">
                          <c:v>D</c:v>
                        </c:pt>
                      </c15:dlblFieldTableCache>
                    </c15:dlblFTEntry>
                  </c15:dlblFieldTable>
                  <c15:showDataLabelsRange val="0"/>
                </c:ext>
                <c:ext xmlns:c16="http://schemas.microsoft.com/office/drawing/2014/chart" uri="{C3380CC4-5D6E-409C-BE32-E72D297353CC}">
                  <c16:uniqueId val="{00000004-3AF7-423E-81F9-6E37C479B585}"/>
                </c:ext>
              </c:extLst>
            </c:dLbl>
            <c:dLbl>
              <c:idx val="4"/>
              <c:layout>
                <c:manualLayout>
                  <c:x val="-2.832484174772271E-2"/>
                  <c:y val="-2.6365348399246705E-2"/>
                </c:manualLayout>
              </c:layout>
              <c:tx>
                <c:strRef>
                  <c:f>輔助線與標記資料點!$A$6</c:f>
                  <c:strCache>
                    <c:ptCount val="1"/>
                    <c:pt idx="0">
                      <c:v>E</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{D80D6FCD-BC31-47BB-A147-72658800AD8A}</c15:txfldGUID>
                      <c15:f>輔助線與標記資料點!$A$6</c15:f>
                      <c15:dlblFieldTableCache>
                        <c:ptCount val="1"/>
                        <c:pt idx="0">
                          <c:v>E</c:v>
                        </c:pt>
                      </c15:dlblFieldTableCache>
                    </c15:dlblFTEntry>
                  </c15:dlblFieldTable>
                  <c15:showDataLabelsRange val="0"/>
                </c:ext>
                <c:ext xmlns:c16="http://schemas.microsoft.com/office/drawing/2014/chart" uri="{C3380CC4-5D6E-409C-BE32-E72D297353CC}">
                  <c16:uniqueId val="{00000008-3AF7-423E-81F9-6E37C479B585}"/>
                </c:ext>
              </c:extLst>
            </c:dLbl>
            <c:dLbl>
              <c:idx val="5"/>
              <c:layout>
                <c:manualLayout>
                  <c:x val="-2.7219391693685348E-2"/>
                  <c:y val="-2.6365348399246705E-2"/>
                </c:manualLayout>
              </c:layout>
              <c:tx>
                <c:strRef>
                  <c:f>輔助線與標記資料點!$A$7</c:f>
                  <c:strCache>
                    <c:ptCount val="1"/>
                    <c:pt idx="0">
                      <c:v>F</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{59C34D54-3AC6-4EF4-9A2F-20B7E564D22A}</c15:txfldGUID>
                      <c15:f>輔助線與標記資料點!$A$7</c15:f>
                      <c15:dlblFieldTableCache>
                        <c:ptCount val="1"/>
                        <c:pt idx="0">
                          <c:v>F</c:v>
                        </c:pt>
                      </c15:dlblFieldTableCache>
                    </c15:dlblFTEntry>
                  </c15:dlblFieldTable>
                  <c15:showDataLabelsRange val="0"/>
                </c:ext>
                <c:ext xmlns:c16="http://schemas.microsoft.com/office/drawing/2014/chart" uri="{C3380CC4-5D6E-409C-BE32-E72D297353CC}">
                  <c16:uniqueId val="{00000009-3AF7-423E-81F9-6E37C479B585}"/>
                </c:ext>
              </c:extLst>
            </c:dLbl>
            <c:spPr>
              <a:noFill/>
              <a:ln>
                <a:noFill/>
              </a:ln>
              <a:effectLst/>
            </c:spPr>
            <c:txPr>
              <a:bodyPr/>
              <a:lstStyle/>
              <a:p>
                <a:pPr>
                  <a:defRPr sz="900">
                    <a:solidFill>
                      <a:schemeClr val="bg1">
                        <a:lumMod val="50000"/>
                      </a:schemeClr>
                    </a:solidFill>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輔助線與標記資料點!$B$2:$B$7</c:f>
              <c:numCache>
                <c:formatCode>General</c:formatCode>
                <c:ptCount val="6"/>
                <c:pt idx="0">
                  <c:v>250</c:v>
                </c:pt>
                <c:pt idx="1">
                  <c:v>30</c:v>
                </c:pt>
                <c:pt idx="2">
                  <c:v>200</c:v>
                </c:pt>
                <c:pt idx="3">
                  <c:v>300</c:v>
                </c:pt>
                <c:pt idx="4">
                  <c:v>450</c:v>
                </c:pt>
                <c:pt idx="5">
                  <c:v>600</c:v>
                </c:pt>
              </c:numCache>
            </c:numRef>
          </c:xVal>
          <c:yVal>
            <c:numRef>
              <c:f>輔助線與標記資料點!$C$2:$C$7</c:f>
              <c:numCache>
                <c:formatCode>General</c:formatCode>
                <c:ptCount val="6"/>
                <c:pt idx="0">
                  <c:v>4</c:v>
                </c:pt>
                <c:pt idx="1">
                  <c:v>5</c:v>
                </c:pt>
                <c:pt idx="2">
                  <c:v>5</c:v>
                </c:pt>
                <c:pt idx="3">
                  <c:v>14</c:v>
                </c:pt>
                <c:pt idx="4">
                  <c:v>4</c:v>
                </c:pt>
                <c:pt idx="5">
                  <c:v>10</c:v>
                </c:pt>
              </c:numCache>
            </c:numRef>
          </c:yVal>
          <c:smooth val="0"/>
          <c:extLst>
            <c:ext xmlns:c16="http://schemas.microsoft.com/office/drawing/2014/chart" uri="{C3380CC4-5D6E-409C-BE32-E72D297353CC}">
              <c16:uniqueId val="{0000000A-3AF7-423E-81F9-6E37C479B585}"/>
            </c:ext>
          </c:extLst>
        </c:ser>
        <c:dLbls>
          <c:showLegendKey val="0"/>
          <c:showVal val="0"/>
          <c:showCatName val="0"/>
          <c:showSerName val="0"/>
          <c:showPercent val="0"/>
          <c:showBubbleSize val="0"/>
        </c:dLbls>
        <c:axId val="128164992"/>
        <c:axId val="128166912"/>
      </c:scatterChart>
      <c:valAx>
        <c:axId val="128164992"/>
        <c:scaling>
          <c:orientation val="minMax"/>
          <c:max val="1000"/>
        </c:scaling>
        <c:delete val="0"/>
        <c:axPos val="b"/>
        <c:title>
          <c:tx>
            <c:rich>
              <a:bodyPr/>
              <a:lstStyle/>
              <a:p>
                <a:pPr>
                  <a:defRPr b="0"/>
                </a:pPr>
                <a:r>
                  <a:rPr lang="zh-TW" altLang="en-US" b="0"/>
                  <a:t>確診數</a:t>
                </a:r>
              </a:p>
            </c:rich>
          </c:tx>
          <c:overlay val="0"/>
        </c:title>
        <c:numFmt formatCode="General" sourceLinked="1"/>
        <c:majorTickMark val="out"/>
        <c:minorTickMark val="none"/>
        <c:tickLblPos val="nextTo"/>
        <c:crossAx val="128166912"/>
        <c:crosses val="autoZero"/>
        <c:crossBetween val="midCat"/>
      </c:valAx>
      <c:valAx>
        <c:axId val="128166912"/>
        <c:scaling>
          <c:orientation val="minMax"/>
          <c:max val="20"/>
        </c:scaling>
        <c:delete val="0"/>
        <c:axPos val="l"/>
        <c:title>
          <c:tx>
            <c:rich>
              <a:bodyPr rot="0" vert="wordArtVertRtl"/>
              <a:lstStyle/>
              <a:p>
                <a:pPr>
                  <a:defRPr b="0"/>
                </a:pPr>
                <a:r>
                  <a:rPr lang="zh-TW" altLang="en-US" b="0"/>
                  <a:t>死亡數</a:t>
                </a:r>
              </a:p>
            </c:rich>
          </c:tx>
          <c:overlay val="0"/>
        </c:title>
        <c:numFmt formatCode="General" sourceLinked="1"/>
        <c:majorTickMark val="out"/>
        <c:minorTickMark val="none"/>
        <c:tickLblPos val="nextTo"/>
        <c:crossAx val="128164992"/>
        <c:crosses val="autoZero"/>
        <c:crossBetween val="midCat"/>
        <c:majorUnit val="5"/>
      </c:valAx>
      <c:spPr>
        <a:noFill/>
        <a:ln>
          <a:solidFill>
            <a:schemeClr val="bg1">
              <a:lumMod val="65000"/>
            </a:schemeClr>
          </a:solidFill>
        </a:ln>
      </c:spPr>
    </c:plotArea>
    <c:plotVisOnly val="1"/>
    <c:dispBlanksAs val="gap"/>
    <c:showDLblsOverMax val="0"/>
  </c:chart>
  <c:spPr>
    <a:noFill/>
    <a:ln>
      <a:solidFill>
        <a:schemeClr val="bg1">
          <a:lumMod val="50000"/>
        </a:schemeClr>
      </a:solid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52291092519685045"/>
          <c:h val="0.61666636566553701"/>
        </c:manualLayout>
      </c:layout>
      <c:scatterChart>
        <c:scatterStyle val="lineMarker"/>
        <c:varyColors val="0"/>
        <c:ser>
          <c:idx val="0"/>
          <c:order val="0"/>
          <c:tx>
            <c:strRef>
              <c:f>滴定圖用散佈圖!$B$1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滴定圖用散佈圖!$A$2:$A$51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滴定圖用散佈圖!$B$2:$B$51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94D9-44FA-B8E5-C1142E7FFA92}"/>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68957759186351708"/>
          <c:h val="0.72710023842439542"/>
        </c:manualLayout>
      </c:layout>
      <c:scatterChart>
        <c:scatterStyle val="lineMarker"/>
        <c:varyColors val="0"/>
        <c:ser>
          <c:idx val="0"/>
          <c:order val="0"/>
          <c:tx>
            <c:strRef>
              <c:f>滴定圖用散佈圖!$B$1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滴定圖用散佈圖!$D$2:$D$51</c:f>
              <c:numCache>
                <c:formatCode>General</c:formatCode>
                <c:ptCount val="50"/>
                <c:pt idx="1">
                  <c:v>0.5</c:v>
                </c:pt>
                <c:pt idx="2">
                  <c:v>1.5</c:v>
                </c:pt>
                <c:pt idx="3">
                  <c:v>2.5</c:v>
                </c:pt>
                <c:pt idx="4">
                  <c:v>3.5</c:v>
                </c:pt>
                <c:pt idx="5">
                  <c:v>4.5</c:v>
                </c:pt>
                <c:pt idx="6">
                  <c:v>5.5</c:v>
                </c:pt>
                <c:pt idx="7">
                  <c:v>6.5</c:v>
                </c:pt>
                <c:pt idx="8">
                  <c:v>7.5</c:v>
                </c:pt>
                <c:pt idx="9">
                  <c:v>8.5</c:v>
                </c:pt>
                <c:pt idx="10">
                  <c:v>9.5</c:v>
                </c:pt>
                <c:pt idx="11">
                  <c:v>10.5</c:v>
                </c:pt>
                <c:pt idx="12">
                  <c:v>11.5</c:v>
                </c:pt>
                <c:pt idx="13">
                  <c:v>12.5</c:v>
                </c:pt>
                <c:pt idx="14">
                  <c:v>13.5</c:v>
                </c:pt>
                <c:pt idx="15">
                  <c:v>14.5</c:v>
                </c:pt>
                <c:pt idx="16">
                  <c:v>15.5</c:v>
                </c:pt>
                <c:pt idx="17">
                  <c:v>16.5</c:v>
                </c:pt>
                <c:pt idx="18">
                  <c:v>17.5</c:v>
                </c:pt>
                <c:pt idx="19">
                  <c:v>18.5</c:v>
                </c:pt>
                <c:pt idx="20">
                  <c:v>19.5</c:v>
                </c:pt>
                <c:pt idx="21">
                  <c:v>20.25</c:v>
                </c:pt>
                <c:pt idx="22">
                  <c:v>20.75</c:v>
                </c:pt>
                <c:pt idx="23">
                  <c:v>21.25</c:v>
                </c:pt>
                <c:pt idx="24">
                  <c:v>21.75</c:v>
                </c:pt>
                <c:pt idx="25">
                  <c:v>22.25</c:v>
                </c:pt>
                <c:pt idx="26">
                  <c:v>22.75</c:v>
                </c:pt>
                <c:pt idx="27">
                  <c:v>23.25</c:v>
                </c:pt>
                <c:pt idx="28">
                  <c:v>23.75</c:v>
                </c:pt>
                <c:pt idx="29">
                  <c:v>24.25</c:v>
                </c:pt>
                <c:pt idx="30">
                  <c:v>24.55</c:v>
                </c:pt>
                <c:pt idx="31">
                  <c:v>24.65</c:v>
                </c:pt>
                <c:pt idx="32">
                  <c:v>24.75</c:v>
                </c:pt>
                <c:pt idx="33">
                  <c:v>24.85</c:v>
                </c:pt>
                <c:pt idx="34">
                  <c:v>24.95</c:v>
                </c:pt>
                <c:pt idx="35">
                  <c:v>25.05</c:v>
                </c:pt>
                <c:pt idx="36">
                  <c:v>25.15</c:v>
                </c:pt>
                <c:pt idx="37">
                  <c:v>25.25</c:v>
                </c:pt>
                <c:pt idx="38">
                  <c:v>25.35</c:v>
                </c:pt>
                <c:pt idx="39">
                  <c:v>25.45</c:v>
                </c:pt>
                <c:pt idx="40">
                  <c:v>25.75</c:v>
                </c:pt>
                <c:pt idx="41">
                  <c:v>26.5</c:v>
                </c:pt>
                <c:pt idx="42">
                  <c:v>27.5</c:v>
                </c:pt>
                <c:pt idx="43">
                  <c:v>28.5</c:v>
                </c:pt>
                <c:pt idx="44">
                  <c:v>29.5</c:v>
                </c:pt>
                <c:pt idx="45">
                  <c:v>30.5</c:v>
                </c:pt>
                <c:pt idx="46">
                  <c:v>31.5</c:v>
                </c:pt>
                <c:pt idx="47">
                  <c:v>32.5</c:v>
                </c:pt>
                <c:pt idx="48">
                  <c:v>33.5</c:v>
                </c:pt>
                <c:pt idx="49">
                  <c:v>34.5</c:v>
                </c:pt>
              </c:numCache>
            </c:numRef>
          </c:xVal>
          <c:yVal>
            <c:numRef>
              <c:f>滴定圖用散佈圖!$E$2:$E$51</c:f>
              <c:numCache>
                <c:formatCode>General</c:formatCode>
                <c:ptCount val="50"/>
                <c:pt idx="1">
                  <c:v>5.0000000000000044E-2</c:v>
                </c:pt>
                <c:pt idx="2">
                  <c:v>6.0000000000000053E-2</c:v>
                </c:pt>
                <c:pt idx="3">
                  <c:v>4.9999999999999822E-2</c:v>
                </c:pt>
                <c:pt idx="4">
                  <c:v>5.0000000000000266E-2</c:v>
                </c:pt>
                <c:pt idx="5">
                  <c:v>6.999999999999984E-2</c:v>
                </c:pt>
                <c:pt idx="6">
                  <c:v>4.9999999999999822E-2</c:v>
                </c:pt>
                <c:pt idx="7">
                  <c:v>7.0000000000000284E-2</c:v>
                </c:pt>
                <c:pt idx="8">
                  <c:v>6.0000000000000053E-2</c:v>
                </c:pt>
                <c:pt idx="9">
                  <c:v>4.9999999999999822E-2</c:v>
                </c:pt>
                <c:pt idx="10">
                  <c:v>4.9999999999999822E-2</c:v>
                </c:pt>
                <c:pt idx="11">
                  <c:v>8.0000000000000071E-2</c:v>
                </c:pt>
                <c:pt idx="12">
                  <c:v>8.0000000000000071E-2</c:v>
                </c:pt>
                <c:pt idx="13">
                  <c:v>7.0000000000000284E-2</c:v>
                </c:pt>
                <c:pt idx="14">
                  <c:v>0.10999999999999988</c:v>
                </c:pt>
                <c:pt idx="15">
                  <c:v>0.10999999999999988</c:v>
                </c:pt>
                <c:pt idx="16">
                  <c:v>6.999999999999984E-2</c:v>
                </c:pt>
                <c:pt idx="17">
                  <c:v>8.0000000000000071E-2</c:v>
                </c:pt>
                <c:pt idx="18">
                  <c:v>0.12000000000000011</c:v>
                </c:pt>
                <c:pt idx="19">
                  <c:v>6.999999999999984E-2</c:v>
                </c:pt>
                <c:pt idx="20">
                  <c:v>8.0000000000000071E-2</c:v>
                </c:pt>
                <c:pt idx="21">
                  <c:v>0.14000000000000057</c:v>
                </c:pt>
                <c:pt idx="22">
                  <c:v>0.11999999999999922</c:v>
                </c:pt>
                <c:pt idx="23">
                  <c:v>8.0000000000000071E-2</c:v>
                </c:pt>
                <c:pt idx="24">
                  <c:v>0.14000000000000057</c:v>
                </c:pt>
                <c:pt idx="25">
                  <c:v>5.9999999999999609E-2</c:v>
                </c:pt>
                <c:pt idx="26">
                  <c:v>0.14000000000000057</c:v>
                </c:pt>
                <c:pt idx="27">
                  <c:v>9.9999999999999645E-2</c:v>
                </c:pt>
                <c:pt idx="28">
                  <c:v>0.12000000000000011</c:v>
                </c:pt>
                <c:pt idx="29">
                  <c:v>8.0000000000000071E-2</c:v>
                </c:pt>
                <c:pt idx="30">
                  <c:v>0.39999999999999469</c:v>
                </c:pt>
                <c:pt idx="31">
                  <c:v>0.50000000000000888</c:v>
                </c:pt>
                <c:pt idx="32">
                  <c:v>1.6999999999999751</c:v>
                </c:pt>
                <c:pt idx="33">
                  <c:v>2.0000000000000444</c:v>
                </c:pt>
                <c:pt idx="34">
                  <c:v>2.9999999999999556</c:v>
                </c:pt>
                <c:pt idx="35">
                  <c:v>45.099999999999369</c:v>
                </c:pt>
                <c:pt idx="36">
                  <c:v>9.600000000000195</c:v>
                </c:pt>
                <c:pt idx="37">
                  <c:v>3.9999999999999467</c:v>
                </c:pt>
                <c:pt idx="38">
                  <c:v>0.50000000000001776</c:v>
                </c:pt>
                <c:pt idx="39">
                  <c:v>0.49999999999998224</c:v>
                </c:pt>
                <c:pt idx="40">
                  <c:v>0.69999999999999929</c:v>
                </c:pt>
                <c:pt idx="41">
                  <c:v>0.15000000000000036</c:v>
                </c:pt>
                <c:pt idx="42">
                  <c:v>9.9999999999999645E-2</c:v>
                </c:pt>
                <c:pt idx="43">
                  <c:v>0.10000000000000142</c:v>
                </c:pt>
                <c:pt idx="44">
                  <c:v>9.9999999999999645E-2</c:v>
                </c:pt>
                <c:pt idx="45">
                  <c:v>9.9999999999999645E-2</c:v>
                </c:pt>
                <c:pt idx="46">
                  <c:v>0.19999999999999929</c:v>
                </c:pt>
                <c:pt idx="47">
                  <c:v>0.10000000000000142</c:v>
                </c:pt>
                <c:pt idx="48">
                  <c:v>9.9999999999999645E-2</c:v>
                </c:pt>
                <c:pt idx="49">
                  <c:v>9.9999999999999645E-2</c:v>
                </c:pt>
              </c:numCache>
            </c:numRef>
          </c:yVal>
          <c:smooth val="0"/>
          <c:extLst>
            <c:ext xmlns:c16="http://schemas.microsoft.com/office/drawing/2014/chart" uri="{C3380CC4-5D6E-409C-BE32-E72D297353CC}">
              <c16:uniqueId val="{00000000-441C-4ECD-8C83-1DD44FBB7A9A}"/>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57152207661431309"/>
          <c:h val="0.75678641314873807"/>
        </c:manualLayout>
      </c:layout>
      <c:scatterChart>
        <c:scatterStyle val="lineMarker"/>
        <c:varyColors val="0"/>
        <c:ser>
          <c:idx val="0"/>
          <c:order val="0"/>
          <c:tx>
            <c:strRef>
              <c:f>滴定圖用散佈圖!$B$1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滴定圖用散佈圖!$G$2:$G$51</c:f>
              <c:numCache>
                <c:formatCode>General</c:formatCode>
                <c:ptCount val="50"/>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19.875</c:v>
                </c:pt>
                <c:pt idx="22">
                  <c:v>20.5</c:v>
                </c:pt>
                <c:pt idx="23">
                  <c:v>21</c:v>
                </c:pt>
                <c:pt idx="24">
                  <c:v>21.5</c:v>
                </c:pt>
                <c:pt idx="25">
                  <c:v>22</c:v>
                </c:pt>
                <c:pt idx="26">
                  <c:v>22.5</c:v>
                </c:pt>
                <c:pt idx="27">
                  <c:v>23</c:v>
                </c:pt>
                <c:pt idx="28">
                  <c:v>23.5</c:v>
                </c:pt>
                <c:pt idx="29">
                  <c:v>24</c:v>
                </c:pt>
                <c:pt idx="30">
                  <c:v>24.4</c:v>
                </c:pt>
                <c:pt idx="31">
                  <c:v>24.6</c:v>
                </c:pt>
                <c:pt idx="32">
                  <c:v>24.7</c:v>
                </c:pt>
                <c:pt idx="33">
                  <c:v>24.8</c:v>
                </c:pt>
                <c:pt idx="34">
                  <c:v>24.9</c:v>
                </c:pt>
                <c:pt idx="35">
                  <c:v>25</c:v>
                </c:pt>
                <c:pt idx="36">
                  <c:v>25.1</c:v>
                </c:pt>
                <c:pt idx="37">
                  <c:v>25.2</c:v>
                </c:pt>
                <c:pt idx="38">
                  <c:v>25.3</c:v>
                </c:pt>
                <c:pt idx="39">
                  <c:v>25.4</c:v>
                </c:pt>
                <c:pt idx="40">
                  <c:v>25.6</c:v>
                </c:pt>
                <c:pt idx="41">
                  <c:v>26.125</c:v>
                </c:pt>
                <c:pt idx="42">
                  <c:v>27</c:v>
                </c:pt>
                <c:pt idx="43">
                  <c:v>28</c:v>
                </c:pt>
                <c:pt idx="44">
                  <c:v>29</c:v>
                </c:pt>
                <c:pt idx="45">
                  <c:v>30</c:v>
                </c:pt>
                <c:pt idx="46">
                  <c:v>31</c:v>
                </c:pt>
                <c:pt idx="47">
                  <c:v>32</c:v>
                </c:pt>
                <c:pt idx="48">
                  <c:v>33</c:v>
                </c:pt>
                <c:pt idx="49">
                  <c:v>34</c:v>
                </c:pt>
              </c:numCache>
            </c:numRef>
          </c:xVal>
          <c:yVal>
            <c:numRef>
              <c:f>滴定圖用散佈圖!$H$2:$H$51</c:f>
              <c:numCache>
                <c:formatCode>General</c:formatCode>
                <c:ptCount val="50"/>
                <c:pt idx="2">
                  <c:v>1.0000000000000009E-2</c:v>
                </c:pt>
                <c:pt idx="3">
                  <c:v>-1.0000000000000231E-2</c:v>
                </c:pt>
                <c:pt idx="4">
                  <c:v>4.4408920985006262E-16</c:v>
                </c:pt>
                <c:pt idx="5">
                  <c:v>1.9999999999999574E-2</c:v>
                </c:pt>
                <c:pt idx="6">
                  <c:v>-2.0000000000000018E-2</c:v>
                </c:pt>
                <c:pt idx="7">
                  <c:v>2.0000000000000462E-2</c:v>
                </c:pt>
                <c:pt idx="8">
                  <c:v>-1.0000000000000231E-2</c:v>
                </c:pt>
                <c:pt idx="9">
                  <c:v>-1.0000000000000231E-2</c:v>
                </c:pt>
                <c:pt idx="10">
                  <c:v>0</c:v>
                </c:pt>
                <c:pt idx="11">
                  <c:v>3.0000000000000249E-2</c:v>
                </c:pt>
                <c:pt idx="12">
                  <c:v>0</c:v>
                </c:pt>
                <c:pt idx="13">
                  <c:v>-9.9999999999997868E-3</c:v>
                </c:pt>
                <c:pt idx="14">
                  <c:v>3.9999999999999591E-2</c:v>
                </c:pt>
                <c:pt idx="15">
                  <c:v>0</c:v>
                </c:pt>
                <c:pt idx="16">
                  <c:v>-4.0000000000000036E-2</c:v>
                </c:pt>
                <c:pt idx="17">
                  <c:v>1.0000000000000231E-2</c:v>
                </c:pt>
                <c:pt idx="18">
                  <c:v>4.0000000000000036E-2</c:v>
                </c:pt>
                <c:pt idx="19">
                  <c:v>-5.0000000000000266E-2</c:v>
                </c:pt>
                <c:pt idx="20">
                  <c:v>1.0000000000000231E-2</c:v>
                </c:pt>
                <c:pt idx="21">
                  <c:v>8.0000000000000668E-2</c:v>
                </c:pt>
                <c:pt idx="22">
                  <c:v>-4.00000000000027E-2</c:v>
                </c:pt>
                <c:pt idx="23">
                  <c:v>-7.9999999999998295E-2</c:v>
                </c:pt>
                <c:pt idx="24">
                  <c:v>0.12000000000000099</c:v>
                </c:pt>
                <c:pt idx="25">
                  <c:v>-0.16000000000000192</c:v>
                </c:pt>
                <c:pt idx="26">
                  <c:v>0.16000000000000192</c:v>
                </c:pt>
                <c:pt idx="27">
                  <c:v>-8.0000000000001847E-2</c:v>
                </c:pt>
                <c:pt idx="28">
                  <c:v>4.0000000000000924E-2</c:v>
                </c:pt>
                <c:pt idx="29">
                  <c:v>-8.0000000000000071E-2</c:v>
                </c:pt>
                <c:pt idx="30">
                  <c:v>1.0666666666666462</c:v>
                </c:pt>
                <c:pt idx="31">
                  <c:v>1.0000000000001632</c:v>
                </c:pt>
                <c:pt idx="32">
                  <c:v>11.999999999999492</c:v>
                </c:pt>
                <c:pt idx="33">
                  <c:v>3.0000000000006506</c:v>
                </c:pt>
                <c:pt idx="34">
                  <c:v>9.999999999999325</c:v>
                </c:pt>
                <c:pt idx="35">
                  <c:v>420.99999999998812</c:v>
                </c:pt>
                <c:pt idx="36">
                  <c:v>-354.99999999999932</c:v>
                </c:pt>
                <c:pt idx="37">
                  <c:v>-56.000000000001684</c:v>
                </c:pt>
                <c:pt idx="38">
                  <c:v>-34.999999999998792</c:v>
                </c:pt>
                <c:pt idx="39">
                  <c:v>-3.5527136788005767E-13</c:v>
                </c:pt>
                <c:pt idx="40">
                  <c:v>0.66666666666672192</c:v>
                </c:pt>
                <c:pt idx="41">
                  <c:v>-0.73333333333333195</c:v>
                </c:pt>
                <c:pt idx="42">
                  <c:v>-5.0000000000000711E-2</c:v>
                </c:pt>
                <c:pt idx="43">
                  <c:v>1.7763568394002505E-15</c:v>
                </c:pt>
                <c:pt idx="44">
                  <c:v>-1.7763568394002505E-15</c:v>
                </c:pt>
                <c:pt idx="45">
                  <c:v>0</c:v>
                </c:pt>
                <c:pt idx="46">
                  <c:v>9.9999999999999645E-2</c:v>
                </c:pt>
                <c:pt idx="47">
                  <c:v>-9.9999999999997868E-2</c:v>
                </c:pt>
                <c:pt idx="48">
                  <c:v>-1.7763568394002505E-15</c:v>
                </c:pt>
                <c:pt idx="49">
                  <c:v>0</c:v>
                </c:pt>
              </c:numCache>
            </c:numRef>
          </c:yVal>
          <c:smooth val="0"/>
          <c:extLst>
            <c:ext xmlns:c16="http://schemas.microsoft.com/office/drawing/2014/chart" uri="{C3380CC4-5D6E-409C-BE32-E72D297353CC}">
              <c16:uniqueId val="{00000000-3620-4FA7-908A-474932980781}"/>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68712926509186334"/>
          <c:h val="0.75678641314873807"/>
        </c:manualLayout>
      </c:layout>
      <c:scatterChart>
        <c:scatterStyle val="lineMarker"/>
        <c:varyColors val="0"/>
        <c:ser>
          <c:idx val="0"/>
          <c:order val="0"/>
          <c:tx>
            <c:strRef>
              <c:f>滴定圖用散佈圖!$B$1</c:f>
              <c:strCache>
                <c:ptCount val="1"/>
                <c:pt idx="0">
                  <c:v>pH</c:v>
                </c:pt>
              </c:strCache>
            </c:strRef>
          </c:tx>
          <c:spPr>
            <a:ln w="12700" cap="rnd">
              <a:solidFill>
                <a:schemeClr val="bg1">
                  <a:lumMod val="75000"/>
                </a:schemeClr>
              </a:solidFill>
              <a:round/>
            </a:ln>
            <a:effectLst/>
          </c:spPr>
          <c:marker>
            <c:symbol val="circle"/>
            <c:size val="3"/>
            <c:spPr>
              <a:solidFill>
                <a:schemeClr val="bg1">
                  <a:lumMod val="65000"/>
                </a:schemeClr>
              </a:solidFill>
              <a:ln w="9525">
                <a:noFill/>
              </a:ln>
              <a:effectLst/>
            </c:spPr>
          </c:marker>
          <c:xVal>
            <c:numRef>
              <c:f>滴定圖用散佈圖!$A$2:$A$51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滴定圖用散佈圖!$B$2:$B$51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84DE-4204-9176-4C50DBC238C4}"/>
            </c:ext>
          </c:extLst>
        </c:ser>
        <c:ser>
          <c:idx val="1"/>
          <c:order val="1"/>
          <c:tx>
            <c:v>中性點</c:v>
          </c:tx>
          <c:spPr>
            <a:ln w="19050" cap="rnd">
              <a:solidFill>
                <a:schemeClr val="accent2"/>
              </a:solidFill>
              <a:round/>
            </a:ln>
            <a:effectLst/>
          </c:spPr>
          <c:marker>
            <c:symbol val="circle"/>
            <c:size val="4"/>
            <c:spPr>
              <a:solidFill>
                <a:schemeClr val="accent2"/>
              </a:solidFill>
              <a:ln w="9525">
                <a:solidFill>
                  <a:schemeClr val="accent2"/>
                </a:solidFill>
              </a:ln>
              <a:effectLst/>
            </c:spPr>
          </c:marker>
          <c:dLbls>
            <c:dLbl>
              <c:idx val="0"/>
              <c:layout>
                <c:manualLayout>
                  <c:x val="1.7361111111111112E-2"/>
                  <c:y val="-9.111860106300702E-4"/>
                </c:manualLayout>
              </c:layout>
              <c:tx>
                <c:rich>
                  <a:bodyPr/>
                  <a:lstStyle/>
                  <a:p>
                    <a:fld id="{60A8693B-3DE0-490B-B696-FE27C46F2BDA}" type="CELLRANGE">
                      <a:rPr lang="en-US" altLang="zh-TW" baseline="0"/>
                      <a:pPr/>
                      <a:t>[CELLRANGE]</a:t>
                    </a:fld>
                    <a:r>
                      <a:rPr lang="en-US" altLang="zh-TW" baseline="0"/>
                      <a:t> </a:t>
                    </a:r>
                    <a:fld id="{E928EE97-8329-4DE9-B791-86B1FBB7B7D6}" type="XVALUE">
                      <a:rPr lang="en-US" altLang="zh-TW" baseline="0"/>
                      <a:pPr/>
                      <a:t>[X 值]</a:t>
                    </a:fld>
                    <a:endParaRPr lang="en-US" altLang="zh-TW" baseline="0"/>
                  </a:p>
                </c:rich>
              </c:tx>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84DE-4204-9176-4C50DBC238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1"/>
            <c:showSerName val="0"/>
            <c:showPercent val="0"/>
            <c:showBubbleSize val="0"/>
            <c:separator> </c:separator>
            <c:showLeaderLines val="0"/>
            <c:extLst>
              <c:ext xmlns:c15="http://schemas.microsoft.com/office/drawing/2012/chart" uri="{CE6537A1-D6FC-4f65-9D91-7224C49458BB}">
                <c15:showDataLabelsRange val="1"/>
                <c15:showLeaderLines val="0"/>
              </c:ext>
            </c:extLst>
          </c:dLbls>
          <c:errBars>
            <c:errDir val="y"/>
            <c:errBarType val="minus"/>
            <c:errValType val="cust"/>
            <c:noEndCap val="0"/>
            <c:plus>
              <c:numLit>
                <c:formatCode>General</c:formatCode>
                <c:ptCount val="1"/>
                <c:pt idx="0">
                  <c:v>1</c:v>
                </c:pt>
              </c:numLit>
            </c:plus>
            <c:minus>
              <c:numLit>
                <c:formatCode>General</c:formatCode>
                <c:ptCount val="1"/>
                <c:pt idx="0">
                  <c:v>14</c:v>
                </c:pt>
              </c:numLit>
            </c:minus>
            <c:spPr>
              <a:noFill/>
              <a:ln w="9525" cap="flat" cmpd="sng" algn="ctr">
                <a:solidFill>
                  <a:schemeClr val="tx1">
                    <a:lumMod val="65000"/>
                    <a:lumOff val="35000"/>
                  </a:schemeClr>
                </a:solidFill>
                <a:prstDash val="dash"/>
                <a:round/>
              </a:ln>
              <a:effectLst/>
            </c:spPr>
          </c:errBars>
          <c:errBars>
            <c:errDir val="x"/>
            <c:errBarType val="minus"/>
            <c:errValType val="cust"/>
            <c:noEndCap val="0"/>
            <c:plus>
              <c:numLit>
                <c:formatCode>General</c:formatCode>
                <c:ptCount val="1"/>
                <c:pt idx="0">
                  <c:v>1</c:v>
                </c:pt>
              </c:numLit>
            </c:plus>
            <c:minus>
              <c:numLit>
                <c:formatCode>General</c:formatCode>
                <c:ptCount val="1"/>
                <c:pt idx="0">
                  <c:v>40</c:v>
                </c:pt>
              </c:numLit>
            </c:minus>
            <c:spPr>
              <a:noFill/>
              <a:ln w="9525" cap="flat" cmpd="sng" algn="ctr">
                <a:solidFill>
                  <a:schemeClr val="tx1">
                    <a:lumMod val="65000"/>
                    <a:lumOff val="35000"/>
                  </a:schemeClr>
                </a:solidFill>
                <a:prstDash val="dash"/>
                <a:round/>
              </a:ln>
              <a:effectLst/>
            </c:spPr>
          </c:errBars>
          <c:xVal>
            <c:numRef>
              <c:f>滴定圖用散佈圖!$L$4</c:f>
              <c:numCache>
                <c:formatCode>General</c:formatCode>
                <c:ptCount val="1"/>
                <c:pt idx="0">
                  <c:v>25.1</c:v>
                </c:pt>
              </c:numCache>
            </c:numRef>
          </c:xVal>
          <c:yVal>
            <c:numRef>
              <c:f>滴定圖用散佈圖!$L$6</c:f>
              <c:numCache>
                <c:formatCode>0.0</c:formatCode>
                <c:ptCount val="1"/>
                <c:pt idx="0">
                  <c:v>7</c:v>
                </c:pt>
              </c:numCache>
            </c:numRef>
          </c:yVal>
          <c:smooth val="0"/>
          <c:extLst>
            <c:ext xmlns:c15="http://schemas.microsoft.com/office/drawing/2012/chart" uri="{02D57815-91ED-43cb-92C2-25804820EDAC}">
              <c15:datalabelsRange>
                <c15:f>滴定圖用散佈圖!$M$4</c15:f>
                <c15:dlblRangeCache>
                  <c:ptCount val="1"/>
                  <c:pt idx="0">
                    <c:v>體積</c:v>
                  </c:pt>
                </c15:dlblRangeCache>
              </c15:datalabelsRange>
            </c:ext>
            <c:ext xmlns:c16="http://schemas.microsoft.com/office/drawing/2014/chart" uri="{C3380CC4-5D6E-409C-BE32-E72D297353CC}">
              <c16:uniqueId val="{00000001-84DE-4204-9176-4C50DBC238C4}"/>
            </c:ext>
          </c:extLst>
        </c:ser>
        <c:dLbls>
          <c:showLegendKey val="0"/>
          <c:showVal val="0"/>
          <c:showCatName val="0"/>
          <c:showSerName val="0"/>
          <c:showPercent val="0"/>
          <c:showBubbleSize val="0"/>
        </c:dLbls>
        <c:axId val="404870416"/>
        <c:axId val="404871400"/>
      </c:scatterChart>
      <c:valAx>
        <c:axId val="404870416"/>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 體積 </a:t>
                </a:r>
                <a:r>
                  <a:rPr lang="en-US" altLang="zh-TW"/>
                  <a:t>(mL)</a:t>
                </a:r>
                <a:endParaRPr lang="zh-TW"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min val="0"/>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pH</a:t>
                </a:r>
                <a:endParaRPr lang="zh-TW" altLang="en-US"/>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三維資料用熱區圖!$A$25</c:f>
              <c:strCache>
                <c:ptCount val="1"/>
                <c:pt idx="0">
                  <c:v>甲</c:v>
                </c:pt>
              </c:strCache>
            </c:strRef>
          </c:tx>
          <c:spPr>
            <a:ln w="28575" cap="rnd">
              <a:solidFill>
                <a:schemeClr val="accent1"/>
              </a:solidFill>
              <a:round/>
            </a:ln>
            <a:effectLst/>
          </c:spPr>
          <c:marker>
            <c:symbol val="none"/>
          </c:marker>
          <c:val>
            <c:numRef>
              <c:f>三維資料用熱區圖!$B$25:$U$25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smooth val="0"/>
          <c:extLst>
            <c:ext xmlns:c16="http://schemas.microsoft.com/office/drawing/2014/chart" uri="{C3380CC4-5D6E-409C-BE32-E72D297353CC}">
              <c16:uniqueId val="{00000008-7F4E-4E7B-89AC-75AB04F2007A}"/>
            </c:ext>
          </c:extLst>
        </c:ser>
        <c:ser>
          <c:idx val="1"/>
          <c:order val="1"/>
          <c:tx>
            <c:strRef>
              <c:f>三維資料用熱區圖!$A$26</c:f>
              <c:strCache>
                <c:ptCount val="1"/>
                <c:pt idx="0">
                  <c:v>乙</c:v>
                </c:pt>
              </c:strCache>
            </c:strRef>
          </c:tx>
          <c:spPr>
            <a:ln w="28575" cap="rnd">
              <a:solidFill>
                <a:schemeClr val="accent2"/>
              </a:solidFill>
              <a:round/>
            </a:ln>
            <a:effectLst/>
          </c:spPr>
          <c:marker>
            <c:symbol val="none"/>
          </c:marker>
          <c:val>
            <c:numRef>
              <c:f>三維資料用熱區圖!$B$26:$U$26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smooth val="0"/>
          <c:extLst>
            <c:ext xmlns:c16="http://schemas.microsoft.com/office/drawing/2014/chart" uri="{C3380CC4-5D6E-409C-BE32-E72D297353CC}">
              <c16:uniqueId val="{00000009-7F4E-4E7B-89AC-75AB04F2007A}"/>
            </c:ext>
          </c:extLst>
        </c:ser>
        <c:ser>
          <c:idx val="2"/>
          <c:order val="2"/>
          <c:tx>
            <c:strRef>
              <c:f>三維資料用熱區圖!$A$27</c:f>
              <c:strCache>
                <c:ptCount val="1"/>
                <c:pt idx="0">
                  <c:v>丙</c:v>
                </c:pt>
              </c:strCache>
            </c:strRef>
          </c:tx>
          <c:spPr>
            <a:ln w="28575" cap="rnd">
              <a:solidFill>
                <a:schemeClr val="accent3"/>
              </a:solidFill>
              <a:round/>
            </a:ln>
            <a:effectLst/>
          </c:spPr>
          <c:marker>
            <c:symbol val="none"/>
          </c:marker>
          <c:val>
            <c:numRef>
              <c:f>三維資料用熱區圖!$B$27:$U$27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A-7F4E-4E7B-89AC-75AB04F2007A}"/>
            </c:ext>
          </c:extLst>
        </c:ser>
        <c:ser>
          <c:idx val="3"/>
          <c:order val="3"/>
          <c:tx>
            <c:strRef>
              <c:f>三維資料用熱區圖!$A$28</c:f>
              <c:strCache>
                <c:ptCount val="1"/>
                <c:pt idx="0">
                  <c:v>丁</c:v>
                </c:pt>
              </c:strCache>
            </c:strRef>
          </c:tx>
          <c:spPr>
            <a:ln w="28575" cap="rnd">
              <a:solidFill>
                <a:schemeClr val="accent4"/>
              </a:solidFill>
              <a:round/>
            </a:ln>
            <a:effectLst/>
          </c:spPr>
          <c:marker>
            <c:symbol val="none"/>
          </c:marker>
          <c:val>
            <c:numRef>
              <c:f>三維資料用熱區圖!$B$28:$U$28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smooth val="0"/>
          <c:extLst>
            <c:ext xmlns:c16="http://schemas.microsoft.com/office/drawing/2014/chart" uri="{C3380CC4-5D6E-409C-BE32-E72D297353CC}">
              <c16:uniqueId val="{0000000B-7F4E-4E7B-89AC-75AB04F2007A}"/>
            </c:ext>
          </c:extLst>
        </c:ser>
        <c:ser>
          <c:idx val="4"/>
          <c:order val="4"/>
          <c:tx>
            <c:strRef>
              <c:f>三維資料用熱區圖!$A$29</c:f>
              <c:strCache>
                <c:ptCount val="1"/>
                <c:pt idx="0">
                  <c:v>戊</c:v>
                </c:pt>
              </c:strCache>
            </c:strRef>
          </c:tx>
          <c:spPr>
            <a:ln w="28575" cap="rnd">
              <a:solidFill>
                <a:schemeClr val="accent5"/>
              </a:solidFill>
              <a:round/>
            </a:ln>
            <a:effectLst/>
          </c:spPr>
          <c:marker>
            <c:symbol val="none"/>
          </c:marker>
          <c:val>
            <c:numRef>
              <c:f>三維資料用熱區圖!$B$29:$U$29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smooth val="0"/>
          <c:extLst>
            <c:ext xmlns:c16="http://schemas.microsoft.com/office/drawing/2014/chart" uri="{C3380CC4-5D6E-409C-BE32-E72D297353CC}">
              <c16:uniqueId val="{0000000C-7F4E-4E7B-89AC-75AB04F2007A}"/>
            </c:ext>
          </c:extLst>
        </c:ser>
        <c:ser>
          <c:idx val="5"/>
          <c:order val="5"/>
          <c:tx>
            <c:strRef>
              <c:f>三維資料用熱區圖!$A$30</c:f>
              <c:strCache>
                <c:ptCount val="1"/>
                <c:pt idx="0">
                  <c:v>己</c:v>
                </c:pt>
              </c:strCache>
            </c:strRef>
          </c:tx>
          <c:spPr>
            <a:ln w="28575" cap="rnd">
              <a:solidFill>
                <a:schemeClr val="accent6"/>
              </a:solidFill>
              <a:round/>
            </a:ln>
            <a:effectLst/>
          </c:spPr>
          <c:marker>
            <c:symbol val="none"/>
          </c:marker>
          <c:val>
            <c:numRef>
              <c:f>三維資料用熱區圖!$B$30:$U$30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smooth val="0"/>
          <c:extLst>
            <c:ext xmlns:c16="http://schemas.microsoft.com/office/drawing/2014/chart" uri="{C3380CC4-5D6E-409C-BE32-E72D297353CC}">
              <c16:uniqueId val="{0000000D-7F4E-4E7B-89AC-75AB04F2007A}"/>
            </c:ext>
          </c:extLst>
        </c:ser>
        <c:ser>
          <c:idx val="6"/>
          <c:order val="6"/>
          <c:tx>
            <c:strRef>
              <c:f>三維資料用熱區圖!$A$31</c:f>
              <c:strCache>
                <c:ptCount val="1"/>
                <c:pt idx="0">
                  <c:v>庚</c:v>
                </c:pt>
              </c:strCache>
            </c:strRef>
          </c:tx>
          <c:spPr>
            <a:ln w="28575" cap="rnd">
              <a:solidFill>
                <a:schemeClr val="accent1">
                  <a:lumMod val="60000"/>
                </a:schemeClr>
              </a:solidFill>
              <a:round/>
            </a:ln>
            <a:effectLst/>
          </c:spPr>
          <c:marker>
            <c:symbol val="none"/>
          </c:marker>
          <c:val>
            <c:numRef>
              <c:f>三維資料用熱區圖!$B$31:$U$31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smooth val="0"/>
          <c:extLst>
            <c:ext xmlns:c16="http://schemas.microsoft.com/office/drawing/2014/chart" uri="{C3380CC4-5D6E-409C-BE32-E72D297353CC}">
              <c16:uniqueId val="{0000000E-7F4E-4E7B-89AC-75AB04F2007A}"/>
            </c:ext>
          </c:extLst>
        </c:ser>
        <c:ser>
          <c:idx val="7"/>
          <c:order val="7"/>
          <c:tx>
            <c:strRef>
              <c:f>三維資料用熱區圖!$A$32</c:f>
              <c:strCache>
                <c:ptCount val="1"/>
                <c:pt idx="0">
                  <c:v>辛</c:v>
                </c:pt>
              </c:strCache>
            </c:strRef>
          </c:tx>
          <c:spPr>
            <a:ln w="28575" cap="rnd">
              <a:solidFill>
                <a:schemeClr val="accent2">
                  <a:lumMod val="60000"/>
                </a:schemeClr>
              </a:solidFill>
              <a:round/>
            </a:ln>
            <a:effectLst/>
          </c:spPr>
          <c:marker>
            <c:symbol val="none"/>
          </c:marker>
          <c:val>
            <c:numRef>
              <c:f>三維資料用熱區圖!$B$32:$U$32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smooth val="0"/>
          <c:extLst>
            <c:ext xmlns:c16="http://schemas.microsoft.com/office/drawing/2014/chart" uri="{C3380CC4-5D6E-409C-BE32-E72D297353CC}">
              <c16:uniqueId val="{0000000F-7F4E-4E7B-89AC-75AB04F2007A}"/>
            </c:ext>
          </c:extLst>
        </c:ser>
        <c:dLbls>
          <c:showLegendKey val="0"/>
          <c:showVal val="0"/>
          <c:showCatName val="0"/>
          <c:showSerName val="0"/>
          <c:showPercent val="0"/>
          <c:showBubbleSize val="0"/>
        </c:dLbls>
        <c:smooth val="0"/>
        <c:axId val="814036888"/>
        <c:axId val="814029344"/>
      </c:lineChart>
      <c:catAx>
        <c:axId val="8140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29344"/>
        <c:crosses val="autoZero"/>
        <c:auto val="1"/>
        <c:lblAlgn val="ctr"/>
        <c:lblOffset val="100"/>
        <c:noMultiLvlLbl val="0"/>
      </c:catAx>
      <c:valAx>
        <c:axId val="8140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3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三維資料用熱區圖!$A$25</c:f>
              <c:strCache>
                <c:ptCount val="1"/>
                <c:pt idx="0">
                  <c:v>甲</c:v>
                </c:pt>
              </c:strCache>
            </c:strRef>
          </c:tx>
          <c:spPr>
            <a:solidFill>
              <a:schemeClr val="accent1"/>
            </a:solidFill>
            <a:ln>
              <a:noFill/>
            </a:ln>
            <a:effectLst/>
          </c:spPr>
          <c:invertIfNegative val="0"/>
          <c:val>
            <c:numRef>
              <c:f>三維資料用熱區圖!$B$25:$U$25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extLst>
            <c:ext xmlns:c16="http://schemas.microsoft.com/office/drawing/2014/chart" uri="{C3380CC4-5D6E-409C-BE32-E72D297353CC}">
              <c16:uniqueId val="{00000000-1F5F-45DF-9DAD-57F3B280F5FC}"/>
            </c:ext>
          </c:extLst>
        </c:ser>
        <c:ser>
          <c:idx val="1"/>
          <c:order val="1"/>
          <c:tx>
            <c:strRef>
              <c:f>三維資料用熱區圖!$A$26</c:f>
              <c:strCache>
                <c:ptCount val="1"/>
                <c:pt idx="0">
                  <c:v>乙</c:v>
                </c:pt>
              </c:strCache>
            </c:strRef>
          </c:tx>
          <c:spPr>
            <a:solidFill>
              <a:schemeClr val="accent2"/>
            </a:solidFill>
            <a:ln>
              <a:noFill/>
            </a:ln>
            <a:effectLst/>
          </c:spPr>
          <c:invertIfNegative val="0"/>
          <c:val>
            <c:numRef>
              <c:f>三維資料用熱區圖!$B$26:$U$26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extLst>
            <c:ext xmlns:c16="http://schemas.microsoft.com/office/drawing/2014/chart" uri="{C3380CC4-5D6E-409C-BE32-E72D297353CC}">
              <c16:uniqueId val="{00000001-1F5F-45DF-9DAD-57F3B280F5FC}"/>
            </c:ext>
          </c:extLst>
        </c:ser>
        <c:ser>
          <c:idx val="2"/>
          <c:order val="2"/>
          <c:tx>
            <c:strRef>
              <c:f>三維資料用熱區圖!$A$27</c:f>
              <c:strCache>
                <c:ptCount val="1"/>
                <c:pt idx="0">
                  <c:v>丙</c:v>
                </c:pt>
              </c:strCache>
            </c:strRef>
          </c:tx>
          <c:spPr>
            <a:solidFill>
              <a:schemeClr val="accent3"/>
            </a:solidFill>
            <a:ln>
              <a:noFill/>
            </a:ln>
            <a:effectLst/>
          </c:spPr>
          <c:invertIfNegative val="0"/>
          <c:val>
            <c:numRef>
              <c:f>三維資料用熱區圖!$B$27:$U$27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2-1F5F-45DF-9DAD-57F3B280F5FC}"/>
            </c:ext>
          </c:extLst>
        </c:ser>
        <c:ser>
          <c:idx val="3"/>
          <c:order val="3"/>
          <c:tx>
            <c:strRef>
              <c:f>三維資料用熱區圖!$A$28</c:f>
              <c:strCache>
                <c:ptCount val="1"/>
                <c:pt idx="0">
                  <c:v>丁</c:v>
                </c:pt>
              </c:strCache>
            </c:strRef>
          </c:tx>
          <c:spPr>
            <a:solidFill>
              <a:schemeClr val="accent4"/>
            </a:solidFill>
            <a:ln>
              <a:noFill/>
            </a:ln>
            <a:effectLst/>
          </c:spPr>
          <c:invertIfNegative val="0"/>
          <c:val>
            <c:numRef>
              <c:f>三維資料用熱區圖!$B$28:$U$28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extLst>
            <c:ext xmlns:c16="http://schemas.microsoft.com/office/drawing/2014/chart" uri="{C3380CC4-5D6E-409C-BE32-E72D297353CC}">
              <c16:uniqueId val="{00000003-1F5F-45DF-9DAD-57F3B280F5FC}"/>
            </c:ext>
          </c:extLst>
        </c:ser>
        <c:ser>
          <c:idx val="4"/>
          <c:order val="4"/>
          <c:tx>
            <c:strRef>
              <c:f>三維資料用熱區圖!$A$29</c:f>
              <c:strCache>
                <c:ptCount val="1"/>
                <c:pt idx="0">
                  <c:v>戊</c:v>
                </c:pt>
              </c:strCache>
            </c:strRef>
          </c:tx>
          <c:spPr>
            <a:solidFill>
              <a:schemeClr val="accent5"/>
            </a:solidFill>
            <a:ln>
              <a:noFill/>
            </a:ln>
            <a:effectLst/>
          </c:spPr>
          <c:invertIfNegative val="0"/>
          <c:val>
            <c:numRef>
              <c:f>三維資料用熱區圖!$B$29:$U$29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extLst>
            <c:ext xmlns:c16="http://schemas.microsoft.com/office/drawing/2014/chart" uri="{C3380CC4-5D6E-409C-BE32-E72D297353CC}">
              <c16:uniqueId val="{00000004-1F5F-45DF-9DAD-57F3B280F5FC}"/>
            </c:ext>
          </c:extLst>
        </c:ser>
        <c:ser>
          <c:idx val="5"/>
          <c:order val="5"/>
          <c:tx>
            <c:strRef>
              <c:f>三維資料用熱區圖!$A$30</c:f>
              <c:strCache>
                <c:ptCount val="1"/>
                <c:pt idx="0">
                  <c:v>己</c:v>
                </c:pt>
              </c:strCache>
            </c:strRef>
          </c:tx>
          <c:spPr>
            <a:solidFill>
              <a:schemeClr val="accent6"/>
            </a:solidFill>
            <a:ln>
              <a:noFill/>
            </a:ln>
            <a:effectLst/>
          </c:spPr>
          <c:invertIfNegative val="0"/>
          <c:val>
            <c:numRef>
              <c:f>三維資料用熱區圖!$B$30:$U$30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extLst>
            <c:ext xmlns:c16="http://schemas.microsoft.com/office/drawing/2014/chart" uri="{C3380CC4-5D6E-409C-BE32-E72D297353CC}">
              <c16:uniqueId val="{00000005-1F5F-45DF-9DAD-57F3B280F5FC}"/>
            </c:ext>
          </c:extLst>
        </c:ser>
        <c:ser>
          <c:idx val="6"/>
          <c:order val="6"/>
          <c:tx>
            <c:strRef>
              <c:f>三維資料用熱區圖!$A$31</c:f>
              <c:strCache>
                <c:ptCount val="1"/>
                <c:pt idx="0">
                  <c:v>庚</c:v>
                </c:pt>
              </c:strCache>
            </c:strRef>
          </c:tx>
          <c:spPr>
            <a:solidFill>
              <a:schemeClr val="accent1">
                <a:lumMod val="60000"/>
              </a:schemeClr>
            </a:solidFill>
            <a:ln>
              <a:noFill/>
            </a:ln>
            <a:effectLst/>
          </c:spPr>
          <c:invertIfNegative val="0"/>
          <c:val>
            <c:numRef>
              <c:f>三維資料用熱區圖!$B$31:$U$31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extLst>
            <c:ext xmlns:c16="http://schemas.microsoft.com/office/drawing/2014/chart" uri="{C3380CC4-5D6E-409C-BE32-E72D297353CC}">
              <c16:uniqueId val="{00000006-1F5F-45DF-9DAD-57F3B280F5FC}"/>
            </c:ext>
          </c:extLst>
        </c:ser>
        <c:ser>
          <c:idx val="7"/>
          <c:order val="7"/>
          <c:tx>
            <c:strRef>
              <c:f>三維資料用熱區圖!$A$32</c:f>
              <c:strCache>
                <c:ptCount val="1"/>
                <c:pt idx="0">
                  <c:v>辛</c:v>
                </c:pt>
              </c:strCache>
            </c:strRef>
          </c:tx>
          <c:spPr>
            <a:solidFill>
              <a:schemeClr val="accent2">
                <a:lumMod val="60000"/>
              </a:schemeClr>
            </a:solidFill>
            <a:ln>
              <a:noFill/>
            </a:ln>
            <a:effectLst/>
          </c:spPr>
          <c:invertIfNegative val="0"/>
          <c:val>
            <c:numRef>
              <c:f>三維資料用熱區圖!$B$32:$U$32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extLst>
            <c:ext xmlns:c16="http://schemas.microsoft.com/office/drawing/2014/chart" uri="{C3380CC4-5D6E-409C-BE32-E72D297353CC}">
              <c16:uniqueId val="{00000007-1F5F-45DF-9DAD-57F3B280F5FC}"/>
            </c:ext>
          </c:extLst>
        </c:ser>
        <c:dLbls>
          <c:showLegendKey val="0"/>
          <c:showVal val="0"/>
          <c:showCatName val="0"/>
          <c:showSerName val="0"/>
          <c:showPercent val="0"/>
          <c:showBubbleSize val="0"/>
        </c:dLbls>
        <c:gapWidth val="219"/>
        <c:overlap val="-27"/>
        <c:axId val="661063064"/>
        <c:axId val="661069624"/>
      </c:barChart>
      <c:catAx>
        <c:axId val="6610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9624"/>
        <c:crosses val="autoZero"/>
        <c:auto val="1"/>
        <c:lblAlgn val="ctr"/>
        <c:lblOffset val="100"/>
        <c:noMultiLvlLbl val="0"/>
      </c:catAx>
      <c:valAx>
        <c:axId val="66106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月均溫熱區圖!$A$2</c:f>
              <c:strCache>
                <c:ptCount val="1"/>
                <c:pt idx="0">
                  <c:v>玉山</c:v>
                </c:pt>
              </c:strCache>
            </c:strRef>
          </c:tx>
          <c:spPr>
            <a:ln w="28575" cap="rnd">
              <a:solidFill>
                <a:schemeClr val="accent1"/>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月均溫熱區圖!$B$2:$M$2</c:f>
              <c:numCache>
                <c:formatCode>0.0</c:formatCode>
                <c:ptCount val="12"/>
                <c:pt idx="0">
                  <c:v>-1.1000000000000001</c:v>
                </c:pt>
                <c:pt idx="1">
                  <c:v>-0.5</c:v>
                </c:pt>
                <c:pt idx="2">
                  <c:v>1.1000000000000001</c:v>
                </c:pt>
                <c:pt idx="3">
                  <c:v>3.4</c:v>
                </c:pt>
                <c:pt idx="4">
                  <c:v>5.7</c:v>
                </c:pt>
                <c:pt idx="5">
                  <c:v>7.1</c:v>
                </c:pt>
                <c:pt idx="6">
                  <c:v>7.9</c:v>
                </c:pt>
                <c:pt idx="7">
                  <c:v>7.8</c:v>
                </c:pt>
                <c:pt idx="8">
                  <c:v>7.1</c:v>
                </c:pt>
                <c:pt idx="9">
                  <c:v>6.5</c:v>
                </c:pt>
                <c:pt idx="10">
                  <c:v>4</c:v>
                </c:pt>
                <c:pt idx="11">
                  <c:v>0.8</c:v>
                </c:pt>
              </c:numCache>
            </c:numRef>
          </c:val>
          <c:smooth val="0"/>
          <c:extLst>
            <c:ext xmlns:c16="http://schemas.microsoft.com/office/drawing/2014/chart" uri="{C3380CC4-5D6E-409C-BE32-E72D297353CC}">
              <c16:uniqueId val="{00000000-9803-4F7B-9CCB-2F87E4C626A8}"/>
            </c:ext>
          </c:extLst>
        </c:ser>
        <c:ser>
          <c:idx val="1"/>
          <c:order val="1"/>
          <c:tx>
            <c:strRef>
              <c:f>月均溫熱區圖!$A$3</c:f>
              <c:strCache>
                <c:ptCount val="1"/>
                <c:pt idx="0">
                  <c:v>阿里山</c:v>
                </c:pt>
              </c:strCache>
            </c:strRef>
          </c:tx>
          <c:spPr>
            <a:ln w="28575" cap="rnd">
              <a:solidFill>
                <a:schemeClr val="accent2"/>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月均溫熱區圖!$B$3:$M$3</c:f>
              <c:numCache>
                <c:formatCode>0.0</c:formatCode>
                <c:ptCount val="12"/>
                <c:pt idx="0">
                  <c:v>6.2</c:v>
                </c:pt>
                <c:pt idx="1">
                  <c:v>7.2</c:v>
                </c:pt>
                <c:pt idx="2">
                  <c:v>9.3000000000000007</c:v>
                </c:pt>
                <c:pt idx="3">
                  <c:v>11.4</c:v>
                </c:pt>
                <c:pt idx="4">
                  <c:v>12.9</c:v>
                </c:pt>
                <c:pt idx="5">
                  <c:v>14.2</c:v>
                </c:pt>
                <c:pt idx="6">
                  <c:v>14.6</c:v>
                </c:pt>
                <c:pt idx="7">
                  <c:v>14.4</c:v>
                </c:pt>
                <c:pt idx="8">
                  <c:v>13.7</c:v>
                </c:pt>
                <c:pt idx="9">
                  <c:v>12.3</c:v>
                </c:pt>
                <c:pt idx="10">
                  <c:v>10.3</c:v>
                </c:pt>
                <c:pt idx="11">
                  <c:v>7.3</c:v>
                </c:pt>
              </c:numCache>
            </c:numRef>
          </c:val>
          <c:smooth val="0"/>
          <c:extLst>
            <c:ext xmlns:c16="http://schemas.microsoft.com/office/drawing/2014/chart" uri="{C3380CC4-5D6E-409C-BE32-E72D297353CC}">
              <c16:uniqueId val="{00000001-9803-4F7B-9CCB-2F87E4C626A8}"/>
            </c:ext>
          </c:extLst>
        </c:ser>
        <c:ser>
          <c:idx val="2"/>
          <c:order val="2"/>
          <c:tx>
            <c:strRef>
              <c:f>月均溫熱區圖!$A$4</c:f>
              <c:strCache>
                <c:ptCount val="1"/>
                <c:pt idx="0">
                  <c:v>鞍部</c:v>
                </c:pt>
              </c:strCache>
            </c:strRef>
          </c:tx>
          <c:spPr>
            <a:ln w="28575" cap="rnd">
              <a:solidFill>
                <a:schemeClr val="accent3"/>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月均溫熱區圖!$B$4:$M$4</c:f>
              <c:numCache>
                <c:formatCode>0.0</c:formatCode>
                <c:ptCount val="12"/>
                <c:pt idx="0">
                  <c:v>10.1</c:v>
                </c:pt>
                <c:pt idx="1">
                  <c:v>10.9</c:v>
                </c:pt>
                <c:pt idx="2">
                  <c:v>13</c:v>
                </c:pt>
                <c:pt idx="3">
                  <c:v>16.399999999999999</c:v>
                </c:pt>
                <c:pt idx="4">
                  <c:v>19.399999999999999</c:v>
                </c:pt>
                <c:pt idx="5">
                  <c:v>21.8</c:v>
                </c:pt>
                <c:pt idx="6">
                  <c:v>23.2</c:v>
                </c:pt>
                <c:pt idx="7">
                  <c:v>22.9</c:v>
                </c:pt>
                <c:pt idx="8">
                  <c:v>21</c:v>
                </c:pt>
                <c:pt idx="9">
                  <c:v>17.899999999999999</c:v>
                </c:pt>
                <c:pt idx="10">
                  <c:v>14.9</c:v>
                </c:pt>
                <c:pt idx="11">
                  <c:v>11.4</c:v>
                </c:pt>
              </c:numCache>
            </c:numRef>
          </c:val>
          <c:smooth val="0"/>
          <c:extLst>
            <c:ext xmlns:c16="http://schemas.microsoft.com/office/drawing/2014/chart" uri="{C3380CC4-5D6E-409C-BE32-E72D297353CC}">
              <c16:uniqueId val="{00000002-9803-4F7B-9CCB-2F87E4C626A8}"/>
            </c:ext>
          </c:extLst>
        </c:ser>
        <c:ser>
          <c:idx val="3"/>
          <c:order val="3"/>
          <c:tx>
            <c:strRef>
              <c:f>月均溫熱區圖!$A$5</c:f>
              <c:strCache>
                <c:ptCount val="1"/>
                <c:pt idx="0">
                  <c:v>竹子湖</c:v>
                </c:pt>
              </c:strCache>
            </c:strRef>
          </c:tx>
          <c:spPr>
            <a:ln w="28575" cap="rnd">
              <a:solidFill>
                <a:schemeClr val="accent4"/>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月均溫熱區圖!$B$5:$M$5</c:f>
              <c:numCache>
                <c:formatCode>0.0</c:formatCode>
                <c:ptCount val="12"/>
                <c:pt idx="0">
                  <c:v>11.8</c:v>
                </c:pt>
                <c:pt idx="1">
                  <c:v>12.5</c:v>
                </c:pt>
                <c:pt idx="2">
                  <c:v>14.7</c:v>
                </c:pt>
                <c:pt idx="3">
                  <c:v>18</c:v>
                </c:pt>
                <c:pt idx="4">
                  <c:v>21</c:v>
                </c:pt>
                <c:pt idx="5">
                  <c:v>23.3</c:v>
                </c:pt>
                <c:pt idx="6">
                  <c:v>24.8</c:v>
                </c:pt>
                <c:pt idx="7">
                  <c:v>24.6</c:v>
                </c:pt>
                <c:pt idx="8">
                  <c:v>22.7</c:v>
                </c:pt>
                <c:pt idx="9">
                  <c:v>19.8</c:v>
                </c:pt>
                <c:pt idx="10">
                  <c:v>16.8</c:v>
                </c:pt>
                <c:pt idx="11">
                  <c:v>13.3</c:v>
                </c:pt>
              </c:numCache>
            </c:numRef>
          </c:val>
          <c:smooth val="0"/>
          <c:extLst>
            <c:ext xmlns:c16="http://schemas.microsoft.com/office/drawing/2014/chart" uri="{C3380CC4-5D6E-409C-BE32-E72D297353CC}">
              <c16:uniqueId val="{00000003-9803-4F7B-9CCB-2F87E4C626A8}"/>
            </c:ext>
          </c:extLst>
        </c:ser>
        <c:ser>
          <c:idx val="4"/>
          <c:order val="4"/>
          <c:tx>
            <c:strRef>
              <c:f>月均溫熱區圖!$A$6</c:f>
              <c:strCache>
                <c:ptCount val="1"/>
                <c:pt idx="0">
                  <c:v>日月潭</c:v>
                </c:pt>
              </c:strCache>
            </c:strRef>
          </c:tx>
          <c:spPr>
            <a:ln w="28575" cap="rnd">
              <a:solidFill>
                <a:schemeClr val="accent5"/>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月均溫熱區圖!$B$6:$M$6</c:f>
              <c:numCache>
                <c:formatCode>0.0</c:formatCode>
                <c:ptCount val="12"/>
                <c:pt idx="0">
                  <c:v>14.2</c:v>
                </c:pt>
                <c:pt idx="1">
                  <c:v>15.1</c:v>
                </c:pt>
                <c:pt idx="2">
                  <c:v>16.899999999999999</c:v>
                </c:pt>
                <c:pt idx="3">
                  <c:v>19.2</c:v>
                </c:pt>
                <c:pt idx="4">
                  <c:v>21</c:v>
                </c:pt>
                <c:pt idx="5">
                  <c:v>22.2</c:v>
                </c:pt>
                <c:pt idx="6">
                  <c:v>23</c:v>
                </c:pt>
                <c:pt idx="7">
                  <c:v>22.7</c:v>
                </c:pt>
                <c:pt idx="8">
                  <c:v>22.1</c:v>
                </c:pt>
                <c:pt idx="9">
                  <c:v>20.7</c:v>
                </c:pt>
                <c:pt idx="10">
                  <c:v>18.3</c:v>
                </c:pt>
                <c:pt idx="11">
                  <c:v>15.2</c:v>
                </c:pt>
              </c:numCache>
            </c:numRef>
          </c:val>
          <c:smooth val="0"/>
          <c:extLst>
            <c:ext xmlns:c16="http://schemas.microsoft.com/office/drawing/2014/chart" uri="{C3380CC4-5D6E-409C-BE32-E72D297353CC}">
              <c16:uniqueId val="{00000004-9803-4F7B-9CCB-2F87E4C626A8}"/>
            </c:ext>
          </c:extLst>
        </c:ser>
        <c:ser>
          <c:idx val="5"/>
          <c:order val="5"/>
          <c:tx>
            <c:strRef>
              <c:f>月均溫熱區圖!$A$7</c:f>
              <c:strCache>
                <c:ptCount val="1"/>
                <c:pt idx="0">
                  <c:v>淡水</c:v>
                </c:pt>
              </c:strCache>
            </c:strRef>
          </c:tx>
          <c:spPr>
            <a:ln w="28575" cap="rnd">
              <a:solidFill>
                <a:schemeClr val="accent6"/>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月均溫熱區圖!$B$7:$M$7</c:f>
              <c:numCache>
                <c:formatCode>0.0</c:formatCode>
                <c:ptCount val="12"/>
                <c:pt idx="0">
                  <c:v>15.2</c:v>
                </c:pt>
                <c:pt idx="1">
                  <c:v>15.6</c:v>
                </c:pt>
                <c:pt idx="2">
                  <c:v>17.399999999999999</c:v>
                </c:pt>
                <c:pt idx="3">
                  <c:v>21.1</c:v>
                </c:pt>
                <c:pt idx="4">
                  <c:v>24.5</c:v>
                </c:pt>
                <c:pt idx="5">
                  <c:v>26.9</c:v>
                </c:pt>
                <c:pt idx="6">
                  <c:v>28.8</c:v>
                </c:pt>
                <c:pt idx="7">
                  <c:v>28.6</c:v>
                </c:pt>
                <c:pt idx="8">
                  <c:v>26.7</c:v>
                </c:pt>
                <c:pt idx="9">
                  <c:v>23.7</c:v>
                </c:pt>
                <c:pt idx="10">
                  <c:v>20.6</c:v>
                </c:pt>
                <c:pt idx="11">
                  <c:v>16.899999999999999</c:v>
                </c:pt>
              </c:numCache>
            </c:numRef>
          </c:val>
          <c:smooth val="0"/>
          <c:extLst>
            <c:ext xmlns:c16="http://schemas.microsoft.com/office/drawing/2014/chart" uri="{C3380CC4-5D6E-409C-BE32-E72D297353CC}">
              <c16:uniqueId val="{00000005-9803-4F7B-9CCB-2F87E4C626A8}"/>
            </c:ext>
          </c:extLst>
        </c:ser>
        <c:ser>
          <c:idx val="6"/>
          <c:order val="6"/>
          <c:tx>
            <c:strRef>
              <c:f>月均溫熱區圖!$A$8</c:f>
              <c:strCache>
                <c:ptCount val="1"/>
                <c:pt idx="0">
                  <c:v>新竹</c:v>
                </c:pt>
              </c:strCache>
            </c:strRef>
          </c:tx>
          <c:spPr>
            <a:ln w="28575" cap="rnd">
              <a:solidFill>
                <a:schemeClr val="accent1">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月均溫熱區圖!$B$8:$M$8</c:f>
              <c:numCache>
                <c:formatCode>0.0</c:formatCode>
                <c:ptCount val="12"/>
                <c:pt idx="0">
                  <c:v>15.5</c:v>
                </c:pt>
                <c:pt idx="1">
                  <c:v>15.9</c:v>
                </c:pt>
                <c:pt idx="2">
                  <c:v>17.899999999999999</c:v>
                </c:pt>
                <c:pt idx="3">
                  <c:v>21.7</c:v>
                </c:pt>
                <c:pt idx="4">
                  <c:v>24.9</c:v>
                </c:pt>
                <c:pt idx="5">
                  <c:v>27.4</c:v>
                </c:pt>
                <c:pt idx="6">
                  <c:v>29</c:v>
                </c:pt>
                <c:pt idx="7">
                  <c:v>28.7</c:v>
                </c:pt>
                <c:pt idx="8">
                  <c:v>27.1</c:v>
                </c:pt>
                <c:pt idx="9">
                  <c:v>24.2</c:v>
                </c:pt>
                <c:pt idx="10">
                  <c:v>21.2</c:v>
                </c:pt>
                <c:pt idx="11">
                  <c:v>17.7</c:v>
                </c:pt>
              </c:numCache>
            </c:numRef>
          </c:val>
          <c:smooth val="0"/>
          <c:extLst>
            <c:ext xmlns:c16="http://schemas.microsoft.com/office/drawing/2014/chart" uri="{C3380CC4-5D6E-409C-BE32-E72D297353CC}">
              <c16:uniqueId val="{00000006-9803-4F7B-9CCB-2F87E4C626A8}"/>
            </c:ext>
          </c:extLst>
        </c:ser>
        <c:ser>
          <c:idx val="7"/>
          <c:order val="7"/>
          <c:tx>
            <c:strRef>
              <c:f>月均溫熱區圖!$A$9</c:f>
              <c:strCache>
                <c:ptCount val="1"/>
                <c:pt idx="0">
                  <c:v>彭佳嶼</c:v>
                </c:pt>
              </c:strCache>
            </c:strRef>
          </c:tx>
          <c:spPr>
            <a:ln w="28575" cap="rnd">
              <a:solidFill>
                <a:schemeClr val="accent2">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月均溫熱區圖!$B$9:$M$9</c:f>
              <c:numCache>
                <c:formatCode>0.0</c:formatCode>
                <c:ptCount val="12"/>
                <c:pt idx="0">
                  <c:v>15.7</c:v>
                </c:pt>
                <c:pt idx="1">
                  <c:v>15.9</c:v>
                </c:pt>
                <c:pt idx="2">
                  <c:v>17.5</c:v>
                </c:pt>
                <c:pt idx="3">
                  <c:v>20.399999999999999</c:v>
                </c:pt>
                <c:pt idx="4">
                  <c:v>23.4</c:v>
                </c:pt>
                <c:pt idx="5">
                  <c:v>26</c:v>
                </c:pt>
                <c:pt idx="6">
                  <c:v>28</c:v>
                </c:pt>
                <c:pt idx="7">
                  <c:v>27.9</c:v>
                </c:pt>
                <c:pt idx="8">
                  <c:v>26.3</c:v>
                </c:pt>
                <c:pt idx="9">
                  <c:v>23.7</c:v>
                </c:pt>
                <c:pt idx="10">
                  <c:v>20.7</c:v>
                </c:pt>
                <c:pt idx="11">
                  <c:v>17.399999999999999</c:v>
                </c:pt>
              </c:numCache>
            </c:numRef>
          </c:val>
          <c:smooth val="0"/>
          <c:extLst>
            <c:ext xmlns:c16="http://schemas.microsoft.com/office/drawing/2014/chart" uri="{C3380CC4-5D6E-409C-BE32-E72D297353CC}">
              <c16:uniqueId val="{00000007-9803-4F7B-9CCB-2F87E4C626A8}"/>
            </c:ext>
          </c:extLst>
        </c:ser>
        <c:ser>
          <c:idx val="8"/>
          <c:order val="8"/>
          <c:tx>
            <c:strRef>
              <c:f>月均溫熱區圖!$A$10</c:f>
              <c:strCache>
                <c:ptCount val="1"/>
                <c:pt idx="0">
                  <c:v>基隆</c:v>
                </c:pt>
              </c:strCache>
            </c:strRef>
          </c:tx>
          <c:spPr>
            <a:ln w="28575" cap="rnd">
              <a:solidFill>
                <a:schemeClr val="accent3">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月均溫熱區圖!$B$10:$M$10</c:f>
              <c:numCache>
                <c:formatCode>0.0</c:formatCode>
                <c:ptCount val="12"/>
                <c:pt idx="0">
                  <c:v>16</c:v>
                </c:pt>
                <c:pt idx="1">
                  <c:v>16.2</c:v>
                </c:pt>
                <c:pt idx="2">
                  <c:v>17.899999999999999</c:v>
                </c:pt>
                <c:pt idx="3">
                  <c:v>21.3</c:v>
                </c:pt>
                <c:pt idx="4">
                  <c:v>24.5</c:v>
                </c:pt>
                <c:pt idx="5">
                  <c:v>27.3</c:v>
                </c:pt>
                <c:pt idx="6">
                  <c:v>29.3</c:v>
                </c:pt>
                <c:pt idx="7">
                  <c:v>28.9</c:v>
                </c:pt>
                <c:pt idx="8">
                  <c:v>27</c:v>
                </c:pt>
                <c:pt idx="9">
                  <c:v>24.1</c:v>
                </c:pt>
                <c:pt idx="10">
                  <c:v>21.2</c:v>
                </c:pt>
                <c:pt idx="11">
                  <c:v>17.7</c:v>
                </c:pt>
              </c:numCache>
            </c:numRef>
          </c:val>
          <c:smooth val="0"/>
          <c:extLst>
            <c:ext xmlns:c16="http://schemas.microsoft.com/office/drawing/2014/chart" uri="{C3380CC4-5D6E-409C-BE32-E72D297353CC}">
              <c16:uniqueId val="{00000008-9803-4F7B-9CCB-2F87E4C626A8}"/>
            </c:ext>
          </c:extLst>
        </c:ser>
        <c:ser>
          <c:idx val="9"/>
          <c:order val="9"/>
          <c:tx>
            <c:strRef>
              <c:f>月均溫熱區圖!$A$11</c:f>
              <c:strCache>
                <c:ptCount val="1"/>
                <c:pt idx="0">
                  <c:v>梧棲</c:v>
                </c:pt>
              </c:strCache>
            </c:strRef>
          </c:tx>
          <c:spPr>
            <a:ln w="28575" cap="rnd">
              <a:solidFill>
                <a:schemeClr val="accent4">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月均溫熱區圖!$B$11:$M$11</c:f>
              <c:numCache>
                <c:formatCode>0.0</c:formatCode>
                <c:ptCount val="12"/>
                <c:pt idx="0">
                  <c:v>16</c:v>
                </c:pt>
                <c:pt idx="1">
                  <c:v>16.3</c:v>
                </c:pt>
                <c:pt idx="2">
                  <c:v>18.5</c:v>
                </c:pt>
                <c:pt idx="3">
                  <c:v>22.4</c:v>
                </c:pt>
                <c:pt idx="4">
                  <c:v>25.5</c:v>
                </c:pt>
                <c:pt idx="5">
                  <c:v>27.8</c:v>
                </c:pt>
                <c:pt idx="6">
                  <c:v>29</c:v>
                </c:pt>
                <c:pt idx="7">
                  <c:v>28.8</c:v>
                </c:pt>
                <c:pt idx="8">
                  <c:v>27.4</c:v>
                </c:pt>
                <c:pt idx="9">
                  <c:v>24.6</c:v>
                </c:pt>
                <c:pt idx="10">
                  <c:v>21.4</c:v>
                </c:pt>
                <c:pt idx="11">
                  <c:v>17.7</c:v>
                </c:pt>
              </c:numCache>
            </c:numRef>
          </c:val>
          <c:smooth val="0"/>
          <c:extLst>
            <c:ext xmlns:c16="http://schemas.microsoft.com/office/drawing/2014/chart" uri="{C3380CC4-5D6E-409C-BE32-E72D297353CC}">
              <c16:uniqueId val="{00000009-9803-4F7B-9CCB-2F87E4C626A8}"/>
            </c:ext>
          </c:extLst>
        </c:ser>
        <c:ser>
          <c:idx val="10"/>
          <c:order val="10"/>
          <c:tx>
            <c:strRef>
              <c:f>月均溫熱區圖!$A$12</c:f>
              <c:strCache>
                <c:ptCount val="1"/>
                <c:pt idx="0">
                  <c:v>臺北</c:v>
                </c:pt>
              </c:strCache>
            </c:strRef>
          </c:tx>
          <c:spPr>
            <a:ln w="28575" cap="rnd">
              <a:solidFill>
                <a:schemeClr val="accent5">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月均溫熱區圖!$B$12:$M$12</c:f>
              <c:numCache>
                <c:formatCode>0.0</c:formatCode>
                <c:ptCount val="12"/>
                <c:pt idx="0">
                  <c:v>16.100000000000001</c:v>
                </c:pt>
                <c:pt idx="1">
                  <c:v>16.5</c:v>
                </c:pt>
                <c:pt idx="2">
                  <c:v>18.5</c:v>
                </c:pt>
                <c:pt idx="3">
                  <c:v>21.9</c:v>
                </c:pt>
                <c:pt idx="4">
                  <c:v>25.2</c:v>
                </c:pt>
                <c:pt idx="5">
                  <c:v>27.7</c:v>
                </c:pt>
                <c:pt idx="6">
                  <c:v>29.6</c:v>
                </c:pt>
                <c:pt idx="7">
                  <c:v>29.2</c:v>
                </c:pt>
                <c:pt idx="8">
                  <c:v>27.4</c:v>
                </c:pt>
                <c:pt idx="9">
                  <c:v>24.5</c:v>
                </c:pt>
                <c:pt idx="10">
                  <c:v>21.5</c:v>
                </c:pt>
                <c:pt idx="11">
                  <c:v>17.899999999999999</c:v>
                </c:pt>
              </c:numCache>
            </c:numRef>
          </c:val>
          <c:smooth val="0"/>
          <c:extLst>
            <c:ext xmlns:c16="http://schemas.microsoft.com/office/drawing/2014/chart" uri="{C3380CC4-5D6E-409C-BE32-E72D297353CC}">
              <c16:uniqueId val="{0000000A-9803-4F7B-9CCB-2F87E4C626A8}"/>
            </c:ext>
          </c:extLst>
        </c:ser>
        <c:ser>
          <c:idx val="11"/>
          <c:order val="11"/>
          <c:tx>
            <c:strRef>
              <c:f>月均溫熱區圖!$A$13</c:f>
              <c:strCache>
                <c:ptCount val="1"/>
                <c:pt idx="0">
                  <c:v>宜蘭</c:v>
                </c:pt>
              </c:strCache>
            </c:strRef>
          </c:tx>
          <c:spPr>
            <a:ln w="28575" cap="rnd">
              <a:solidFill>
                <a:schemeClr val="accent6">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月均溫熱區圖!$B$13:$M$13</c:f>
              <c:numCache>
                <c:formatCode>0.0</c:formatCode>
                <c:ptCount val="12"/>
                <c:pt idx="0">
                  <c:v>16.3</c:v>
                </c:pt>
                <c:pt idx="1">
                  <c:v>16.899999999999999</c:v>
                </c:pt>
                <c:pt idx="2">
                  <c:v>18.899999999999999</c:v>
                </c:pt>
                <c:pt idx="3">
                  <c:v>21.7</c:v>
                </c:pt>
                <c:pt idx="4">
                  <c:v>24.4</c:v>
                </c:pt>
                <c:pt idx="5">
                  <c:v>26.8</c:v>
                </c:pt>
                <c:pt idx="6">
                  <c:v>28.6</c:v>
                </c:pt>
                <c:pt idx="7">
                  <c:v>28.3</c:v>
                </c:pt>
                <c:pt idx="8">
                  <c:v>26.5</c:v>
                </c:pt>
                <c:pt idx="9">
                  <c:v>23.6</c:v>
                </c:pt>
                <c:pt idx="10">
                  <c:v>20.6</c:v>
                </c:pt>
                <c:pt idx="11">
                  <c:v>17.5</c:v>
                </c:pt>
              </c:numCache>
            </c:numRef>
          </c:val>
          <c:smooth val="0"/>
          <c:extLst>
            <c:ext xmlns:c16="http://schemas.microsoft.com/office/drawing/2014/chart" uri="{C3380CC4-5D6E-409C-BE32-E72D297353CC}">
              <c16:uniqueId val="{0000000B-9803-4F7B-9CCB-2F87E4C626A8}"/>
            </c:ext>
          </c:extLst>
        </c:ser>
        <c:ser>
          <c:idx val="12"/>
          <c:order val="12"/>
          <c:tx>
            <c:strRef>
              <c:f>月均溫熱區圖!$A$14</c:f>
              <c:strCache>
                <c:ptCount val="1"/>
                <c:pt idx="0">
                  <c:v>蘇澳</c:v>
                </c:pt>
              </c:strCache>
            </c:strRef>
          </c:tx>
          <c:spPr>
            <a:ln w="28575" cap="rnd">
              <a:solidFill>
                <a:schemeClr val="accent1">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月均溫熱區圖!$B$14:$M$14</c:f>
              <c:numCache>
                <c:formatCode>0.0</c:formatCode>
                <c:ptCount val="12"/>
                <c:pt idx="0">
                  <c:v>16.399999999999999</c:v>
                </c:pt>
                <c:pt idx="1">
                  <c:v>16.899999999999999</c:v>
                </c:pt>
                <c:pt idx="2">
                  <c:v>18.8</c:v>
                </c:pt>
                <c:pt idx="3">
                  <c:v>21.6</c:v>
                </c:pt>
                <c:pt idx="4">
                  <c:v>24.4</c:v>
                </c:pt>
                <c:pt idx="5">
                  <c:v>26.9</c:v>
                </c:pt>
                <c:pt idx="6">
                  <c:v>28.6</c:v>
                </c:pt>
                <c:pt idx="7">
                  <c:v>28.2</c:v>
                </c:pt>
                <c:pt idx="8">
                  <c:v>26.6</c:v>
                </c:pt>
                <c:pt idx="9">
                  <c:v>23.8</c:v>
                </c:pt>
                <c:pt idx="10">
                  <c:v>20.9</c:v>
                </c:pt>
                <c:pt idx="11">
                  <c:v>17.7</c:v>
                </c:pt>
              </c:numCache>
            </c:numRef>
          </c:val>
          <c:smooth val="0"/>
          <c:extLst>
            <c:ext xmlns:c16="http://schemas.microsoft.com/office/drawing/2014/chart" uri="{C3380CC4-5D6E-409C-BE32-E72D297353CC}">
              <c16:uniqueId val="{0000000C-9803-4F7B-9CCB-2F87E4C626A8}"/>
            </c:ext>
          </c:extLst>
        </c:ser>
        <c:ser>
          <c:idx val="13"/>
          <c:order val="13"/>
          <c:tx>
            <c:strRef>
              <c:f>月均溫熱區圖!$A$15</c:f>
              <c:strCache>
                <c:ptCount val="1"/>
                <c:pt idx="0">
                  <c:v>嘉義</c:v>
                </c:pt>
              </c:strCache>
            </c:strRef>
          </c:tx>
          <c:spPr>
            <a:ln w="28575" cap="rnd">
              <a:solidFill>
                <a:schemeClr val="accent2">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月均溫熱區圖!$B$15:$M$15</c:f>
              <c:numCache>
                <c:formatCode>0.0</c:formatCode>
                <c:ptCount val="12"/>
                <c:pt idx="0">
                  <c:v>16.5</c:v>
                </c:pt>
                <c:pt idx="1">
                  <c:v>17.3</c:v>
                </c:pt>
                <c:pt idx="2">
                  <c:v>19.7</c:v>
                </c:pt>
                <c:pt idx="3">
                  <c:v>23</c:v>
                </c:pt>
                <c:pt idx="4">
                  <c:v>25.8</c:v>
                </c:pt>
                <c:pt idx="5">
                  <c:v>27.8</c:v>
                </c:pt>
                <c:pt idx="6">
                  <c:v>28.6</c:v>
                </c:pt>
                <c:pt idx="7">
                  <c:v>28.2</c:v>
                </c:pt>
                <c:pt idx="8">
                  <c:v>27</c:v>
                </c:pt>
                <c:pt idx="9">
                  <c:v>24.5</c:v>
                </c:pt>
                <c:pt idx="10">
                  <c:v>21.3</c:v>
                </c:pt>
                <c:pt idx="11">
                  <c:v>17.7</c:v>
                </c:pt>
              </c:numCache>
            </c:numRef>
          </c:val>
          <c:smooth val="0"/>
          <c:extLst>
            <c:ext xmlns:c16="http://schemas.microsoft.com/office/drawing/2014/chart" uri="{C3380CC4-5D6E-409C-BE32-E72D297353CC}">
              <c16:uniqueId val="{0000000D-9803-4F7B-9CCB-2F87E4C626A8}"/>
            </c:ext>
          </c:extLst>
        </c:ser>
        <c:ser>
          <c:idx val="14"/>
          <c:order val="14"/>
          <c:tx>
            <c:strRef>
              <c:f>月均溫熱區圖!$A$16</c:f>
              <c:strCache>
                <c:ptCount val="1"/>
                <c:pt idx="0">
                  <c:v>臺中</c:v>
                </c:pt>
              </c:strCache>
            </c:strRef>
          </c:tx>
          <c:spPr>
            <a:ln w="28575" cap="rnd">
              <a:solidFill>
                <a:schemeClr val="accent3">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月均溫熱區圖!$B$16:$M$16</c:f>
              <c:numCache>
                <c:formatCode>0.0</c:formatCode>
                <c:ptCount val="12"/>
                <c:pt idx="0">
                  <c:v>16.600000000000001</c:v>
                </c:pt>
                <c:pt idx="1">
                  <c:v>17.3</c:v>
                </c:pt>
                <c:pt idx="2">
                  <c:v>19.600000000000001</c:v>
                </c:pt>
                <c:pt idx="3">
                  <c:v>23.1</c:v>
                </c:pt>
                <c:pt idx="4">
                  <c:v>26</c:v>
                </c:pt>
                <c:pt idx="5">
                  <c:v>27.6</c:v>
                </c:pt>
                <c:pt idx="6">
                  <c:v>28.6</c:v>
                </c:pt>
                <c:pt idx="7">
                  <c:v>28.3</c:v>
                </c:pt>
                <c:pt idx="8">
                  <c:v>27.4</c:v>
                </c:pt>
                <c:pt idx="9">
                  <c:v>25.2</c:v>
                </c:pt>
                <c:pt idx="10">
                  <c:v>21.9</c:v>
                </c:pt>
                <c:pt idx="11">
                  <c:v>18.100000000000001</c:v>
                </c:pt>
              </c:numCache>
            </c:numRef>
          </c:val>
          <c:smooth val="0"/>
          <c:extLst>
            <c:ext xmlns:c16="http://schemas.microsoft.com/office/drawing/2014/chart" uri="{C3380CC4-5D6E-409C-BE32-E72D297353CC}">
              <c16:uniqueId val="{0000000E-9803-4F7B-9CCB-2F87E4C626A8}"/>
            </c:ext>
          </c:extLst>
        </c:ser>
        <c:ser>
          <c:idx val="15"/>
          <c:order val="15"/>
          <c:tx>
            <c:strRef>
              <c:f>月均溫熱區圖!$A$17</c:f>
              <c:strCache>
                <c:ptCount val="1"/>
                <c:pt idx="0">
                  <c:v>澎湖</c:v>
                </c:pt>
              </c:strCache>
            </c:strRef>
          </c:tx>
          <c:spPr>
            <a:ln w="28575" cap="rnd">
              <a:solidFill>
                <a:schemeClr val="accent4">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月均溫熱區圖!$B$17:$M$17</c:f>
              <c:numCache>
                <c:formatCode>0.0</c:formatCode>
                <c:ptCount val="12"/>
                <c:pt idx="0">
                  <c:v>16.899999999999999</c:v>
                </c:pt>
                <c:pt idx="1">
                  <c:v>17.100000000000001</c:v>
                </c:pt>
                <c:pt idx="2">
                  <c:v>19.5</c:v>
                </c:pt>
                <c:pt idx="3">
                  <c:v>23</c:v>
                </c:pt>
                <c:pt idx="4">
                  <c:v>25.7</c:v>
                </c:pt>
                <c:pt idx="5">
                  <c:v>27.6</c:v>
                </c:pt>
                <c:pt idx="6">
                  <c:v>28.7</c:v>
                </c:pt>
                <c:pt idx="7">
                  <c:v>28.6</c:v>
                </c:pt>
                <c:pt idx="8">
                  <c:v>27.8</c:v>
                </c:pt>
                <c:pt idx="9">
                  <c:v>25.4</c:v>
                </c:pt>
                <c:pt idx="10">
                  <c:v>22.4</c:v>
                </c:pt>
                <c:pt idx="11">
                  <c:v>18.899999999999999</c:v>
                </c:pt>
              </c:numCache>
            </c:numRef>
          </c:val>
          <c:smooth val="0"/>
          <c:extLst>
            <c:ext xmlns:c16="http://schemas.microsoft.com/office/drawing/2014/chart" uri="{C3380CC4-5D6E-409C-BE32-E72D297353CC}">
              <c16:uniqueId val="{0000000F-9803-4F7B-9CCB-2F87E4C626A8}"/>
            </c:ext>
          </c:extLst>
        </c:ser>
        <c:ser>
          <c:idx val="16"/>
          <c:order val="16"/>
          <c:tx>
            <c:strRef>
              <c:f>月均溫熱區圖!$A$18</c:f>
              <c:strCache>
                <c:ptCount val="1"/>
                <c:pt idx="0">
                  <c:v>臺南</c:v>
                </c:pt>
              </c:strCache>
            </c:strRef>
          </c:tx>
          <c:spPr>
            <a:ln w="28575" cap="rnd">
              <a:solidFill>
                <a:schemeClr val="accent5">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月均溫熱區圖!$B$18:$M$18</c:f>
              <c:numCache>
                <c:formatCode>0.0</c:formatCode>
                <c:ptCount val="12"/>
                <c:pt idx="0">
                  <c:v>17.600000000000001</c:v>
                </c:pt>
                <c:pt idx="1">
                  <c:v>18.600000000000001</c:v>
                </c:pt>
                <c:pt idx="2">
                  <c:v>21.2</c:v>
                </c:pt>
                <c:pt idx="3">
                  <c:v>24.5</c:v>
                </c:pt>
                <c:pt idx="4">
                  <c:v>27.2</c:v>
                </c:pt>
                <c:pt idx="5">
                  <c:v>28.5</c:v>
                </c:pt>
                <c:pt idx="6">
                  <c:v>29.2</c:v>
                </c:pt>
                <c:pt idx="7">
                  <c:v>28.8</c:v>
                </c:pt>
                <c:pt idx="8">
                  <c:v>28.1</c:v>
                </c:pt>
                <c:pt idx="9">
                  <c:v>26.1</c:v>
                </c:pt>
                <c:pt idx="10">
                  <c:v>22.8</c:v>
                </c:pt>
                <c:pt idx="11">
                  <c:v>19.100000000000001</c:v>
                </c:pt>
              </c:numCache>
            </c:numRef>
          </c:val>
          <c:smooth val="0"/>
          <c:extLst>
            <c:ext xmlns:c16="http://schemas.microsoft.com/office/drawing/2014/chart" uri="{C3380CC4-5D6E-409C-BE32-E72D297353CC}">
              <c16:uniqueId val="{00000010-9803-4F7B-9CCB-2F87E4C626A8}"/>
            </c:ext>
          </c:extLst>
        </c:ser>
        <c:ser>
          <c:idx val="17"/>
          <c:order val="17"/>
          <c:tx>
            <c:strRef>
              <c:f>月均溫熱區圖!$A$19</c:f>
              <c:strCache>
                <c:ptCount val="1"/>
                <c:pt idx="0">
                  <c:v>東吉島</c:v>
                </c:pt>
              </c:strCache>
            </c:strRef>
          </c:tx>
          <c:spPr>
            <a:ln w="28575" cap="rnd">
              <a:solidFill>
                <a:schemeClr val="accent6">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月均溫熱區圖!$B$19:$M$19</c:f>
              <c:numCache>
                <c:formatCode>0.0</c:formatCode>
                <c:ptCount val="12"/>
                <c:pt idx="0">
                  <c:v>17.8</c:v>
                </c:pt>
                <c:pt idx="1">
                  <c:v>18.2</c:v>
                </c:pt>
                <c:pt idx="2">
                  <c:v>20.3</c:v>
                </c:pt>
                <c:pt idx="3">
                  <c:v>23.3</c:v>
                </c:pt>
                <c:pt idx="4">
                  <c:v>25.7</c:v>
                </c:pt>
                <c:pt idx="5">
                  <c:v>27.4</c:v>
                </c:pt>
                <c:pt idx="6">
                  <c:v>28.4</c:v>
                </c:pt>
                <c:pt idx="7">
                  <c:v>28.2</c:v>
                </c:pt>
                <c:pt idx="8">
                  <c:v>27.3</c:v>
                </c:pt>
                <c:pt idx="9">
                  <c:v>25.3</c:v>
                </c:pt>
                <c:pt idx="10">
                  <c:v>22.7</c:v>
                </c:pt>
                <c:pt idx="11">
                  <c:v>19.600000000000001</c:v>
                </c:pt>
              </c:numCache>
            </c:numRef>
          </c:val>
          <c:smooth val="0"/>
          <c:extLst>
            <c:ext xmlns:c16="http://schemas.microsoft.com/office/drawing/2014/chart" uri="{C3380CC4-5D6E-409C-BE32-E72D297353CC}">
              <c16:uniqueId val="{00000011-9803-4F7B-9CCB-2F87E4C626A8}"/>
            </c:ext>
          </c:extLst>
        </c:ser>
        <c:ser>
          <c:idx val="18"/>
          <c:order val="18"/>
          <c:tx>
            <c:strRef>
              <c:f>月均溫熱區圖!$A$20</c:f>
              <c:strCache>
                <c:ptCount val="1"/>
                <c:pt idx="0">
                  <c:v>花蓮</c:v>
                </c:pt>
              </c:strCache>
            </c:strRef>
          </c:tx>
          <c:spPr>
            <a:ln w="28575" cap="rnd">
              <a:solidFill>
                <a:schemeClr val="accent1">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月均溫熱區圖!$B$20:$M$20</c:f>
              <c:numCache>
                <c:formatCode>0.0</c:formatCode>
                <c:ptCount val="12"/>
                <c:pt idx="0">
                  <c:v>18</c:v>
                </c:pt>
                <c:pt idx="1">
                  <c:v>18.399999999999999</c:v>
                </c:pt>
                <c:pt idx="2">
                  <c:v>20.2</c:v>
                </c:pt>
                <c:pt idx="3">
                  <c:v>22.7</c:v>
                </c:pt>
                <c:pt idx="4">
                  <c:v>25.1</c:v>
                </c:pt>
                <c:pt idx="5">
                  <c:v>27.1</c:v>
                </c:pt>
                <c:pt idx="6">
                  <c:v>28.5</c:v>
                </c:pt>
                <c:pt idx="7">
                  <c:v>28.2</c:v>
                </c:pt>
                <c:pt idx="8">
                  <c:v>26.8</c:v>
                </c:pt>
                <c:pt idx="9">
                  <c:v>24.8</c:v>
                </c:pt>
                <c:pt idx="10">
                  <c:v>22.2</c:v>
                </c:pt>
                <c:pt idx="11">
                  <c:v>19.3</c:v>
                </c:pt>
              </c:numCache>
            </c:numRef>
          </c:val>
          <c:smooth val="0"/>
          <c:extLst>
            <c:ext xmlns:c16="http://schemas.microsoft.com/office/drawing/2014/chart" uri="{C3380CC4-5D6E-409C-BE32-E72D297353CC}">
              <c16:uniqueId val="{00000012-9803-4F7B-9CCB-2F87E4C626A8}"/>
            </c:ext>
          </c:extLst>
        </c:ser>
        <c:ser>
          <c:idx val="19"/>
          <c:order val="19"/>
          <c:tx>
            <c:strRef>
              <c:f>月均溫熱區圖!$A$21</c:f>
              <c:strCache>
                <c:ptCount val="1"/>
                <c:pt idx="0">
                  <c:v>蘭嶼</c:v>
                </c:pt>
              </c:strCache>
            </c:strRef>
          </c:tx>
          <c:spPr>
            <a:ln w="28575" cap="rnd">
              <a:solidFill>
                <a:schemeClr val="accent2">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月均溫熱區圖!$B$21:$M$21</c:f>
              <c:numCache>
                <c:formatCode>0.0</c:formatCode>
                <c:ptCount val="12"/>
                <c:pt idx="0">
                  <c:v>18.5</c:v>
                </c:pt>
                <c:pt idx="1">
                  <c:v>19</c:v>
                </c:pt>
                <c:pt idx="2">
                  <c:v>20.5</c:v>
                </c:pt>
                <c:pt idx="3">
                  <c:v>22.4</c:v>
                </c:pt>
                <c:pt idx="4">
                  <c:v>24.3</c:v>
                </c:pt>
                <c:pt idx="5">
                  <c:v>25.7</c:v>
                </c:pt>
                <c:pt idx="6">
                  <c:v>26.3</c:v>
                </c:pt>
                <c:pt idx="7">
                  <c:v>26.1</c:v>
                </c:pt>
                <c:pt idx="8">
                  <c:v>25.2</c:v>
                </c:pt>
                <c:pt idx="9">
                  <c:v>23.8</c:v>
                </c:pt>
                <c:pt idx="10">
                  <c:v>21.7</c:v>
                </c:pt>
                <c:pt idx="11">
                  <c:v>19.399999999999999</c:v>
                </c:pt>
              </c:numCache>
            </c:numRef>
          </c:val>
          <c:smooth val="0"/>
          <c:extLst>
            <c:ext xmlns:c16="http://schemas.microsoft.com/office/drawing/2014/chart" uri="{C3380CC4-5D6E-409C-BE32-E72D297353CC}">
              <c16:uniqueId val="{00000013-9803-4F7B-9CCB-2F87E4C626A8}"/>
            </c:ext>
          </c:extLst>
        </c:ser>
        <c:ser>
          <c:idx val="20"/>
          <c:order val="20"/>
          <c:tx>
            <c:strRef>
              <c:f>月均溫熱區圖!$A$22</c:f>
              <c:strCache>
                <c:ptCount val="1"/>
                <c:pt idx="0">
                  <c:v>成功</c:v>
                </c:pt>
              </c:strCache>
            </c:strRef>
          </c:tx>
          <c:spPr>
            <a:ln w="28575" cap="rnd">
              <a:solidFill>
                <a:schemeClr val="accent3">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月均溫熱區圖!$B$22:$M$22</c:f>
              <c:numCache>
                <c:formatCode>0.0</c:formatCode>
                <c:ptCount val="12"/>
                <c:pt idx="0">
                  <c:v>18.899999999999999</c:v>
                </c:pt>
                <c:pt idx="1">
                  <c:v>19.399999999999999</c:v>
                </c:pt>
                <c:pt idx="2">
                  <c:v>21</c:v>
                </c:pt>
                <c:pt idx="3">
                  <c:v>23.2</c:v>
                </c:pt>
                <c:pt idx="4">
                  <c:v>25.3</c:v>
                </c:pt>
                <c:pt idx="5">
                  <c:v>27.1</c:v>
                </c:pt>
                <c:pt idx="6">
                  <c:v>28.1</c:v>
                </c:pt>
                <c:pt idx="7">
                  <c:v>27.9</c:v>
                </c:pt>
                <c:pt idx="8">
                  <c:v>26.8</c:v>
                </c:pt>
                <c:pt idx="9">
                  <c:v>25.2</c:v>
                </c:pt>
                <c:pt idx="10">
                  <c:v>22.7</c:v>
                </c:pt>
                <c:pt idx="11">
                  <c:v>20</c:v>
                </c:pt>
              </c:numCache>
            </c:numRef>
          </c:val>
          <c:smooth val="0"/>
          <c:extLst>
            <c:ext xmlns:c16="http://schemas.microsoft.com/office/drawing/2014/chart" uri="{C3380CC4-5D6E-409C-BE32-E72D297353CC}">
              <c16:uniqueId val="{00000014-9803-4F7B-9CCB-2F87E4C626A8}"/>
            </c:ext>
          </c:extLst>
        </c:ser>
        <c:ser>
          <c:idx val="21"/>
          <c:order val="21"/>
          <c:tx>
            <c:strRef>
              <c:f>月均溫熱區圖!$A$23</c:f>
              <c:strCache>
                <c:ptCount val="1"/>
                <c:pt idx="0">
                  <c:v>高雄</c:v>
                </c:pt>
              </c:strCache>
            </c:strRef>
          </c:tx>
          <c:spPr>
            <a:ln w="28575" cap="rnd">
              <a:solidFill>
                <a:schemeClr val="accent4">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月均溫熱區圖!$B$23:$M$23</c:f>
              <c:numCache>
                <c:formatCode>0.0</c:formatCode>
                <c:ptCount val="12"/>
                <c:pt idx="0">
                  <c:v>19.3</c:v>
                </c:pt>
                <c:pt idx="1">
                  <c:v>20.3</c:v>
                </c:pt>
                <c:pt idx="2">
                  <c:v>22.6</c:v>
                </c:pt>
                <c:pt idx="3">
                  <c:v>25.4</c:v>
                </c:pt>
                <c:pt idx="4">
                  <c:v>27.5</c:v>
                </c:pt>
                <c:pt idx="5">
                  <c:v>28.5</c:v>
                </c:pt>
                <c:pt idx="6">
                  <c:v>29.2</c:v>
                </c:pt>
                <c:pt idx="7">
                  <c:v>28.7</c:v>
                </c:pt>
                <c:pt idx="8">
                  <c:v>28.1</c:v>
                </c:pt>
                <c:pt idx="9">
                  <c:v>26.7</c:v>
                </c:pt>
                <c:pt idx="10">
                  <c:v>24</c:v>
                </c:pt>
                <c:pt idx="11">
                  <c:v>20.6</c:v>
                </c:pt>
              </c:numCache>
            </c:numRef>
          </c:val>
          <c:smooth val="0"/>
          <c:extLst>
            <c:ext xmlns:c16="http://schemas.microsoft.com/office/drawing/2014/chart" uri="{C3380CC4-5D6E-409C-BE32-E72D297353CC}">
              <c16:uniqueId val="{00000015-9803-4F7B-9CCB-2F87E4C626A8}"/>
            </c:ext>
          </c:extLst>
        </c:ser>
        <c:ser>
          <c:idx val="22"/>
          <c:order val="22"/>
          <c:tx>
            <c:strRef>
              <c:f>月均溫熱區圖!$A$24</c:f>
              <c:strCache>
                <c:ptCount val="1"/>
                <c:pt idx="0">
                  <c:v>臺東</c:v>
                </c:pt>
              </c:strCache>
            </c:strRef>
          </c:tx>
          <c:spPr>
            <a:ln w="28575" cap="rnd">
              <a:solidFill>
                <a:schemeClr val="accent5">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月均溫熱區圖!$B$24:$M$24</c:f>
              <c:numCache>
                <c:formatCode>0.0</c:formatCode>
                <c:ptCount val="12"/>
                <c:pt idx="0">
                  <c:v>19.5</c:v>
                </c:pt>
                <c:pt idx="1">
                  <c:v>20</c:v>
                </c:pt>
                <c:pt idx="2">
                  <c:v>21.8</c:v>
                </c:pt>
                <c:pt idx="3">
                  <c:v>24.1</c:v>
                </c:pt>
                <c:pt idx="4">
                  <c:v>26.2</c:v>
                </c:pt>
                <c:pt idx="5">
                  <c:v>27.8</c:v>
                </c:pt>
                <c:pt idx="6">
                  <c:v>28.9</c:v>
                </c:pt>
                <c:pt idx="7">
                  <c:v>28.7</c:v>
                </c:pt>
                <c:pt idx="8">
                  <c:v>27.5</c:v>
                </c:pt>
                <c:pt idx="9">
                  <c:v>25.7</c:v>
                </c:pt>
                <c:pt idx="10">
                  <c:v>23.3</c:v>
                </c:pt>
                <c:pt idx="11">
                  <c:v>20.5</c:v>
                </c:pt>
              </c:numCache>
            </c:numRef>
          </c:val>
          <c:smooth val="0"/>
          <c:extLst>
            <c:ext xmlns:c16="http://schemas.microsoft.com/office/drawing/2014/chart" uri="{C3380CC4-5D6E-409C-BE32-E72D297353CC}">
              <c16:uniqueId val="{00000016-9803-4F7B-9CCB-2F87E4C626A8}"/>
            </c:ext>
          </c:extLst>
        </c:ser>
        <c:ser>
          <c:idx val="23"/>
          <c:order val="23"/>
          <c:tx>
            <c:strRef>
              <c:f>月均溫熱區圖!$A$25</c:f>
              <c:strCache>
                <c:ptCount val="1"/>
                <c:pt idx="0">
                  <c:v>大武</c:v>
                </c:pt>
              </c:strCache>
            </c:strRef>
          </c:tx>
          <c:spPr>
            <a:ln w="28575" cap="rnd">
              <a:solidFill>
                <a:schemeClr val="accent6">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月均溫熱區圖!$B$25:$M$25</c:f>
              <c:numCache>
                <c:formatCode>0.0</c:formatCode>
                <c:ptCount val="12"/>
                <c:pt idx="0">
                  <c:v>20.3</c:v>
                </c:pt>
                <c:pt idx="1">
                  <c:v>20.9</c:v>
                </c:pt>
                <c:pt idx="2">
                  <c:v>22.6</c:v>
                </c:pt>
                <c:pt idx="3">
                  <c:v>24.7</c:v>
                </c:pt>
                <c:pt idx="4">
                  <c:v>26.5</c:v>
                </c:pt>
                <c:pt idx="5">
                  <c:v>28</c:v>
                </c:pt>
                <c:pt idx="6">
                  <c:v>28.6</c:v>
                </c:pt>
                <c:pt idx="7">
                  <c:v>28.2</c:v>
                </c:pt>
                <c:pt idx="8">
                  <c:v>27.2</c:v>
                </c:pt>
                <c:pt idx="9">
                  <c:v>26</c:v>
                </c:pt>
                <c:pt idx="10">
                  <c:v>24</c:v>
                </c:pt>
                <c:pt idx="11">
                  <c:v>21.3</c:v>
                </c:pt>
              </c:numCache>
            </c:numRef>
          </c:val>
          <c:smooth val="0"/>
          <c:extLst>
            <c:ext xmlns:c16="http://schemas.microsoft.com/office/drawing/2014/chart" uri="{C3380CC4-5D6E-409C-BE32-E72D297353CC}">
              <c16:uniqueId val="{00000017-9803-4F7B-9CCB-2F87E4C626A8}"/>
            </c:ext>
          </c:extLst>
        </c:ser>
        <c:ser>
          <c:idx val="24"/>
          <c:order val="24"/>
          <c:tx>
            <c:strRef>
              <c:f>月均溫熱區圖!$A$26</c:f>
              <c:strCache>
                <c:ptCount val="1"/>
                <c:pt idx="0">
                  <c:v>恆春</c:v>
                </c:pt>
              </c:strCache>
            </c:strRef>
          </c:tx>
          <c:spPr>
            <a:ln w="28575" cap="rnd">
              <a:solidFill>
                <a:schemeClr val="accent1">
                  <a:lumMod val="60000"/>
                  <a:lumOff val="4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月均溫熱區圖!$B$26:$M$26</c:f>
              <c:numCache>
                <c:formatCode>0.0</c:formatCode>
                <c:ptCount val="12"/>
                <c:pt idx="0">
                  <c:v>20.7</c:v>
                </c:pt>
                <c:pt idx="1">
                  <c:v>21.4</c:v>
                </c:pt>
                <c:pt idx="2">
                  <c:v>23.2</c:v>
                </c:pt>
                <c:pt idx="3">
                  <c:v>25.2</c:v>
                </c:pt>
                <c:pt idx="4">
                  <c:v>27</c:v>
                </c:pt>
                <c:pt idx="5">
                  <c:v>27.9</c:v>
                </c:pt>
                <c:pt idx="6">
                  <c:v>28.4</c:v>
                </c:pt>
                <c:pt idx="7">
                  <c:v>28.1</c:v>
                </c:pt>
                <c:pt idx="8">
                  <c:v>27.4</c:v>
                </c:pt>
                <c:pt idx="9">
                  <c:v>26.3</c:v>
                </c:pt>
                <c:pt idx="10">
                  <c:v>24.3</c:v>
                </c:pt>
                <c:pt idx="11">
                  <c:v>21.7</c:v>
                </c:pt>
              </c:numCache>
            </c:numRef>
          </c:val>
          <c:smooth val="0"/>
          <c:extLst>
            <c:ext xmlns:c16="http://schemas.microsoft.com/office/drawing/2014/chart" uri="{C3380CC4-5D6E-409C-BE32-E72D297353CC}">
              <c16:uniqueId val="{00000018-9803-4F7B-9CCB-2F87E4C626A8}"/>
            </c:ext>
          </c:extLst>
        </c:ser>
        <c:dLbls>
          <c:showLegendKey val="0"/>
          <c:showVal val="0"/>
          <c:showCatName val="0"/>
          <c:showSerName val="0"/>
          <c:showPercent val="0"/>
          <c:showBubbleSize val="0"/>
        </c:dLbls>
        <c:smooth val="0"/>
        <c:axId val="501593048"/>
        <c:axId val="501593376"/>
      </c:lineChart>
      <c:catAx>
        <c:axId val="50159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1593376"/>
        <c:crosses val="autoZero"/>
        <c:auto val="1"/>
        <c:lblAlgn val="ctr"/>
        <c:lblOffset val="100"/>
        <c:noMultiLvlLbl val="0"/>
      </c:catAx>
      <c:valAx>
        <c:axId val="501593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1593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三維資料的折線圖組圖!$B$2</c:f>
              <c:strCache>
                <c:ptCount val="1"/>
                <c:pt idx="0">
                  <c:v>A</c:v>
                </c:pt>
              </c:strCache>
            </c:strRef>
          </c:tx>
          <c:val>
            <c:numRef>
              <c:f>三維資料的折線圖組圖!$B$3:$B$12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171D-4B29-86DD-704B403C039B}"/>
            </c:ext>
          </c:extLst>
        </c:ser>
        <c:ser>
          <c:idx val="2"/>
          <c:order val="1"/>
          <c:tx>
            <c:strRef>
              <c:f>三維資料的折線圖組圖!$C$2</c:f>
              <c:strCache>
                <c:ptCount val="1"/>
                <c:pt idx="0">
                  <c:v>B</c:v>
                </c:pt>
              </c:strCache>
            </c:strRef>
          </c:tx>
          <c:val>
            <c:numRef>
              <c:f>三維資料的折線圖組圖!$C$3:$C$12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171D-4B29-86DD-704B403C039B}"/>
            </c:ext>
          </c:extLst>
        </c:ser>
        <c:ser>
          <c:idx val="3"/>
          <c:order val="2"/>
          <c:tx>
            <c:strRef>
              <c:f>三維資料的折線圖組圖!$D$2</c:f>
              <c:strCache>
                <c:ptCount val="1"/>
                <c:pt idx="0">
                  <c:v>C</c:v>
                </c:pt>
              </c:strCache>
            </c:strRef>
          </c:tx>
          <c:val>
            <c:numRef>
              <c:f>三維資料的折線圖組圖!$D$3:$D$12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171D-4B29-86DD-704B403C039B}"/>
            </c:ext>
          </c:extLst>
        </c:ser>
        <c:ser>
          <c:idx val="4"/>
          <c:order val="3"/>
          <c:tx>
            <c:strRef>
              <c:f>三維資料的折線圖組圖!$E$2</c:f>
              <c:strCache>
                <c:ptCount val="1"/>
                <c:pt idx="0">
                  <c:v>D</c:v>
                </c:pt>
              </c:strCache>
            </c:strRef>
          </c:tx>
          <c:val>
            <c:numRef>
              <c:f>三維資料的折線圖組圖!$E$3:$E$12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171D-4B29-86DD-704B403C039B}"/>
            </c:ext>
          </c:extLst>
        </c:ser>
        <c:dLbls>
          <c:showLegendKey val="0"/>
          <c:showVal val="0"/>
          <c:showCatName val="0"/>
          <c:showSerName val="0"/>
          <c:showPercent val="0"/>
          <c:showBubbleSize val="0"/>
        </c:dLbls>
        <c:marker val="1"/>
        <c:smooth val="0"/>
        <c:axId val="140832128"/>
        <c:axId val="141231616"/>
      </c:lineChart>
      <c:catAx>
        <c:axId val="140832128"/>
        <c:scaling>
          <c:orientation val="minMax"/>
        </c:scaling>
        <c:delete val="0"/>
        <c:axPos val="b"/>
        <c:majorTickMark val="out"/>
        <c:minorTickMark val="none"/>
        <c:tickLblPos val="nextTo"/>
        <c:crossAx val="141231616"/>
        <c:crosses val="autoZero"/>
        <c:auto val="1"/>
        <c:lblAlgn val="ctr"/>
        <c:lblOffset val="100"/>
        <c:noMultiLvlLbl val="0"/>
      </c:catAx>
      <c:valAx>
        <c:axId val="141231616"/>
        <c:scaling>
          <c:orientation val="minMax"/>
        </c:scaling>
        <c:delete val="0"/>
        <c:axPos val="l"/>
        <c:majorGridlines/>
        <c:numFmt formatCode="General" sourceLinked="1"/>
        <c:majorTickMark val="out"/>
        <c:minorTickMark val="none"/>
        <c:tickLblPos val="nextTo"/>
        <c:crossAx val="140832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3281568970547"/>
          <c:y val="9.2465828135119471E-2"/>
          <c:w val="0.74598826188393108"/>
          <c:h val="0.76269420867846061"/>
        </c:manualLayout>
      </c:layout>
      <c:lineChart>
        <c:grouping val="standard"/>
        <c:varyColors val="0"/>
        <c:ser>
          <c:idx val="0"/>
          <c:order val="0"/>
          <c:tx>
            <c:strRef>
              <c:f>三維資料的折線圖組圖!$B$66</c:f>
              <c:strCache>
                <c:ptCount val="1"/>
                <c:pt idx="0">
                  <c:v>A</c:v>
                </c:pt>
              </c:strCache>
            </c:strRef>
          </c:tx>
          <c:spPr>
            <a:ln>
              <a:solidFill>
                <a:schemeClr val="bg1">
                  <a:lumMod val="50000"/>
                </a:schemeClr>
              </a:solidFill>
            </a:ln>
          </c:spPr>
          <c:marker>
            <c:symbol val="circle"/>
            <c:size val="5"/>
            <c:spPr>
              <a:solidFill>
                <a:schemeClr val="bg1">
                  <a:lumMod val="50000"/>
                </a:schemeClr>
              </a:solidFill>
              <a:ln>
                <a:noFill/>
              </a:ln>
            </c:spPr>
          </c:marker>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三維資料的折線圖組圖!$B$67:$B$106</c:f>
              <c:numCache>
                <c:formatCode>General</c:formatCode>
                <c:ptCount val="4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0-69F2-416D-809F-8D850F44B3B5}"/>
            </c:ext>
          </c:extLst>
        </c:ser>
        <c:ser>
          <c:idx val="1"/>
          <c:order val="1"/>
          <c:tx>
            <c:strRef>
              <c:f>三維資料的折線圖組圖!$C$66</c:f>
              <c:strCache>
                <c:ptCount val="1"/>
                <c:pt idx="0">
                  <c:v>B</c:v>
                </c:pt>
              </c:strCache>
            </c:strRef>
          </c:tx>
          <c:spPr>
            <a:ln>
              <a:solidFill>
                <a:schemeClr val="bg1">
                  <a:lumMod val="50000"/>
                </a:schemeClr>
              </a:solidFill>
            </a:ln>
          </c:spPr>
          <c:marker>
            <c:symbol val="circle"/>
            <c:size val="5"/>
            <c:spPr>
              <a:solidFill>
                <a:schemeClr val="bg1">
                  <a:lumMod val="50000"/>
                </a:schemeClr>
              </a:solidFill>
              <a:ln>
                <a:noFill/>
              </a:ln>
            </c:spPr>
          </c:marker>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三維資料的折線圖組圖!$C$67:$C$106</c:f>
              <c:numCache>
                <c:formatCode>General</c:formatCode>
                <c:ptCount val="40"/>
                <c:pt idx="10">
                  <c:v>26</c:v>
                </c:pt>
                <c:pt idx="11">
                  <c:v>23</c:v>
                </c:pt>
                <c:pt idx="12">
                  <c:v>23</c:v>
                </c:pt>
                <c:pt idx="13">
                  <c:v>21</c:v>
                </c:pt>
                <c:pt idx="14">
                  <c:v>20</c:v>
                </c:pt>
                <c:pt idx="15">
                  <c:v>18</c:v>
                </c:pt>
                <c:pt idx="16">
                  <c:v>15</c:v>
                </c:pt>
                <c:pt idx="17">
                  <c:v>14</c:v>
                </c:pt>
                <c:pt idx="18">
                  <c:v>12</c:v>
                </c:pt>
                <c:pt idx="19">
                  <c:v>11</c:v>
                </c:pt>
              </c:numCache>
            </c:numRef>
          </c:val>
          <c:smooth val="0"/>
          <c:extLst>
            <c:ext xmlns:c16="http://schemas.microsoft.com/office/drawing/2014/chart" uri="{C3380CC4-5D6E-409C-BE32-E72D297353CC}">
              <c16:uniqueId val="{00000001-69F2-416D-809F-8D850F44B3B5}"/>
            </c:ext>
          </c:extLst>
        </c:ser>
        <c:ser>
          <c:idx val="2"/>
          <c:order val="2"/>
          <c:tx>
            <c:strRef>
              <c:f>三維資料的折線圖組圖!$D$66</c:f>
              <c:strCache>
                <c:ptCount val="1"/>
                <c:pt idx="0">
                  <c:v>C</c:v>
                </c:pt>
              </c:strCache>
            </c:strRef>
          </c:tx>
          <c:spPr>
            <a:ln>
              <a:solidFill>
                <a:schemeClr val="bg1">
                  <a:lumMod val="50000"/>
                </a:schemeClr>
              </a:solidFill>
            </a:ln>
          </c:spPr>
          <c:marker>
            <c:symbol val="circle"/>
            <c:size val="5"/>
            <c:spPr>
              <a:solidFill>
                <a:schemeClr val="bg1">
                  <a:lumMod val="50000"/>
                </a:schemeClr>
              </a:solidFill>
              <a:ln>
                <a:noFill/>
              </a:ln>
            </c:spPr>
          </c:marker>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三維資料的折線圖組圖!$D$67:$D$106</c:f>
              <c:numCache>
                <c:formatCode>General</c:formatCode>
                <c:ptCount val="40"/>
                <c:pt idx="20">
                  <c:v>30</c:v>
                </c:pt>
                <c:pt idx="21">
                  <c:v>28</c:v>
                </c:pt>
                <c:pt idx="22">
                  <c:v>26</c:v>
                </c:pt>
                <c:pt idx="23">
                  <c:v>24</c:v>
                </c:pt>
                <c:pt idx="24">
                  <c:v>23</c:v>
                </c:pt>
                <c:pt idx="25">
                  <c:v>22</c:v>
                </c:pt>
                <c:pt idx="26">
                  <c:v>20</c:v>
                </c:pt>
                <c:pt idx="27">
                  <c:v>18</c:v>
                </c:pt>
                <c:pt idx="28">
                  <c:v>16</c:v>
                </c:pt>
                <c:pt idx="29">
                  <c:v>13</c:v>
                </c:pt>
              </c:numCache>
            </c:numRef>
          </c:val>
          <c:smooth val="0"/>
          <c:extLst>
            <c:ext xmlns:c16="http://schemas.microsoft.com/office/drawing/2014/chart" uri="{C3380CC4-5D6E-409C-BE32-E72D297353CC}">
              <c16:uniqueId val="{00000002-69F2-416D-809F-8D850F44B3B5}"/>
            </c:ext>
          </c:extLst>
        </c:ser>
        <c:ser>
          <c:idx val="3"/>
          <c:order val="3"/>
          <c:tx>
            <c:strRef>
              <c:f>三維資料的折線圖組圖!$E$66</c:f>
              <c:strCache>
                <c:ptCount val="1"/>
                <c:pt idx="0">
                  <c:v>D</c:v>
                </c:pt>
              </c:strCache>
            </c:strRef>
          </c:tx>
          <c:spPr>
            <a:ln>
              <a:solidFill>
                <a:schemeClr val="bg1">
                  <a:lumMod val="50000"/>
                </a:schemeClr>
              </a:solidFill>
            </a:ln>
          </c:spPr>
          <c:marker>
            <c:symbol val="circle"/>
            <c:size val="5"/>
            <c:spPr>
              <a:solidFill>
                <a:schemeClr val="bg1">
                  <a:lumMod val="50000"/>
                </a:schemeClr>
              </a:solidFill>
              <a:ln>
                <a:noFill/>
              </a:ln>
            </c:spPr>
          </c:marker>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三維資料的折線圖組圖!$E$67:$E$106</c:f>
              <c:numCache>
                <c:formatCode>General</c:formatCode>
                <c:ptCount val="40"/>
                <c:pt idx="30">
                  <c:v>30</c:v>
                </c:pt>
                <c:pt idx="31">
                  <c:v>33</c:v>
                </c:pt>
                <c:pt idx="32">
                  <c:v>24</c:v>
                </c:pt>
                <c:pt idx="33">
                  <c:v>23</c:v>
                </c:pt>
                <c:pt idx="34">
                  <c:v>22</c:v>
                </c:pt>
                <c:pt idx="35">
                  <c:v>22</c:v>
                </c:pt>
                <c:pt idx="36">
                  <c:v>21</c:v>
                </c:pt>
                <c:pt idx="37">
                  <c:v>20</c:v>
                </c:pt>
                <c:pt idx="38">
                  <c:v>16</c:v>
                </c:pt>
                <c:pt idx="39">
                  <c:v>14</c:v>
                </c:pt>
              </c:numCache>
            </c:numRef>
          </c:val>
          <c:smooth val="0"/>
          <c:extLst>
            <c:ext xmlns:c16="http://schemas.microsoft.com/office/drawing/2014/chart" uri="{C3380CC4-5D6E-409C-BE32-E72D297353CC}">
              <c16:uniqueId val="{00000003-69F2-416D-809F-8D850F44B3B5}"/>
            </c:ext>
          </c:extLst>
        </c:ser>
        <c:ser>
          <c:idx val="4"/>
          <c:order val="4"/>
          <c:tx>
            <c:strRef>
              <c:f>三維資料的折線圖組圖!$F$66</c:f>
              <c:strCache>
                <c:ptCount val="1"/>
                <c:pt idx="0">
                  <c:v>A</c:v>
                </c:pt>
              </c:strCache>
            </c:strRef>
          </c:tx>
          <c:dPt>
            <c:idx val="4"/>
            <c:marker>
              <c:symbol val="none"/>
            </c:marker>
            <c:bubble3D val="0"/>
            <c:extLst>
              <c:ext xmlns:c16="http://schemas.microsoft.com/office/drawing/2014/chart" uri="{C3380CC4-5D6E-409C-BE32-E72D297353CC}">
                <c16:uniqueId val="{00000004-69F2-416D-809F-8D850F44B3B5}"/>
              </c:ext>
            </c:extLst>
          </c:dPt>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三維資料的折線圖組圖!$F$67:$F$106</c:f>
              <c:numCache>
                <c:formatCode>General</c:formatCode>
                <c:ptCount val="40"/>
                <c:pt idx="4">
                  <c:v>50</c:v>
                </c:pt>
              </c:numCache>
            </c:numRef>
          </c:val>
          <c:smooth val="0"/>
          <c:extLst>
            <c:ext xmlns:c16="http://schemas.microsoft.com/office/drawing/2014/chart" uri="{C3380CC4-5D6E-409C-BE32-E72D297353CC}">
              <c16:uniqueId val="{00000005-69F2-416D-809F-8D850F44B3B5}"/>
            </c:ext>
          </c:extLst>
        </c:ser>
        <c:ser>
          <c:idx val="5"/>
          <c:order val="5"/>
          <c:tx>
            <c:strRef>
              <c:f>三維資料的折線圖組圖!$G$66</c:f>
              <c:strCache>
                <c:ptCount val="1"/>
                <c:pt idx="0">
                  <c:v>B</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三維資料的折線圖組圖!$G$67:$G$106</c:f>
              <c:numCache>
                <c:formatCode>General</c:formatCode>
                <c:ptCount val="40"/>
                <c:pt idx="14">
                  <c:v>50</c:v>
                </c:pt>
              </c:numCache>
            </c:numRef>
          </c:val>
          <c:smooth val="0"/>
          <c:extLst>
            <c:ext xmlns:c16="http://schemas.microsoft.com/office/drawing/2014/chart" uri="{C3380CC4-5D6E-409C-BE32-E72D297353CC}">
              <c16:uniqueId val="{00000006-69F2-416D-809F-8D850F44B3B5}"/>
            </c:ext>
          </c:extLst>
        </c:ser>
        <c:ser>
          <c:idx val="6"/>
          <c:order val="6"/>
          <c:tx>
            <c:strRef>
              <c:f>三維資料的折線圖組圖!$H$66</c:f>
              <c:strCache>
                <c:ptCount val="1"/>
                <c:pt idx="0">
                  <c:v>C</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三維資料的折線圖組圖!$H$67:$H$106</c:f>
              <c:numCache>
                <c:formatCode>General</c:formatCode>
                <c:ptCount val="40"/>
                <c:pt idx="24">
                  <c:v>50</c:v>
                </c:pt>
              </c:numCache>
            </c:numRef>
          </c:val>
          <c:smooth val="0"/>
          <c:extLst>
            <c:ext xmlns:c16="http://schemas.microsoft.com/office/drawing/2014/chart" uri="{C3380CC4-5D6E-409C-BE32-E72D297353CC}">
              <c16:uniqueId val="{00000007-69F2-416D-809F-8D850F44B3B5}"/>
            </c:ext>
          </c:extLst>
        </c:ser>
        <c:ser>
          <c:idx val="7"/>
          <c:order val="7"/>
          <c:tx>
            <c:strRef>
              <c:f>三維資料的折線圖組圖!$I$66</c:f>
              <c:strCache>
                <c:ptCount val="1"/>
                <c:pt idx="0">
                  <c:v>D</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三維資料的折線圖組圖!$A$67:$A$106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三維資料的折線圖組圖!$I$67:$I$106</c:f>
              <c:numCache>
                <c:formatCode>General</c:formatCode>
                <c:ptCount val="40"/>
                <c:pt idx="34">
                  <c:v>50</c:v>
                </c:pt>
              </c:numCache>
            </c:numRef>
          </c:val>
          <c:smooth val="0"/>
          <c:extLst>
            <c:ext xmlns:c16="http://schemas.microsoft.com/office/drawing/2014/chart" uri="{C3380CC4-5D6E-409C-BE32-E72D297353CC}">
              <c16:uniqueId val="{00000008-69F2-416D-809F-8D850F44B3B5}"/>
            </c:ext>
          </c:extLst>
        </c:ser>
        <c:dLbls>
          <c:showLegendKey val="0"/>
          <c:showVal val="0"/>
          <c:showCatName val="0"/>
          <c:showSerName val="0"/>
          <c:showPercent val="0"/>
          <c:showBubbleSize val="0"/>
        </c:dLbls>
        <c:marker val="1"/>
        <c:smooth val="0"/>
        <c:axId val="156558848"/>
        <c:axId val="156560384"/>
      </c:lineChart>
      <c:catAx>
        <c:axId val="156558848"/>
        <c:scaling>
          <c:orientation val="minMax"/>
        </c:scaling>
        <c:delete val="0"/>
        <c:axPos val="b"/>
        <c:majorGridlines/>
        <c:numFmt formatCode="General" sourceLinked="1"/>
        <c:majorTickMark val="out"/>
        <c:minorTickMark val="none"/>
        <c:tickLblPos val="none"/>
        <c:crossAx val="156560384"/>
        <c:crosses val="autoZero"/>
        <c:auto val="1"/>
        <c:lblAlgn val="ctr"/>
        <c:lblOffset val="100"/>
        <c:tickLblSkip val="1"/>
        <c:tickMarkSkip val="10"/>
        <c:noMultiLvlLbl val="0"/>
      </c:catAx>
      <c:valAx>
        <c:axId val="156560384"/>
        <c:scaling>
          <c:orientation val="minMax"/>
          <c:max val="50"/>
        </c:scaling>
        <c:delete val="0"/>
        <c:axPos val="l"/>
        <c:majorGridlines/>
        <c:numFmt formatCode="General" sourceLinked="1"/>
        <c:majorTickMark val="out"/>
        <c:minorTickMark val="in"/>
        <c:tickLblPos val="nextTo"/>
        <c:crossAx val="156558848"/>
        <c:crosses val="autoZero"/>
        <c:crossBetween val="between"/>
        <c:majorUnit val="10"/>
        <c:minorUnit val="5"/>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38137447481651"/>
          <c:y val="8.422117490529489E-2"/>
          <c:w val="0.66789773178173528"/>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A95-45CD-B765-EE90559E4CDB}"/>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A95-45CD-B765-EE90559E4CDB}"/>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A95-45CD-B765-EE90559E4CDB}"/>
            </c:ext>
          </c:extLst>
        </c:ser>
        <c:dLbls>
          <c:showLegendKey val="0"/>
          <c:showVal val="0"/>
          <c:showCatName val="0"/>
          <c:showSerName val="0"/>
          <c:showPercent val="0"/>
          <c:showBubbleSize val="0"/>
        </c:dLbls>
        <c:axId val="127189376"/>
        <c:axId val="127190912"/>
      </c:scatterChart>
      <c:valAx>
        <c:axId val="127189376"/>
        <c:scaling>
          <c:orientation val="minMax"/>
          <c:max val="80"/>
          <c:min val="0"/>
        </c:scaling>
        <c:delete val="0"/>
        <c:axPos val="b"/>
        <c:numFmt formatCode="General" sourceLinked="1"/>
        <c:majorTickMark val="out"/>
        <c:minorTickMark val="none"/>
        <c:tickLblPos val="nextTo"/>
        <c:crossAx val="127190912"/>
        <c:crosses val="autoZero"/>
        <c:crossBetween val="midCat"/>
        <c:majorUnit val="20"/>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823490813648"/>
          <c:y val="0.1115355950876511"/>
          <c:w val="0.77429584973753296"/>
          <c:h val="0.72128414503742588"/>
        </c:manualLayout>
      </c:layout>
      <c:lineChart>
        <c:grouping val="standard"/>
        <c:varyColors val="0"/>
        <c:ser>
          <c:idx val="1"/>
          <c:order val="0"/>
          <c:spPr>
            <a:ln w="19050" cap="rnd">
              <a:solidFill>
                <a:schemeClr val="bg1">
                  <a:lumMod val="50000"/>
                </a:schemeClr>
              </a:solidFill>
              <a:round/>
            </a:ln>
            <a:effectLst/>
          </c:spPr>
          <c:marker>
            <c:symbol val="circle"/>
            <c:size val="6"/>
            <c:spPr>
              <a:solidFill>
                <a:schemeClr val="bg1">
                  <a:lumMod val="50000"/>
                </a:schemeClr>
              </a:solidFill>
              <a:ln w="9525">
                <a:noFill/>
              </a:ln>
              <a:effectLst/>
            </c:spPr>
          </c:marker>
          <c:cat>
            <c:numRef>
              <c:f>三維資料的折線圖組圖!$A$19:$A$62</c:f>
              <c:numCache>
                <c:formatCode>General</c:formatCode>
                <c:ptCount val="44"/>
                <c:pt idx="0">
                  <c:v>1</c:v>
                </c:pt>
                <c:pt idx="4">
                  <c:v>5</c:v>
                </c:pt>
                <c:pt idx="9">
                  <c:v>10</c:v>
                </c:pt>
                <c:pt idx="11">
                  <c:v>1</c:v>
                </c:pt>
                <c:pt idx="15">
                  <c:v>5</c:v>
                </c:pt>
                <c:pt idx="20">
                  <c:v>10</c:v>
                </c:pt>
                <c:pt idx="22">
                  <c:v>1</c:v>
                </c:pt>
                <c:pt idx="26">
                  <c:v>5</c:v>
                </c:pt>
                <c:pt idx="31">
                  <c:v>10</c:v>
                </c:pt>
                <c:pt idx="33">
                  <c:v>1</c:v>
                </c:pt>
                <c:pt idx="37">
                  <c:v>5</c:v>
                </c:pt>
                <c:pt idx="42">
                  <c:v>10</c:v>
                </c:pt>
              </c:numCache>
            </c:numRef>
          </c:cat>
          <c:val>
            <c:numRef>
              <c:f>三維資料的折線圖組圖!$B$19:$B$61</c:f>
              <c:numCache>
                <c:formatCode>General</c:formatCode>
                <c:ptCount val="43"/>
                <c:pt idx="0">
                  <c:v>40</c:v>
                </c:pt>
                <c:pt idx="1">
                  <c:v>43</c:v>
                </c:pt>
                <c:pt idx="2">
                  <c:v>44</c:v>
                </c:pt>
                <c:pt idx="3">
                  <c:v>43</c:v>
                </c:pt>
                <c:pt idx="4">
                  <c:v>36</c:v>
                </c:pt>
                <c:pt idx="5">
                  <c:v>31</c:v>
                </c:pt>
                <c:pt idx="6">
                  <c:v>29</c:v>
                </c:pt>
                <c:pt idx="7">
                  <c:v>26</c:v>
                </c:pt>
                <c:pt idx="8">
                  <c:v>24</c:v>
                </c:pt>
                <c:pt idx="9">
                  <c:v>23</c:v>
                </c:pt>
                <c:pt idx="11">
                  <c:v>26</c:v>
                </c:pt>
                <c:pt idx="12">
                  <c:v>23</c:v>
                </c:pt>
                <c:pt idx="13">
                  <c:v>23</c:v>
                </c:pt>
                <c:pt idx="14">
                  <c:v>21</c:v>
                </c:pt>
                <c:pt idx="15">
                  <c:v>20</c:v>
                </c:pt>
                <c:pt idx="16">
                  <c:v>18</c:v>
                </c:pt>
                <c:pt idx="17">
                  <c:v>15</c:v>
                </c:pt>
                <c:pt idx="18">
                  <c:v>14</c:v>
                </c:pt>
                <c:pt idx="19">
                  <c:v>12</c:v>
                </c:pt>
                <c:pt idx="20">
                  <c:v>11</c:v>
                </c:pt>
                <c:pt idx="22">
                  <c:v>30</c:v>
                </c:pt>
                <c:pt idx="23">
                  <c:v>28</c:v>
                </c:pt>
                <c:pt idx="24">
                  <c:v>26</c:v>
                </c:pt>
                <c:pt idx="25">
                  <c:v>24</c:v>
                </c:pt>
                <c:pt idx="26">
                  <c:v>23</c:v>
                </c:pt>
                <c:pt idx="27">
                  <c:v>22</c:v>
                </c:pt>
                <c:pt idx="28">
                  <c:v>20</c:v>
                </c:pt>
                <c:pt idx="29">
                  <c:v>18</c:v>
                </c:pt>
                <c:pt idx="30">
                  <c:v>16</c:v>
                </c:pt>
                <c:pt idx="31">
                  <c:v>13</c:v>
                </c:pt>
                <c:pt idx="33">
                  <c:v>30</c:v>
                </c:pt>
                <c:pt idx="34">
                  <c:v>33</c:v>
                </c:pt>
                <c:pt idx="35">
                  <c:v>24</c:v>
                </c:pt>
                <c:pt idx="36">
                  <c:v>23</c:v>
                </c:pt>
                <c:pt idx="37">
                  <c:v>22</c:v>
                </c:pt>
                <c:pt idx="38">
                  <c:v>22</c:v>
                </c:pt>
                <c:pt idx="39">
                  <c:v>21</c:v>
                </c:pt>
                <c:pt idx="40">
                  <c:v>20</c:v>
                </c:pt>
                <c:pt idx="41">
                  <c:v>16</c:v>
                </c:pt>
                <c:pt idx="42">
                  <c:v>14</c:v>
                </c:pt>
              </c:numCache>
            </c:numRef>
          </c:val>
          <c:smooth val="0"/>
          <c:extLst>
            <c:ext xmlns:c16="http://schemas.microsoft.com/office/drawing/2014/chart" uri="{C3380CC4-5D6E-409C-BE32-E72D297353CC}">
              <c16:uniqueId val="{00000001-0B9F-44AF-9DBB-A5F7F28AD4E0}"/>
            </c:ext>
          </c:extLst>
        </c:ser>
        <c:ser>
          <c:idx val="0"/>
          <c:order val="1"/>
          <c:tx>
            <c:strRef>
              <c:f>三維資料的折線圖組圖!$F$18</c:f>
              <c:strCache>
                <c:ptCount val="1"/>
                <c:pt idx="0">
                  <c:v>輔助</c:v>
                </c:pt>
              </c:strCache>
            </c:strRef>
          </c:tx>
          <c:spPr>
            <a:ln w="28575" cap="rnd">
              <a:solidFill>
                <a:schemeClr val="accent1"/>
              </a:solidFill>
              <a:round/>
            </a:ln>
            <a:effectLst/>
          </c:spPr>
          <c:marker>
            <c:symbol val="none"/>
          </c:marker>
          <c:dLbls>
            <c:dLbl>
              <c:idx val="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9F-44AF-9DBB-A5F7F28AD4E0}"/>
                </c:ext>
              </c:extLst>
            </c:dLbl>
            <c:dLbl>
              <c:idx val="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9F-44AF-9DBB-A5F7F28AD4E0}"/>
                </c:ext>
              </c:extLst>
            </c:dLbl>
            <c:dLbl>
              <c:idx val="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9F-44AF-9DBB-A5F7F28AD4E0}"/>
                </c:ext>
              </c:extLst>
            </c:dLbl>
            <c:dLbl>
              <c:idx val="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9F-44AF-9DBB-A5F7F28AD4E0}"/>
                </c:ext>
              </c:extLst>
            </c:dLbl>
            <c:dLbl>
              <c:idx val="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9F-44AF-9DBB-A5F7F28AD4E0}"/>
                </c:ext>
              </c:extLst>
            </c:dLbl>
            <c:dLbl>
              <c:idx val="5"/>
              <c:tx>
                <c:rich>
                  <a:bodyPr/>
                  <a:lstStyle/>
                  <a:p>
                    <a:fld id="{C52854F8-78EF-4F0F-8726-013B1FE26407}" type="CELLRANGE">
                      <a:rPr lang="en-US" altLang="zh-TW"/>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B9F-44AF-9DBB-A5F7F28AD4E0}"/>
                </c:ext>
              </c:extLst>
            </c:dLbl>
            <c:dLbl>
              <c:idx val="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9F-44AF-9DBB-A5F7F28AD4E0}"/>
                </c:ext>
              </c:extLst>
            </c:dLbl>
            <c:dLbl>
              <c:idx val="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9F-44AF-9DBB-A5F7F28AD4E0}"/>
                </c:ext>
              </c:extLst>
            </c:dLbl>
            <c:dLbl>
              <c:idx val="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9F-44AF-9DBB-A5F7F28AD4E0}"/>
                </c:ext>
              </c:extLst>
            </c:dLbl>
            <c:dLbl>
              <c:idx val="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B9F-44AF-9DBB-A5F7F28AD4E0}"/>
                </c:ext>
              </c:extLst>
            </c:dLbl>
            <c:dLbl>
              <c:idx val="1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B9F-44AF-9DBB-A5F7F28AD4E0}"/>
                </c:ext>
              </c:extLst>
            </c:dLbl>
            <c:dLbl>
              <c:idx val="1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B9F-44AF-9DBB-A5F7F28AD4E0}"/>
                </c:ext>
              </c:extLst>
            </c:dLbl>
            <c:dLbl>
              <c:idx val="1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9F-44AF-9DBB-A5F7F28AD4E0}"/>
                </c:ext>
              </c:extLst>
            </c:dLbl>
            <c:dLbl>
              <c:idx val="1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9F-44AF-9DBB-A5F7F28AD4E0}"/>
                </c:ext>
              </c:extLst>
            </c:dLbl>
            <c:dLbl>
              <c:idx val="1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B9F-44AF-9DBB-A5F7F28AD4E0}"/>
                </c:ext>
              </c:extLst>
            </c:dLbl>
            <c:dLbl>
              <c:idx val="15"/>
              <c:tx>
                <c:rich>
                  <a:bodyPr/>
                  <a:lstStyle/>
                  <a:p>
                    <a:fld id="{CA9102EF-4DC5-43D8-9E9D-150732E4D2B5}"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B9F-44AF-9DBB-A5F7F28AD4E0}"/>
                </c:ext>
              </c:extLst>
            </c:dLbl>
            <c:dLbl>
              <c:idx val="1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B9F-44AF-9DBB-A5F7F28AD4E0}"/>
                </c:ext>
              </c:extLst>
            </c:dLbl>
            <c:dLbl>
              <c:idx val="1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B9F-44AF-9DBB-A5F7F28AD4E0}"/>
                </c:ext>
              </c:extLst>
            </c:dLbl>
            <c:dLbl>
              <c:idx val="1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B9F-44AF-9DBB-A5F7F28AD4E0}"/>
                </c:ext>
              </c:extLst>
            </c:dLbl>
            <c:dLbl>
              <c:idx val="1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B9F-44AF-9DBB-A5F7F28AD4E0}"/>
                </c:ext>
              </c:extLst>
            </c:dLbl>
            <c:dLbl>
              <c:idx val="2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B9F-44AF-9DBB-A5F7F28AD4E0}"/>
                </c:ext>
              </c:extLst>
            </c:dLbl>
            <c:dLbl>
              <c:idx val="2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B9F-44AF-9DBB-A5F7F28AD4E0}"/>
                </c:ext>
              </c:extLst>
            </c:dLbl>
            <c:dLbl>
              <c:idx val="2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B9F-44AF-9DBB-A5F7F28AD4E0}"/>
                </c:ext>
              </c:extLst>
            </c:dLbl>
            <c:dLbl>
              <c:idx val="2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B9F-44AF-9DBB-A5F7F28AD4E0}"/>
                </c:ext>
              </c:extLst>
            </c:dLbl>
            <c:dLbl>
              <c:idx val="2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B9F-44AF-9DBB-A5F7F28AD4E0}"/>
                </c:ext>
              </c:extLst>
            </c:dLbl>
            <c:dLbl>
              <c:idx val="2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B9F-44AF-9DBB-A5F7F28AD4E0}"/>
                </c:ext>
              </c:extLst>
            </c:dLbl>
            <c:dLbl>
              <c:idx val="26"/>
              <c:tx>
                <c:rich>
                  <a:bodyPr/>
                  <a:lstStyle/>
                  <a:p>
                    <a:fld id="{5B5E4A30-E49D-4E25-9297-06B1AFF18F7A}"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B9F-44AF-9DBB-A5F7F28AD4E0}"/>
                </c:ext>
              </c:extLst>
            </c:dLbl>
            <c:dLbl>
              <c:idx val="2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B9F-44AF-9DBB-A5F7F28AD4E0}"/>
                </c:ext>
              </c:extLst>
            </c:dLbl>
            <c:dLbl>
              <c:idx val="2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B9F-44AF-9DBB-A5F7F28AD4E0}"/>
                </c:ext>
              </c:extLst>
            </c:dLbl>
            <c:dLbl>
              <c:idx val="2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B9F-44AF-9DBB-A5F7F28AD4E0}"/>
                </c:ext>
              </c:extLst>
            </c:dLbl>
            <c:dLbl>
              <c:idx val="3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B9F-44AF-9DBB-A5F7F28AD4E0}"/>
                </c:ext>
              </c:extLst>
            </c:dLbl>
            <c:dLbl>
              <c:idx val="3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B9F-44AF-9DBB-A5F7F28AD4E0}"/>
                </c:ext>
              </c:extLst>
            </c:dLbl>
            <c:dLbl>
              <c:idx val="3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B9F-44AF-9DBB-A5F7F28AD4E0}"/>
                </c:ext>
              </c:extLst>
            </c:dLbl>
            <c:dLbl>
              <c:idx val="3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B9F-44AF-9DBB-A5F7F28AD4E0}"/>
                </c:ext>
              </c:extLst>
            </c:dLbl>
            <c:dLbl>
              <c:idx val="3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B9F-44AF-9DBB-A5F7F28AD4E0}"/>
                </c:ext>
              </c:extLst>
            </c:dLbl>
            <c:dLbl>
              <c:idx val="3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B9F-44AF-9DBB-A5F7F28AD4E0}"/>
                </c:ext>
              </c:extLst>
            </c:dLbl>
            <c:dLbl>
              <c:idx val="3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B9F-44AF-9DBB-A5F7F28AD4E0}"/>
                </c:ext>
              </c:extLst>
            </c:dLbl>
            <c:dLbl>
              <c:idx val="37"/>
              <c:tx>
                <c:rich>
                  <a:bodyPr/>
                  <a:lstStyle/>
                  <a:p>
                    <a:fld id="{0568FAA7-9F04-4BB5-B034-09F72D80B8F5}"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0B9F-44AF-9DBB-A5F7F28AD4E0}"/>
                </c:ext>
              </c:extLst>
            </c:dLbl>
            <c:dLbl>
              <c:idx val="3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B9F-44AF-9DBB-A5F7F28AD4E0}"/>
                </c:ext>
              </c:extLst>
            </c:dLbl>
            <c:dLbl>
              <c:idx val="3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B9F-44AF-9DBB-A5F7F28AD4E0}"/>
                </c:ext>
              </c:extLst>
            </c:dLbl>
            <c:dLbl>
              <c:idx val="4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B9F-44AF-9DBB-A5F7F28AD4E0}"/>
                </c:ext>
              </c:extLst>
            </c:dLbl>
            <c:dLbl>
              <c:idx val="4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B9F-44AF-9DBB-A5F7F28AD4E0}"/>
                </c:ext>
              </c:extLst>
            </c:dLbl>
            <c:dLbl>
              <c:idx val="4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B9F-44AF-9DBB-A5F7F28AD4E0}"/>
                </c:ext>
              </c:extLst>
            </c:dLbl>
            <c:dLbl>
              <c:idx val="4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B9F-44AF-9DBB-A5F7F28AD4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三維資料的折線圖組圖!$F$19:$F$62</c:f>
              <c:numCache>
                <c:formatCode>General</c:formatCode>
                <c:ptCount val="44"/>
                <c:pt idx="5">
                  <c:v>50</c:v>
                </c:pt>
                <c:pt idx="15">
                  <c:v>50</c:v>
                </c:pt>
                <c:pt idx="26">
                  <c:v>50</c:v>
                </c:pt>
                <c:pt idx="37">
                  <c:v>50</c:v>
                </c:pt>
              </c:numCache>
            </c:numRef>
          </c:val>
          <c:smooth val="0"/>
          <c:extLst>
            <c:ext xmlns:c15="http://schemas.microsoft.com/office/drawing/2012/chart" uri="{02D57815-91ED-43cb-92C2-25804820EDAC}">
              <c15:datalabelsRange>
                <c15:f>三維資料的折線圖組圖!$G$19:$G$62</c15:f>
                <c15:dlblRangeCache>
                  <c:ptCount val="44"/>
                  <c:pt idx="5">
                    <c:v>A</c:v>
                  </c:pt>
                  <c:pt idx="15">
                    <c:v>B</c:v>
                  </c:pt>
                  <c:pt idx="26">
                    <c:v>C</c:v>
                  </c:pt>
                  <c:pt idx="37">
                    <c:v>D</c:v>
                  </c:pt>
                </c15:dlblRangeCache>
              </c15:datalabelsRange>
            </c:ext>
            <c:ext xmlns:c16="http://schemas.microsoft.com/office/drawing/2014/chart" uri="{C3380CC4-5D6E-409C-BE32-E72D297353CC}">
              <c16:uniqueId val="{00000002-0B9F-44AF-9DBB-A5F7F28AD4E0}"/>
            </c:ext>
          </c:extLst>
        </c:ser>
        <c:dLbls>
          <c:showLegendKey val="0"/>
          <c:showVal val="0"/>
          <c:showCatName val="0"/>
          <c:showSerName val="0"/>
          <c:showPercent val="0"/>
          <c:showBubbleSize val="0"/>
        </c:dLbls>
        <c:marker val="1"/>
        <c:smooth val="0"/>
        <c:axId val="698229832"/>
        <c:axId val="698222288"/>
      </c:lineChart>
      <c:catAx>
        <c:axId val="698229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2288"/>
        <c:crosses val="autoZero"/>
        <c:auto val="1"/>
        <c:lblAlgn val="ctr"/>
        <c:lblOffset val="100"/>
        <c:tickMarkSkip val="11"/>
        <c:noMultiLvlLbl val="0"/>
      </c:catAx>
      <c:valAx>
        <c:axId val="69822228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9832"/>
        <c:crossesAt val="1"/>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三維資料的折線圖組圖!$B$2</c:f>
              <c:strCache>
                <c:ptCount val="1"/>
                <c:pt idx="0">
                  <c:v>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三維資料的折線圖組圖!$B$3:$B$12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730F-480A-95BE-5926C9B81DA8}"/>
            </c:ext>
          </c:extLst>
        </c:ser>
        <c:ser>
          <c:idx val="2"/>
          <c:order val="1"/>
          <c:tx>
            <c:strRef>
              <c:f>三維資料的折線圖組圖!$C$2</c:f>
              <c:strCache>
                <c:ptCount val="1"/>
                <c:pt idx="0">
                  <c:v>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三維資料的折線圖組圖!$C$3:$C$12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730F-480A-95BE-5926C9B81DA8}"/>
            </c:ext>
          </c:extLst>
        </c:ser>
        <c:ser>
          <c:idx val="3"/>
          <c:order val="2"/>
          <c:tx>
            <c:strRef>
              <c:f>三維資料的折線圖組圖!$D$2</c:f>
              <c:strCache>
                <c:ptCount val="1"/>
                <c:pt idx="0">
                  <c:v>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三維資料的折線圖組圖!$D$3:$D$12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730F-480A-95BE-5926C9B81DA8}"/>
            </c:ext>
          </c:extLst>
        </c:ser>
        <c:ser>
          <c:idx val="4"/>
          <c:order val="3"/>
          <c:tx>
            <c:strRef>
              <c:f>三維資料的折線圖組圖!$E$2</c:f>
              <c:strCache>
                <c:ptCount val="1"/>
                <c:pt idx="0">
                  <c:v>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三維資料的折線圖組圖!$E$3:$E$12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730F-480A-95BE-5926C9B81DA8}"/>
            </c:ext>
          </c:extLst>
        </c:ser>
        <c:dLbls>
          <c:showLegendKey val="0"/>
          <c:showVal val="0"/>
          <c:showCatName val="0"/>
          <c:showSerName val="0"/>
          <c:showPercent val="0"/>
          <c:showBubbleSize val="0"/>
        </c:dLbls>
        <c:marker val="1"/>
        <c:smooth val="0"/>
        <c:axId val="451897728"/>
        <c:axId val="451895432"/>
      </c:lineChart>
      <c:catAx>
        <c:axId val="451897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5432"/>
        <c:crosses val="autoZero"/>
        <c:auto val="1"/>
        <c:lblAlgn val="ctr"/>
        <c:lblOffset val="100"/>
        <c:noMultiLvlLbl val="0"/>
      </c:catAx>
      <c:valAx>
        <c:axId val="45189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7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48708697871099443"/>
          <c:y val="9.9337973378327712E-2"/>
          <c:w val="0.24328375619714201"/>
          <c:h val="0.58950881139857514"/>
        </c:manualLayout>
      </c:layout>
      <c:scatterChart>
        <c:scatterStyle val="lineMarker"/>
        <c:varyColors val="0"/>
        <c:ser>
          <c:idx val="1"/>
          <c:order val="0"/>
          <c:tx>
            <c:strRef>
              <c:f>多維度資料的組圖!$A$12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多維度資料的組圖!$B$11:$D$11</c:f>
              <c:numCache>
                <c:formatCode>0%</c:formatCode>
                <c:ptCount val="3"/>
                <c:pt idx="0">
                  <c:v>0.5</c:v>
                </c:pt>
                <c:pt idx="1">
                  <c:v>0.6</c:v>
                </c:pt>
                <c:pt idx="2">
                  <c:v>0.75</c:v>
                </c:pt>
              </c:numCache>
            </c:numRef>
          </c:xVal>
          <c:yVal>
            <c:numRef>
              <c:f>多維度資料的組圖!$B$12:$D$12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45EC-480F-BEC9-34B7A823C2B6}"/>
            </c:ext>
          </c:extLst>
        </c:ser>
        <c:ser>
          <c:idx val="2"/>
          <c:order val="1"/>
          <c:tx>
            <c:strRef>
              <c:f>多維度資料的組圖!$A$13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多維度資料的組圖!$B$11:$D$11</c:f>
              <c:numCache>
                <c:formatCode>0%</c:formatCode>
                <c:ptCount val="3"/>
                <c:pt idx="0">
                  <c:v>0.5</c:v>
                </c:pt>
                <c:pt idx="1">
                  <c:v>0.6</c:v>
                </c:pt>
                <c:pt idx="2">
                  <c:v>0.75</c:v>
                </c:pt>
              </c:numCache>
            </c:numRef>
          </c:xVal>
          <c:yVal>
            <c:numRef>
              <c:f>多維度資料的組圖!$B$13:$D$13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45EC-480F-BEC9-34B7A823C2B6}"/>
            </c:ext>
          </c:extLst>
        </c:ser>
        <c:ser>
          <c:idx val="3"/>
          <c:order val="2"/>
          <c:tx>
            <c:strRef>
              <c:f>多維度資料的組圖!$A$14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多維度資料的組圖!$B$11:$D$11</c:f>
              <c:numCache>
                <c:formatCode>0%</c:formatCode>
                <c:ptCount val="3"/>
                <c:pt idx="0">
                  <c:v>0.5</c:v>
                </c:pt>
                <c:pt idx="1">
                  <c:v>0.6</c:v>
                </c:pt>
                <c:pt idx="2">
                  <c:v>0.75</c:v>
                </c:pt>
              </c:numCache>
            </c:numRef>
          </c:xVal>
          <c:yVal>
            <c:numRef>
              <c:f>多維度資料的組圖!$B$14:$D$14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45EC-480F-BEC9-34B7A823C2B6}"/>
            </c:ext>
          </c:extLst>
        </c:ser>
        <c:ser>
          <c:idx val="0"/>
          <c:order val="3"/>
          <c:tx>
            <c:strRef>
              <c:f>多維度資料的組圖!$A$76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多維度資料的組圖!$A$77:$A$79</c:f>
              <c:numCache>
                <c:formatCode>0%</c:formatCode>
                <c:ptCount val="3"/>
                <c:pt idx="0">
                  <c:v>0.5</c:v>
                </c:pt>
                <c:pt idx="1">
                  <c:v>0.6</c:v>
                </c:pt>
                <c:pt idx="2">
                  <c:v>0.75</c:v>
                </c:pt>
              </c:numCache>
            </c:numRef>
          </c:xVal>
          <c:yVal>
            <c:numRef>
              <c:f>多維度資料的組圖!$C$77:$C$79</c:f>
              <c:numCache>
                <c:formatCode>General</c:formatCode>
                <c:ptCount val="3"/>
                <c:pt idx="0">
                  <c:v>0</c:v>
                </c:pt>
                <c:pt idx="1">
                  <c:v>0</c:v>
                </c:pt>
                <c:pt idx="2">
                  <c:v>0</c:v>
                </c:pt>
              </c:numCache>
            </c:numRef>
          </c:yVal>
          <c:smooth val="0"/>
          <c:extLst>
            <c:ext xmlns:c16="http://schemas.microsoft.com/office/drawing/2014/chart" uri="{C3380CC4-5D6E-409C-BE32-E72D297353CC}">
              <c16:uniqueId val="{00000003-45EC-480F-BEC9-34B7A823C2B6}"/>
            </c:ext>
          </c:extLst>
        </c:ser>
        <c:dLbls>
          <c:showLegendKey val="0"/>
          <c:showVal val="0"/>
          <c:showCatName val="0"/>
          <c:showSerName val="0"/>
          <c:showPercent val="0"/>
          <c:showBubbleSize val="0"/>
        </c:dLbls>
        <c:axId val="130885120"/>
        <c:axId val="130886656"/>
      </c:scatterChart>
      <c:valAx>
        <c:axId val="130885120"/>
        <c:scaling>
          <c:orientation val="minMax"/>
          <c:max val="0.75000000000000011"/>
          <c:min val="0.5"/>
        </c:scaling>
        <c:delete val="0"/>
        <c:axPos val="b"/>
        <c:numFmt formatCode="0%" sourceLinked="1"/>
        <c:majorTickMark val="none"/>
        <c:minorTickMark val="none"/>
        <c:tickLblPos val="none"/>
        <c:crossAx val="130886656"/>
        <c:crosses val="autoZero"/>
        <c:crossBetween val="midCat"/>
      </c:valAx>
      <c:valAx>
        <c:axId val="130886656"/>
        <c:scaling>
          <c:orientation val="minMax"/>
          <c:max val="0.8"/>
        </c:scaling>
        <c:delete val="0"/>
        <c:axPos val="l"/>
        <c:title>
          <c:tx>
            <c:rich>
              <a:bodyPr rot="0" vert="horz"/>
              <a:lstStyle/>
              <a:p>
                <a:pPr>
                  <a:defRPr/>
                </a:pPr>
                <a:r>
                  <a:rPr lang="zh-TW" altLang="en-US" b="0"/>
                  <a:t>彈性</a:t>
                </a:r>
              </a:p>
            </c:rich>
          </c:tx>
          <c:layout>
            <c:manualLayout>
              <c:xMode val="edge"/>
              <c:yMode val="edge"/>
              <c:x val="0.48507254301545638"/>
              <c:y val="5.2563976377952758E-2"/>
            </c:manualLayout>
          </c:layout>
          <c:overlay val="0"/>
        </c:title>
        <c:numFmt formatCode="General" sourceLinked="1"/>
        <c:majorTickMark val="out"/>
        <c:minorTickMark val="none"/>
        <c:tickLblPos val="nextTo"/>
        <c:crossAx val="13088512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多維度資料的組圖!$A$7</c:f>
              <c:strCache>
                <c:ptCount val="1"/>
                <c:pt idx="0">
                  <c:v>低筋</c:v>
                </c:pt>
              </c:strCache>
            </c:strRef>
          </c:tx>
          <c:invertIfNegative val="0"/>
          <c:cat>
            <c:numRef>
              <c:f>多維度資料的組圖!$B$6:$D$6</c:f>
              <c:numCache>
                <c:formatCode>0%</c:formatCode>
                <c:ptCount val="3"/>
                <c:pt idx="0">
                  <c:v>0.5</c:v>
                </c:pt>
                <c:pt idx="1">
                  <c:v>0.6</c:v>
                </c:pt>
                <c:pt idx="2">
                  <c:v>0.75</c:v>
                </c:pt>
              </c:numCache>
            </c:numRef>
          </c:cat>
          <c:val>
            <c:numRef>
              <c:f>多維度資料的組圖!$B$7:$D$7</c:f>
              <c:numCache>
                <c:formatCode>General</c:formatCode>
                <c:ptCount val="3"/>
                <c:pt idx="0">
                  <c:v>3580</c:v>
                </c:pt>
                <c:pt idx="1">
                  <c:v>3651</c:v>
                </c:pt>
                <c:pt idx="2">
                  <c:v>3700</c:v>
                </c:pt>
              </c:numCache>
            </c:numRef>
          </c:val>
          <c:extLst>
            <c:ext xmlns:c16="http://schemas.microsoft.com/office/drawing/2014/chart" uri="{C3380CC4-5D6E-409C-BE32-E72D297353CC}">
              <c16:uniqueId val="{00000000-698E-4AC4-ADCC-9EC80F7AE014}"/>
            </c:ext>
          </c:extLst>
        </c:ser>
        <c:ser>
          <c:idx val="1"/>
          <c:order val="1"/>
          <c:tx>
            <c:strRef>
              <c:f>多維度資料的組圖!$A$8</c:f>
              <c:strCache>
                <c:ptCount val="1"/>
                <c:pt idx="0">
                  <c:v>中筋</c:v>
                </c:pt>
              </c:strCache>
            </c:strRef>
          </c:tx>
          <c:invertIfNegative val="0"/>
          <c:cat>
            <c:numRef>
              <c:f>多維度資料的組圖!$B$6:$D$6</c:f>
              <c:numCache>
                <c:formatCode>0%</c:formatCode>
                <c:ptCount val="3"/>
                <c:pt idx="0">
                  <c:v>0.5</c:v>
                </c:pt>
                <c:pt idx="1">
                  <c:v>0.6</c:v>
                </c:pt>
                <c:pt idx="2">
                  <c:v>0.75</c:v>
                </c:pt>
              </c:numCache>
            </c:numRef>
          </c:cat>
          <c:val>
            <c:numRef>
              <c:f>多維度資料的組圖!$B$8:$D$8</c:f>
              <c:numCache>
                <c:formatCode>General</c:formatCode>
                <c:ptCount val="3"/>
                <c:pt idx="0">
                  <c:v>3550</c:v>
                </c:pt>
                <c:pt idx="1">
                  <c:v>3570</c:v>
                </c:pt>
                <c:pt idx="2">
                  <c:v>3580</c:v>
                </c:pt>
              </c:numCache>
            </c:numRef>
          </c:val>
          <c:extLst>
            <c:ext xmlns:c16="http://schemas.microsoft.com/office/drawing/2014/chart" uri="{C3380CC4-5D6E-409C-BE32-E72D297353CC}">
              <c16:uniqueId val="{00000001-698E-4AC4-ADCC-9EC80F7AE014}"/>
            </c:ext>
          </c:extLst>
        </c:ser>
        <c:ser>
          <c:idx val="2"/>
          <c:order val="2"/>
          <c:tx>
            <c:strRef>
              <c:f>多維度資料的組圖!$A$9</c:f>
              <c:strCache>
                <c:ptCount val="1"/>
                <c:pt idx="0">
                  <c:v>高筋</c:v>
                </c:pt>
              </c:strCache>
            </c:strRef>
          </c:tx>
          <c:invertIfNegative val="0"/>
          <c:cat>
            <c:numRef>
              <c:f>多維度資料的組圖!$B$6:$D$6</c:f>
              <c:numCache>
                <c:formatCode>0%</c:formatCode>
                <c:ptCount val="3"/>
                <c:pt idx="0">
                  <c:v>0.5</c:v>
                </c:pt>
                <c:pt idx="1">
                  <c:v>0.6</c:v>
                </c:pt>
                <c:pt idx="2">
                  <c:v>0.75</c:v>
                </c:pt>
              </c:numCache>
            </c:numRef>
          </c:cat>
          <c:val>
            <c:numRef>
              <c:f>多維度資料的組圖!$B$9:$D$9</c:f>
              <c:numCache>
                <c:formatCode>General</c:formatCode>
                <c:ptCount val="3"/>
                <c:pt idx="0">
                  <c:v>3448</c:v>
                </c:pt>
                <c:pt idx="1">
                  <c:v>3450</c:v>
                </c:pt>
                <c:pt idx="2">
                  <c:v>3552</c:v>
                </c:pt>
              </c:numCache>
            </c:numRef>
          </c:val>
          <c:extLst>
            <c:ext xmlns:c16="http://schemas.microsoft.com/office/drawing/2014/chart" uri="{C3380CC4-5D6E-409C-BE32-E72D297353CC}">
              <c16:uniqueId val="{00000002-698E-4AC4-ADCC-9EC80F7AE014}"/>
            </c:ext>
          </c:extLst>
        </c:ser>
        <c:dLbls>
          <c:showLegendKey val="0"/>
          <c:showVal val="0"/>
          <c:showCatName val="0"/>
          <c:showSerName val="0"/>
          <c:showPercent val="0"/>
          <c:showBubbleSize val="0"/>
        </c:dLbls>
        <c:gapWidth val="150"/>
        <c:axId val="129069440"/>
        <c:axId val="129070976"/>
      </c:barChart>
      <c:catAx>
        <c:axId val="129069440"/>
        <c:scaling>
          <c:orientation val="minMax"/>
        </c:scaling>
        <c:delete val="0"/>
        <c:axPos val="b"/>
        <c:numFmt formatCode="0%" sourceLinked="1"/>
        <c:majorTickMark val="out"/>
        <c:minorTickMark val="none"/>
        <c:tickLblPos val="nextTo"/>
        <c:crossAx val="129070976"/>
        <c:crosses val="autoZero"/>
        <c:auto val="1"/>
        <c:lblAlgn val="ctr"/>
        <c:lblOffset val="100"/>
        <c:noMultiLvlLbl val="0"/>
      </c:catAx>
      <c:valAx>
        <c:axId val="12907097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06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多維度資料的組圖!$A$12</c:f>
              <c:strCache>
                <c:ptCount val="1"/>
                <c:pt idx="0">
                  <c:v>低筋</c:v>
                </c:pt>
              </c:strCache>
            </c:strRef>
          </c:tx>
          <c:invertIfNegative val="0"/>
          <c:cat>
            <c:numRef>
              <c:f>多維度資料的組圖!$B$11:$D$11</c:f>
              <c:numCache>
                <c:formatCode>0%</c:formatCode>
                <c:ptCount val="3"/>
                <c:pt idx="0">
                  <c:v>0.5</c:v>
                </c:pt>
                <c:pt idx="1">
                  <c:v>0.6</c:v>
                </c:pt>
                <c:pt idx="2">
                  <c:v>0.75</c:v>
                </c:pt>
              </c:numCache>
            </c:numRef>
          </c:cat>
          <c:val>
            <c:numRef>
              <c:f>多維度資料的組圖!$B$12:$D$12</c:f>
              <c:numCache>
                <c:formatCode>General</c:formatCode>
                <c:ptCount val="3"/>
                <c:pt idx="0">
                  <c:v>0.38</c:v>
                </c:pt>
                <c:pt idx="1">
                  <c:v>0.39</c:v>
                </c:pt>
                <c:pt idx="2">
                  <c:v>0.3</c:v>
                </c:pt>
              </c:numCache>
            </c:numRef>
          </c:val>
          <c:extLst>
            <c:ext xmlns:c16="http://schemas.microsoft.com/office/drawing/2014/chart" uri="{C3380CC4-5D6E-409C-BE32-E72D297353CC}">
              <c16:uniqueId val="{00000000-34FA-4011-9289-C18D34555350}"/>
            </c:ext>
          </c:extLst>
        </c:ser>
        <c:ser>
          <c:idx val="1"/>
          <c:order val="1"/>
          <c:tx>
            <c:strRef>
              <c:f>多維度資料的組圖!$A$13</c:f>
              <c:strCache>
                <c:ptCount val="1"/>
                <c:pt idx="0">
                  <c:v>中筋</c:v>
                </c:pt>
              </c:strCache>
            </c:strRef>
          </c:tx>
          <c:invertIfNegative val="0"/>
          <c:cat>
            <c:numRef>
              <c:f>多維度資料的組圖!$B$11:$D$11</c:f>
              <c:numCache>
                <c:formatCode>0%</c:formatCode>
                <c:ptCount val="3"/>
                <c:pt idx="0">
                  <c:v>0.5</c:v>
                </c:pt>
                <c:pt idx="1">
                  <c:v>0.6</c:v>
                </c:pt>
                <c:pt idx="2">
                  <c:v>0.75</c:v>
                </c:pt>
              </c:numCache>
            </c:numRef>
          </c:cat>
          <c:val>
            <c:numRef>
              <c:f>多維度資料的組圖!$B$13:$D$13</c:f>
              <c:numCache>
                <c:formatCode>General</c:formatCode>
                <c:ptCount val="3"/>
                <c:pt idx="0">
                  <c:v>0.48</c:v>
                </c:pt>
                <c:pt idx="1">
                  <c:v>0.61</c:v>
                </c:pt>
                <c:pt idx="2">
                  <c:v>0.41</c:v>
                </c:pt>
              </c:numCache>
            </c:numRef>
          </c:val>
          <c:extLst>
            <c:ext xmlns:c16="http://schemas.microsoft.com/office/drawing/2014/chart" uri="{C3380CC4-5D6E-409C-BE32-E72D297353CC}">
              <c16:uniqueId val="{00000001-34FA-4011-9289-C18D34555350}"/>
            </c:ext>
          </c:extLst>
        </c:ser>
        <c:ser>
          <c:idx val="2"/>
          <c:order val="2"/>
          <c:tx>
            <c:strRef>
              <c:f>多維度資料的組圖!$A$14</c:f>
              <c:strCache>
                <c:ptCount val="1"/>
                <c:pt idx="0">
                  <c:v>高筋</c:v>
                </c:pt>
              </c:strCache>
            </c:strRef>
          </c:tx>
          <c:invertIfNegative val="0"/>
          <c:cat>
            <c:numRef>
              <c:f>多維度資料的組圖!$B$11:$D$11</c:f>
              <c:numCache>
                <c:formatCode>0%</c:formatCode>
                <c:ptCount val="3"/>
                <c:pt idx="0">
                  <c:v>0.5</c:v>
                </c:pt>
                <c:pt idx="1">
                  <c:v>0.6</c:v>
                </c:pt>
                <c:pt idx="2">
                  <c:v>0.75</c:v>
                </c:pt>
              </c:numCache>
            </c:numRef>
          </c:cat>
          <c:val>
            <c:numRef>
              <c:f>多維度資料的組圖!$B$14:$D$14</c:f>
              <c:numCache>
                <c:formatCode>General</c:formatCode>
                <c:ptCount val="3"/>
                <c:pt idx="0">
                  <c:v>0.5</c:v>
                </c:pt>
                <c:pt idx="1">
                  <c:v>0.7</c:v>
                </c:pt>
                <c:pt idx="2">
                  <c:v>0.65</c:v>
                </c:pt>
              </c:numCache>
            </c:numRef>
          </c:val>
          <c:extLst>
            <c:ext xmlns:c16="http://schemas.microsoft.com/office/drawing/2014/chart" uri="{C3380CC4-5D6E-409C-BE32-E72D297353CC}">
              <c16:uniqueId val="{00000002-34FA-4011-9289-C18D34555350}"/>
            </c:ext>
          </c:extLst>
        </c:ser>
        <c:dLbls>
          <c:showLegendKey val="0"/>
          <c:showVal val="0"/>
          <c:showCatName val="0"/>
          <c:showSerName val="0"/>
          <c:showPercent val="0"/>
          <c:showBubbleSize val="0"/>
        </c:dLbls>
        <c:gapWidth val="150"/>
        <c:axId val="129088896"/>
        <c:axId val="130585728"/>
      </c:barChart>
      <c:catAx>
        <c:axId val="129088896"/>
        <c:scaling>
          <c:orientation val="minMax"/>
        </c:scaling>
        <c:delete val="0"/>
        <c:axPos val="b"/>
        <c:numFmt formatCode="0%" sourceLinked="1"/>
        <c:majorTickMark val="out"/>
        <c:minorTickMark val="none"/>
        <c:tickLblPos val="nextTo"/>
        <c:crossAx val="130585728"/>
        <c:crosses val="autoZero"/>
        <c:auto val="1"/>
        <c:lblAlgn val="ctr"/>
        <c:lblOffset val="100"/>
        <c:noMultiLvlLbl val="0"/>
      </c:catAx>
      <c:valAx>
        <c:axId val="130585728"/>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29088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多維度資料的組圖!$A$17</c:f>
              <c:strCache>
                <c:ptCount val="1"/>
                <c:pt idx="0">
                  <c:v>低筋</c:v>
                </c:pt>
              </c:strCache>
            </c:strRef>
          </c:tx>
          <c:invertIfNegative val="0"/>
          <c:cat>
            <c:numRef>
              <c:f>多維度資料的組圖!$B$16:$D$16</c:f>
              <c:numCache>
                <c:formatCode>0%</c:formatCode>
                <c:ptCount val="3"/>
                <c:pt idx="0">
                  <c:v>0.5</c:v>
                </c:pt>
                <c:pt idx="1">
                  <c:v>0.6</c:v>
                </c:pt>
                <c:pt idx="2">
                  <c:v>0.75</c:v>
                </c:pt>
              </c:numCache>
            </c:numRef>
          </c:cat>
          <c:val>
            <c:numRef>
              <c:f>多維度資料的組圖!$B$17:$D$17</c:f>
              <c:numCache>
                <c:formatCode>General</c:formatCode>
                <c:ptCount val="3"/>
                <c:pt idx="0">
                  <c:v>6.6</c:v>
                </c:pt>
                <c:pt idx="1">
                  <c:v>6</c:v>
                </c:pt>
                <c:pt idx="2">
                  <c:v>4.5</c:v>
                </c:pt>
              </c:numCache>
            </c:numRef>
          </c:val>
          <c:extLst>
            <c:ext xmlns:c16="http://schemas.microsoft.com/office/drawing/2014/chart" uri="{C3380CC4-5D6E-409C-BE32-E72D297353CC}">
              <c16:uniqueId val="{00000000-8DD5-46AC-9F58-0BA12CC4047E}"/>
            </c:ext>
          </c:extLst>
        </c:ser>
        <c:ser>
          <c:idx val="1"/>
          <c:order val="1"/>
          <c:tx>
            <c:strRef>
              <c:f>多維度資料的組圖!$A$18</c:f>
              <c:strCache>
                <c:ptCount val="1"/>
                <c:pt idx="0">
                  <c:v>中筋</c:v>
                </c:pt>
              </c:strCache>
            </c:strRef>
          </c:tx>
          <c:invertIfNegative val="0"/>
          <c:cat>
            <c:numRef>
              <c:f>多維度資料的組圖!$B$16:$D$16</c:f>
              <c:numCache>
                <c:formatCode>0%</c:formatCode>
                <c:ptCount val="3"/>
                <c:pt idx="0">
                  <c:v>0.5</c:v>
                </c:pt>
                <c:pt idx="1">
                  <c:v>0.6</c:v>
                </c:pt>
                <c:pt idx="2">
                  <c:v>0.75</c:v>
                </c:pt>
              </c:numCache>
            </c:numRef>
          </c:cat>
          <c:val>
            <c:numRef>
              <c:f>多維度資料的組圖!$B$18:$D$18</c:f>
              <c:numCache>
                <c:formatCode>General</c:formatCode>
                <c:ptCount val="3"/>
                <c:pt idx="0">
                  <c:v>5.4</c:v>
                </c:pt>
                <c:pt idx="1">
                  <c:v>5</c:v>
                </c:pt>
                <c:pt idx="2">
                  <c:v>4</c:v>
                </c:pt>
              </c:numCache>
            </c:numRef>
          </c:val>
          <c:extLst>
            <c:ext xmlns:c16="http://schemas.microsoft.com/office/drawing/2014/chart" uri="{C3380CC4-5D6E-409C-BE32-E72D297353CC}">
              <c16:uniqueId val="{00000001-8DD5-46AC-9F58-0BA12CC4047E}"/>
            </c:ext>
          </c:extLst>
        </c:ser>
        <c:ser>
          <c:idx val="2"/>
          <c:order val="2"/>
          <c:tx>
            <c:strRef>
              <c:f>多維度資料的組圖!$A$19</c:f>
              <c:strCache>
                <c:ptCount val="1"/>
                <c:pt idx="0">
                  <c:v>高筋</c:v>
                </c:pt>
              </c:strCache>
            </c:strRef>
          </c:tx>
          <c:invertIfNegative val="0"/>
          <c:cat>
            <c:numRef>
              <c:f>多維度資料的組圖!$B$16:$D$16</c:f>
              <c:numCache>
                <c:formatCode>0%</c:formatCode>
                <c:ptCount val="3"/>
                <c:pt idx="0">
                  <c:v>0.5</c:v>
                </c:pt>
                <c:pt idx="1">
                  <c:v>0.6</c:v>
                </c:pt>
                <c:pt idx="2">
                  <c:v>0.75</c:v>
                </c:pt>
              </c:numCache>
            </c:numRef>
          </c:cat>
          <c:val>
            <c:numRef>
              <c:f>多維度資料的組圖!$B$19:$D$19</c:f>
              <c:numCache>
                <c:formatCode>General</c:formatCode>
                <c:ptCount val="3"/>
                <c:pt idx="0">
                  <c:v>4</c:v>
                </c:pt>
                <c:pt idx="1">
                  <c:v>3.5</c:v>
                </c:pt>
                <c:pt idx="2">
                  <c:v>2</c:v>
                </c:pt>
              </c:numCache>
            </c:numRef>
          </c:val>
          <c:extLst>
            <c:ext xmlns:c16="http://schemas.microsoft.com/office/drawing/2014/chart" uri="{C3380CC4-5D6E-409C-BE32-E72D297353CC}">
              <c16:uniqueId val="{00000002-8DD5-46AC-9F58-0BA12CC4047E}"/>
            </c:ext>
          </c:extLst>
        </c:ser>
        <c:dLbls>
          <c:showLegendKey val="0"/>
          <c:showVal val="0"/>
          <c:showCatName val="0"/>
          <c:showSerName val="0"/>
          <c:showPercent val="0"/>
          <c:showBubbleSize val="0"/>
        </c:dLbls>
        <c:gapWidth val="150"/>
        <c:axId val="129120896"/>
        <c:axId val="129126784"/>
      </c:barChart>
      <c:catAx>
        <c:axId val="129120896"/>
        <c:scaling>
          <c:orientation val="minMax"/>
        </c:scaling>
        <c:delete val="0"/>
        <c:axPos val="b"/>
        <c:numFmt formatCode="0%" sourceLinked="1"/>
        <c:majorTickMark val="out"/>
        <c:minorTickMark val="none"/>
        <c:tickLblPos val="nextTo"/>
        <c:crossAx val="129126784"/>
        <c:crosses val="autoZero"/>
        <c:auto val="1"/>
        <c:lblAlgn val="ctr"/>
        <c:lblOffset val="100"/>
        <c:noMultiLvlLbl val="0"/>
      </c:catAx>
      <c:valAx>
        <c:axId val="12912678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29120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多維度資料的組圖!$B$6</c:f>
              <c:strCache>
                <c:ptCount val="1"/>
                <c:pt idx="0">
                  <c:v>50%</c:v>
                </c:pt>
              </c:strCache>
            </c:strRef>
          </c:tx>
          <c:invertIfNegative val="0"/>
          <c:cat>
            <c:strRef>
              <c:f>多維度資料的組圖!$A$7:$A$9</c:f>
              <c:strCache>
                <c:ptCount val="3"/>
                <c:pt idx="0">
                  <c:v>低筋</c:v>
                </c:pt>
                <c:pt idx="1">
                  <c:v>中筋</c:v>
                </c:pt>
                <c:pt idx="2">
                  <c:v>高筋</c:v>
                </c:pt>
              </c:strCache>
            </c:strRef>
          </c:cat>
          <c:val>
            <c:numRef>
              <c:f>多維度資料的組圖!$B$7:$B$9</c:f>
              <c:numCache>
                <c:formatCode>General</c:formatCode>
                <c:ptCount val="3"/>
                <c:pt idx="0">
                  <c:v>3580</c:v>
                </c:pt>
                <c:pt idx="1">
                  <c:v>3550</c:v>
                </c:pt>
                <c:pt idx="2">
                  <c:v>3448</c:v>
                </c:pt>
              </c:numCache>
            </c:numRef>
          </c:val>
          <c:extLst>
            <c:ext xmlns:c16="http://schemas.microsoft.com/office/drawing/2014/chart" uri="{C3380CC4-5D6E-409C-BE32-E72D297353CC}">
              <c16:uniqueId val="{00000000-F815-4425-A3D8-9FF36273711D}"/>
            </c:ext>
          </c:extLst>
        </c:ser>
        <c:ser>
          <c:idx val="1"/>
          <c:order val="1"/>
          <c:tx>
            <c:strRef>
              <c:f>多維度資料的組圖!$C$6</c:f>
              <c:strCache>
                <c:ptCount val="1"/>
                <c:pt idx="0">
                  <c:v>60%</c:v>
                </c:pt>
              </c:strCache>
            </c:strRef>
          </c:tx>
          <c:invertIfNegative val="0"/>
          <c:cat>
            <c:strRef>
              <c:f>多維度資料的組圖!$A$7:$A$9</c:f>
              <c:strCache>
                <c:ptCount val="3"/>
                <c:pt idx="0">
                  <c:v>低筋</c:v>
                </c:pt>
                <c:pt idx="1">
                  <c:v>中筋</c:v>
                </c:pt>
                <c:pt idx="2">
                  <c:v>高筋</c:v>
                </c:pt>
              </c:strCache>
            </c:strRef>
          </c:cat>
          <c:val>
            <c:numRef>
              <c:f>多維度資料的組圖!$C$7:$C$9</c:f>
              <c:numCache>
                <c:formatCode>General</c:formatCode>
                <c:ptCount val="3"/>
                <c:pt idx="0">
                  <c:v>3651</c:v>
                </c:pt>
                <c:pt idx="1">
                  <c:v>3570</c:v>
                </c:pt>
                <c:pt idx="2">
                  <c:v>3450</c:v>
                </c:pt>
              </c:numCache>
            </c:numRef>
          </c:val>
          <c:extLst>
            <c:ext xmlns:c16="http://schemas.microsoft.com/office/drawing/2014/chart" uri="{C3380CC4-5D6E-409C-BE32-E72D297353CC}">
              <c16:uniqueId val="{00000001-F815-4425-A3D8-9FF36273711D}"/>
            </c:ext>
          </c:extLst>
        </c:ser>
        <c:ser>
          <c:idx val="2"/>
          <c:order val="2"/>
          <c:tx>
            <c:strRef>
              <c:f>多維度資料的組圖!$D$6</c:f>
              <c:strCache>
                <c:ptCount val="1"/>
                <c:pt idx="0">
                  <c:v>75%</c:v>
                </c:pt>
              </c:strCache>
            </c:strRef>
          </c:tx>
          <c:invertIfNegative val="0"/>
          <c:cat>
            <c:strRef>
              <c:f>多維度資料的組圖!$A$7:$A$9</c:f>
              <c:strCache>
                <c:ptCount val="3"/>
                <c:pt idx="0">
                  <c:v>低筋</c:v>
                </c:pt>
                <c:pt idx="1">
                  <c:v>中筋</c:v>
                </c:pt>
                <c:pt idx="2">
                  <c:v>高筋</c:v>
                </c:pt>
              </c:strCache>
            </c:strRef>
          </c:cat>
          <c:val>
            <c:numRef>
              <c:f>多維度資料的組圖!$D$7:$D$9</c:f>
              <c:numCache>
                <c:formatCode>General</c:formatCode>
                <c:ptCount val="3"/>
                <c:pt idx="0">
                  <c:v>3700</c:v>
                </c:pt>
                <c:pt idx="1">
                  <c:v>3580</c:v>
                </c:pt>
                <c:pt idx="2">
                  <c:v>3552</c:v>
                </c:pt>
              </c:numCache>
            </c:numRef>
          </c:val>
          <c:extLst>
            <c:ext xmlns:c16="http://schemas.microsoft.com/office/drawing/2014/chart" uri="{C3380CC4-5D6E-409C-BE32-E72D297353CC}">
              <c16:uniqueId val="{00000002-F815-4425-A3D8-9FF36273711D}"/>
            </c:ext>
          </c:extLst>
        </c:ser>
        <c:dLbls>
          <c:showLegendKey val="0"/>
          <c:showVal val="0"/>
          <c:showCatName val="0"/>
          <c:showSerName val="0"/>
          <c:showPercent val="0"/>
          <c:showBubbleSize val="0"/>
        </c:dLbls>
        <c:gapWidth val="150"/>
        <c:axId val="129148800"/>
        <c:axId val="129150336"/>
      </c:barChart>
      <c:catAx>
        <c:axId val="129148800"/>
        <c:scaling>
          <c:orientation val="minMax"/>
        </c:scaling>
        <c:delete val="0"/>
        <c:axPos val="b"/>
        <c:numFmt formatCode="General" sourceLinked="1"/>
        <c:majorTickMark val="out"/>
        <c:minorTickMark val="none"/>
        <c:tickLblPos val="nextTo"/>
        <c:crossAx val="129150336"/>
        <c:crosses val="autoZero"/>
        <c:auto val="1"/>
        <c:lblAlgn val="ctr"/>
        <c:lblOffset val="100"/>
        <c:noMultiLvlLbl val="0"/>
      </c:catAx>
      <c:valAx>
        <c:axId val="12915033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148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多維度資料的組圖!$B$11</c:f>
              <c:strCache>
                <c:ptCount val="1"/>
                <c:pt idx="0">
                  <c:v>50%</c:v>
                </c:pt>
              </c:strCache>
            </c:strRef>
          </c:tx>
          <c:invertIfNegative val="0"/>
          <c:cat>
            <c:strRef>
              <c:f>多維度資料的組圖!$A$12:$A$14</c:f>
              <c:strCache>
                <c:ptCount val="3"/>
                <c:pt idx="0">
                  <c:v>低筋</c:v>
                </c:pt>
                <c:pt idx="1">
                  <c:v>中筋</c:v>
                </c:pt>
                <c:pt idx="2">
                  <c:v>高筋</c:v>
                </c:pt>
              </c:strCache>
            </c:strRef>
          </c:cat>
          <c:val>
            <c:numRef>
              <c:f>多維度資料的組圖!$B$12:$B$14</c:f>
              <c:numCache>
                <c:formatCode>General</c:formatCode>
                <c:ptCount val="3"/>
                <c:pt idx="0">
                  <c:v>0.38</c:v>
                </c:pt>
                <c:pt idx="1">
                  <c:v>0.48</c:v>
                </c:pt>
                <c:pt idx="2">
                  <c:v>0.5</c:v>
                </c:pt>
              </c:numCache>
            </c:numRef>
          </c:val>
          <c:extLst>
            <c:ext xmlns:c16="http://schemas.microsoft.com/office/drawing/2014/chart" uri="{C3380CC4-5D6E-409C-BE32-E72D297353CC}">
              <c16:uniqueId val="{00000000-7CD2-476A-B740-B15EAD5AED66}"/>
            </c:ext>
          </c:extLst>
        </c:ser>
        <c:ser>
          <c:idx val="1"/>
          <c:order val="1"/>
          <c:tx>
            <c:strRef>
              <c:f>多維度資料的組圖!$C$11</c:f>
              <c:strCache>
                <c:ptCount val="1"/>
                <c:pt idx="0">
                  <c:v>60%</c:v>
                </c:pt>
              </c:strCache>
            </c:strRef>
          </c:tx>
          <c:invertIfNegative val="0"/>
          <c:cat>
            <c:strRef>
              <c:f>多維度資料的組圖!$A$12:$A$14</c:f>
              <c:strCache>
                <c:ptCount val="3"/>
                <c:pt idx="0">
                  <c:v>低筋</c:v>
                </c:pt>
                <c:pt idx="1">
                  <c:v>中筋</c:v>
                </c:pt>
                <c:pt idx="2">
                  <c:v>高筋</c:v>
                </c:pt>
              </c:strCache>
            </c:strRef>
          </c:cat>
          <c:val>
            <c:numRef>
              <c:f>多維度資料的組圖!$C$12:$C$14</c:f>
              <c:numCache>
                <c:formatCode>General</c:formatCode>
                <c:ptCount val="3"/>
                <c:pt idx="0">
                  <c:v>0.39</c:v>
                </c:pt>
                <c:pt idx="1">
                  <c:v>0.61</c:v>
                </c:pt>
                <c:pt idx="2">
                  <c:v>0.7</c:v>
                </c:pt>
              </c:numCache>
            </c:numRef>
          </c:val>
          <c:extLst>
            <c:ext xmlns:c16="http://schemas.microsoft.com/office/drawing/2014/chart" uri="{C3380CC4-5D6E-409C-BE32-E72D297353CC}">
              <c16:uniqueId val="{00000001-7CD2-476A-B740-B15EAD5AED66}"/>
            </c:ext>
          </c:extLst>
        </c:ser>
        <c:ser>
          <c:idx val="2"/>
          <c:order val="2"/>
          <c:tx>
            <c:strRef>
              <c:f>多維度資料的組圖!$D$11</c:f>
              <c:strCache>
                <c:ptCount val="1"/>
                <c:pt idx="0">
                  <c:v>75%</c:v>
                </c:pt>
              </c:strCache>
            </c:strRef>
          </c:tx>
          <c:invertIfNegative val="0"/>
          <c:cat>
            <c:strRef>
              <c:f>多維度資料的組圖!$A$12:$A$14</c:f>
              <c:strCache>
                <c:ptCount val="3"/>
                <c:pt idx="0">
                  <c:v>低筋</c:v>
                </c:pt>
                <c:pt idx="1">
                  <c:v>中筋</c:v>
                </c:pt>
                <c:pt idx="2">
                  <c:v>高筋</c:v>
                </c:pt>
              </c:strCache>
            </c:strRef>
          </c:cat>
          <c:val>
            <c:numRef>
              <c:f>多維度資料的組圖!$D$12:$D$14</c:f>
              <c:numCache>
                <c:formatCode>General</c:formatCode>
                <c:ptCount val="3"/>
                <c:pt idx="0">
                  <c:v>0.3</c:v>
                </c:pt>
                <c:pt idx="1">
                  <c:v>0.41</c:v>
                </c:pt>
                <c:pt idx="2">
                  <c:v>0.65</c:v>
                </c:pt>
              </c:numCache>
            </c:numRef>
          </c:val>
          <c:extLst>
            <c:ext xmlns:c16="http://schemas.microsoft.com/office/drawing/2014/chart" uri="{C3380CC4-5D6E-409C-BE32-E72D297353CC}">
              <c16:uniqueId val="{00000002-7CD2-476A-B740-B15EAD5AED66}"/>
            </c:ext>
          </c:extLst>
        </c:ser>
        <c:dLbls>
          <c:showLegendKey val="0"/>
          <c:showVal val="0"/>
          <c:showCatName val="0"/>
          <c:showSerName val="0"/>
          <c:showPercent val="0"/>
          <c:showBubbleSize val="0"/>
        </c:dLbls>
        <c:gapWidth val="150"/>
        <c:axId val="131429504"/>
        <c:axId val="131431040"/>
      </c:barChart>
      <c:catAx>
        <c:axId val="131429504"/>
        <c:scaling>
          <c:orientation val="minMax"/>
        </c:scaling>
        <c:delete val="0"/>
        <c:axPos val="b"/>
        <c:numFmt formatCode="General" sourceLinked="1"/>
        <c:majorTickMark val="out"/>
        <c:minorTickMark val="none"/>
        <c:tickLblPos val="nextTo"/>
        <c:crossAx val="131431040"/>
        <c:crosses val="autoZero"/>
        <c:auto val="1"/>
        <c:lblAlgn val="ctr"/>
        <c:lblOffset val="100"/>
        <c:noMultiLvlLbl val="0"/>
      </c:catAx>
      <c:valAx>
        <c:axId val="131431040"/>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31429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多維度資料的組圖!$B$16</c:f>
              <c:strCache>
                <c:ptCount val="1"/>
                <c:pt idx="0">
                  <c:v>50%</c:v>
                </c:pt>
              </c:strCache>
            </c:strRef>
          </c:tx>
          <c:invertIfNegative val="0"/>
          <c:cat>
            <c:strRef>
              <c:f>多維度資料的組圖!$A$17:$A$19</c:f>
              <c:strCache>
                <c:ptCount val="3"/>
                <c:pt idx="0">
                  <c:v>低筋</c:v>
                </c:pt>
                <c:pt idx="1">
                  <c:v>中筋</c:v>
                </c:pt>
                <c:pt idx="2">
                  <c:v>高筋</c:v>
                </c:pt>
              </c:strCache>
            </c:strRef>
          </c:cat>
          <c:val>
            <c:numRef>
              <c:f>多維度資料的組圖!$B$17:$B$19</c:f>
              <c:numCache>
                <c:formatCode>General</c:formatCode>
                <c:ptCount val="3"/>
                <c:pt idx="0">
                  <c:v>6.6</c:v>
                </c:pt>
                <c:pt idx="1">
                  <c:v>5.4</c:v>
                </c:pt>
                <c:pt idx="2">
                  <c:v>4</c:v>
                </c:pt>
              </c:numCache>
            </c:numRef>
          </c:val>
          <c:extLst>
            <c:ext xmlns:c16="http://schemas.microsoft.com/office/drawing/2014/chart" uri="{C3380CC4-5D6E-409C-BE32-E72D297353CC}">
              <c16:uniqueId val="{00000000-E6DC-40A1-A59A-76F92BC15169}"/>
            </c:ext>
          </c:extLst>
        </c:ser>
        <c:ser>
          <c:idx val="1"/>
          <c:order val="1"/>
          <c:tx>
            <c:strRef>
              <c:f>多維度資料的組圖!$C$16</c:f>
              <c:strCache>
                <c:ptCount val="1"/>
                <c:pt idx="0">
                  <c:v>60%</c:v>
                </c:pt>
              </c:strCache>
            </c:strRef>
          </c:tx>
          <c:invertIfNegative val="0"/>
          <c:cat>
            <c:strRef>
              <c:f>多維度資料的組圖!$A$17:$A$19</c:f>
              <c:strCache>
                <c:ptCount val="3"/>
                <c:pt idx="0">
                  <c:v>低筋</c:v>
                </c:pt>
                <c:pt idx="1">
                  <c:v>中筋</c:v>
                </c:pt>
                <c:pt idx="2">
                  <c:v>高筋</c:v>
                </c:pt>
              </c:strCache>
            </c:strRef>
          </c:cat>
          <c:val>
            <c:numRef>
              <c:f>多維度資料的組圖!$C$17:$C$19</c:f>
              <c:numCache>
                <c:formatCode>General</c:formatCode>
                <c:ptCount val="3"/>
                <c:pt idx="0">
                  <c:v>6</c:v>
                </c:pt>
                <c:pt idx="1">
                  <c:v>5</c:v>
                </c:pt>
                <c:pt idx="2">
                  <c:v>3.5</c:v>
                </c:pt>
              </c:numCache>
            </c:numRef>
          </c:val>
          <c:extLst>
            <c:ext xmlns:c16="http://schemas.microsoft.com/office/drawing/2014/chart" uri="{C3380CC4-5D6E-409C-BE32-E72D297353CC}">
              <c16:uniqueId val="{00000001-E6DC-40A1-A59A-76F92BC15169}"/>
            </c:ext>
          </c:extLst>
        </c:ser>
        <c:ser>
          <c:idx val="2"/>
          <c:order val="2"/>
          <c:tx>
            <c:strRef>
              <c:f>多維度資料的組圖!$D$16</c:f>
              <c:strCache>
                <c:ptCount val="1"/>
                <c:pt idx="0">
                  <c:v>75%</c:v>
                </c:pt>
              </c:strCache>
            </c:strRef>
          </c:tx>
          <c:invertIfNegative val="0"/>
          <c:cat>
            <c:strRef>
              <c:f>多維度資料的組圖!$A$17:$A$19</c:f>
              <c:strCache>
                <c:ptCount val="3"/>
                <c:pt idx="0">
                  <c:v>低筋</c:v>
                </c:pt>
                <c:pt idx="1">
                  <c:v>中筋</c:v>
                </c:pt>
                <c:pt idx="2">
                  <c:v>高筋</c:v>
                </c:pt>
              </c:strCache>
            </c:strRef>
          </c:cat>
          <c:val>
            <c:numRef>
              <c:f>多維度資料的組圖!$D$17:$D$19</c:f>
              <c:numCache>
                <c:formatCode>General</c:formatCode>
                <c:ptCount val="3"/>
                <c:pt idx="0">
                  <c:v>4.5</c:v>
                </c:pt>
                <c:pt idx="1">
                  <c:v>4</c:v>
                </c:pt>
                <c:pt idx="2">
                  <c:v>2</c:v>
                </c:pt>
              </c:numCache>
            </c:numRef>
          </c:val>
          <c:extLst>
            <c:ext xmlns:c16="http://schemas.microsoft.com/office/drawing/2014/chart" uri="{C3380CC4-5D6E-409C-BE32-E72D297353CC}">
              <c16:uniqueId val="{00000002-E6DC-40A1-A59A-76F92BC15169}"/>
            </c:ext>
          </c:extLst>
        </c:ser>
        <c:dLbls>
          <c:showLegendKey val="0"/>
          <c:showVal val="0"/>
          <c:showCatName val="0"/>
          <c:showSerName val="0"/>
          <c:showPercent val="0"/>
          <c:showBubbleSize val="0"/>
        </c:dLbls>
        <c:gapWidth val="150"/>
        <c:axId val="131457408"/>
        <c:axId val="131458944"/>
      </c:barChart>
      <c:catAx>
        <c:axId val="131457408"/>
        <c:scaling>
          <c:orientation val="minMax"/>
        </c:scaling>
        <c:delete val="0"/>
        <c:axPos val="b"/>
        <c:numFmt formatCode="General" sourceLinked="1"/>
        <c:majorTickMark val="out"/>
        <c:minorTickMark val="none"/>
        <c:tickLblPos val="nextTo"/>
        <c:crossAx val="131458944"/>
        <c:crosses val="autoZero"/>
        <c:auto val="1"/>
        <c:lblAlgn val="ctr"/>
        <c:lblOffset val="100"/>
        <c:noMultiLvlLbl val="0"/>
      </c:catAx>
      <c:valAx>
        <c:axId val="13145894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31457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43246901669017"/>
          <c:y val="0.14946365364530609"/>
          <c:w val="0.56793310284026732"/>
          <c:h val="0.79389273365252711"/>
        </c:manualLayout>
      </c:layout>
      <c:barChart>
        <c:barDir val="col"/>
        <c:grouping val="clustered"/>
        <c:varyColors val="0"/>
        <c:ser>
          <c:idx val="0"/>
          <c:order val="0"/>
          <c:tx>
            <c:strRef>
              <c:f>多維度資料的組圖!$B$6</c:f>
              <c:strCache>
                <c:ptCount val="1"/>
                <c:pt idx="0">
                  <c:v>50%</c:v>
                </c:pt>
              </c:strCache>
            </c:strRef>
          </c:tx>
          <c:spPr>
            <a:solidFill>
              <a:schemeClr val="accent1">
                <a:lumMod val="20000"/>
                <a:lumOff val="80000"/>
              </a:schemeClr>
            </a:solidFill>
          </c:spPr>
          <c:invertIfNegative val="0"/>
          <c:cat>
            <c:strRef>
              <c:f>多維度資料的組圖!$A$7:$A$9</c:f>
              <c:strCache>
                <c:ptCount val="3"/>
                <c:pt idx="0">
                  <c:v>低筋</c:v>
                </c:pt>
                <c:pt idx="1">
                  <c:v>中筋</c:v>
                </c:pt>
                <c:pt idx="2">
                  <c:v>高筋</c:v>
                </c:pt>
              </c:strCache>
            </c:strRef>
          </c:cat>
          <c:val>
            <c:numRef>
              <c:f>多維度資料的組圖!$B$7:$B$9</c:f>
              <c:numCache>
                <c:formatCode>General</c:formatCode>
                <c:ptCount val="3"/>
                <c:pt idx="0">
                  <c:v>3580</c:v>
                </c:pt>
                <c:pt idx="1">
                  <c:v>3550</c:v>
                </c:pt>
                <c:pt idx="2">
                  <c:v>3448</c:v>
                </c:pt>
              </c:numCache>
            </c:numRef>
          </c:val>
          <c:extLst>
            <c:ext xmlns:c16="http://schemas.microsoft.com/office/drawing/2014/chart" uri="{C3380CC4-5D6E-409C-BE32-E72D297353CC}">
              <c16:uniqueId val="{00000000-1087-4E7B-B3F5-C443E4C24CB4}"/>
            </c:ext>
          </c:extLst>
        </c:ser>
        <c:ser>
          <c:idx val="1"/>
          <c:order val="1"/>
          <c:tx>
            <c:strRef>
              <c:f>多維度資料的組圖!$C$6</c:f>
              <c:strCache>
                <c:ptCount val="1"/>
                <c:pt idx="0">
                  <c:v>60%</c:v>
                </c:pt>
              </c:strCache>
            </c:strRef>
          </c:tx>
          <c:spPr>
            <a:solidFill>
              <a:schemeClr val="accent1">
                <a:lumMod val="60000"/>
                <a:lumOff val="40000"/>
              </a:schemeClr>
            </a:solidFill>
          </c:spPr>
          <c:invertIfNegative val="0"/>
          <c:cat>
            <c:strRef>
              <c:f>多維度資料的組圖!$A$7:$A$9</c:f>
              <c:strCache>
                <c:ptCount val="3"/>
                <c:pt idx="0">
                  <c:v>低筋</c:v>
                </c:pt>
                <c:pt idx="1">
                  <c:v>中筋</c:v>
                </c:pt>
                <c:pt idx="2">
                  <c:v>高筋</c:v>
                </c:pt>
              </c:strCache>
            </c:strRef>
          </c:cat>
          <c:val>
            <c:numRef>
              <c:f>多維度資料的組圖!$C$7:$C$9</c:f>
              <c:numCache>
                <c:formatCode>General</c:formatCode>
                <c:ptCount val="3"/>
                <c:pt idx="0">
                  <c:v>3651</c:v>
                </c:pt>
                <c:pt idx="1">
                  <c:v>3570</c:v>
                </c:pt>
                <c:pt idx="2">
                  <c:v>3450</c:v>
                </c:pt>
              </c:numCache>
            </c:numRef>
          </c:val>
          <c:extLst>
            <c:ext xmlns:c16="http://schemas.microsoft.com/office/drawing/2014/chart" uri="{C3380CC4-5D6E-409C-BE32-E72D297353CC}">
              <c16:uniqueId val="{00000001-1087-4E7B-B3F5-C443E4C24CB4}"/>
            </c:ext>
          </c:extLst>
        </c:ser>
        <c:ser>
          <c:idx val="2"/>
          <c:order val="2"/>
          <c:tx>
            <c:strRef>
              <c:f>多維度資料的組圖!$D$6</c:f>
              <c:strCache>
                <c:ptCount val="1"/>
                <c:pt idx="0">
                  <c:v>75%</c:v>
                </c:pt>
              </c:strCache>
            </c:strRef>
          </c:tx>
          <c:spPr>
            <a:solidFill>
              <a:schemeClr val="accent1">
                <a:lumMod val="75000"/>
              </a:schemeClr>
            </a:solidFill>
          </c:spPr>
          <c:invertIfNegative val="0"/>
          <c:cat>
            <c:strRef>
              <c:f>多維度資料的組圖!$A$7:$A$9</c:f>
              <c:strCache>
                <c:ptCount val="3"/>
                <c:pt idx="0">
                  <c:v>低筋</c:v>
                </c:pt>
                <c:pt idx="1">
                  <c:v>中筋</c:v>
                </c:pt>
                <c:pt idx="2">
                  <c:v>高筋</c:v>
                </c:pt>
              </c:strCache>
            </c:strRef>
          </c:cat>
          <c:val>
            <c:numRef>
              <c:f>多維度資料的組圖!$D$7:$D$9</c:f>
              <c:numCache>
                <c:formatCode>General</c:formatCode>
                <c:ptCount val="3"/>
                <c:pt idx="0">
                  <c:v>3700</c:v>
                </c:pt>
                <c:pt idx="1">
                  <c:v>3580</c:v>
                </c:pt>
                <c:pt idx="2">
                  <c:v>3552</c:v>
                </c:pt>
              </c:numCache>
            </c:numRef>
          </c:val>
          <c:extLst>
            <c:ext xmlns:c16="http://schemas.microsoft.com/office/drawing/2014/chart" uri="{C3380CC4-5D6E-409C-BE32-E72D297353CC}">
              <c16:uniqueId val="{00000002-1087-4E7B-B3F5-C443E4C24CB4}"/>
            </c:ext>
          </c:extLst>
        </c:ser>
        <c:dLbls>
          <c:showLegendKey val="0"/>
          <c:showVal val="0"/>
          <c:showCatName val="0"/>
          <c:showSerName val="0"/>
          <c:showPercent val="0"/>
          <c:showBubbleSize val="0"/>
        </c:dLbls>
        <c:gapWidth val="150"/>
        <c:axId val="131509632"/>
        <c:axId val="131515520"/>
      </c:barChart>
      <c:catAx>
        <c:axId val="131509632"/>
        <c:scaling>
          <c:orientation val="minMax"/>
        </c:scaling>
        <c:delete val="1"/>
        <c:axPos val="b"/>
        <c:numFmt formatCode="General" sourceLinked="1"/>
        <c:majorTickMark val="out"/>
        <c:minorTickMark val="none"/>
        <c:tickLblPos val="nextTo"/>
        <c:crossAx val="131515520"/>
        <c:crosses val="autoZero"/>
        <c:auto val="1"/>
        <c:lblAlgn val="ctr"/>
        <c:lblOffset val="100"/>
        <c:noMultiLvlLbl val="0"/>
      </c:catAx>
      <c:valAx>
        <c:axId val="131515520"/>
        <c:scaling>
          <c:orientation val="minMax"/>
          <c:min val="3300"/>
        </c:scaling>
        <c:delete val="0"/>
        <c:axPos val="l"/>
        <c:majorGridlines>
          <c:spPr>
            <a:ln w="6350"/>
          </c:spPr>
        </c:majorGridlines>
        <c:title>
          <c:tx>
            <c:rich>
              <a:bodyPr rot="0" vert="wordArtVertRtl"/>
              <a:lstStyle/>
              <a:p>
                <a:pPr>
                  <a:defRPr/>
                </a:pPr>
                <a:r>
                  <a:rPr lang="zh-TW" altLang="en-US" b="0"/>
                  <a:t>透光度</a:t>
                </a:r>
              </a:p>
            </c:rich>
          </c:tx>
          <c:layout>
            <c:manualLayout>
              <c:xMode val="edge"/>
              <c:yMode val="edge"/>
              <c:x val="3.3228939405578577E-3"/>
              <c:y val="0.30394105123447002"/>
            </c:manualLayout>
          </c:layout>
          <c:overlay val="0"/>
        </c:title>
        <c:numFmt formatCode="[=3300]&quot;0&quot;;#" sourceLinked="0"/>
        <c:majorTickMark val="out"/>
        <c:minorTickMark val="none"/>
        <c:tickLblPos val="nextTo"/>
        <c:crossAx val="131509632"/>
        <c:crosses val="autoZero"/>
        <c:crossBetween val="between"/>
        <c:majorUnit val="100"/>
      </c:valAx>
      <c:spPr>
        <a:ln>
          <a:noFill/>
        </a:ln>
      </c:spPr>
    </c:plotArea>
    <c:legend>
      <c:legendPos val="r"/>
      <c:layout>
        <c:manualLayout>
          <c:xMode val="edge"/>
          <c:yMode val="edge"/>
          <c:x val="0.36609205556721774"/>
          <c:y val="0.1620463451106236"/>
          <c:w val="0.39363236587510991"/>
          <c:h val="9.176908544619268E-2"/>
        </c:manualLayout>
      </c:layout>
      <c:overlay val="0"/>
      <c:spPr>
        <a:solidFill>
          <a:sysClr val="window" lastClr="FFFFFF"/>
        </a:solidFill>
        <a:ln>
          <a:noFill/>
        </a:ln>
      </c:spPr>
    </c:legend>
    <c:plotVisOnly val="1"/>
    <c:dispBlanksAs val="gap"/>
    <c:showDLblsOverMax val="0"/>
  </c:chart>
  <c:spPr>
    <a:no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26616559293722E-2"/>
          <c:y val="8.4299582218353056E-2"/>
          <c:w val="0.6822958588509771"/>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226-4DB6-BB1D-447C9E87595F}"/>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226-4DB6-BB1D-447C9E87595F}"/>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226-4DB6-BB1D-447C9E87595F}"/>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14547487119666"/>
          <c:y val="0.22429216900479385"/>
          <c:w val="0.66624064353066981"/>
          <c:h val="0.66731864945626929"/>
        </c:manualLayout>
      </c:layout>
      <c:barChart>
        <c:barDir val="col"/>
        <c:grouping val="clustered"/>
        <c:varyColors val="0"/>
        <c:ser>
          <c:idx val="0"/>
          <c:order val="0"/>
          <c:tx>
            <c:strRef>
              <c:f>多維度資料的組圖!$B$11</c:f>
              <c:strCache>
                <c:ptCount val="1"/>
                <c:pt idx="0">
                  <c:v>50%</c:v>
                </c:pt>
              </c:strCache>
            </c:strRef>
          </c:tx>
          <c:spPr>
            <a:solidFill>
              <a:schemeClr val="accent1">
                <a:lumMod val="20000"/>
                <a:lumOff val="80000"/>
              </a:schemeClr>
            </a:solidFill>
          </c:spPr>
          <c:invertIfNegative val="0"/>
          <c:cat>
            <c:strRef>
              <c:f>多維度資料的組圖!$A$12:$A$14</c:f>
              <c:strCache>
                <c:ptCount val="3"/>
                <c:pt idx="0">
                  <c:v>低筋</c:v>
                </c:pt>
                <c:pt idx="1">
                  <c:v>中筋</c:v>
                </c:pt>
                <c:pt idx="2">
                  <c:v>高筋</c:v>
                </c:pt>
              </c:strCache>
            </c:strRef>
          </c:cat>
          <c:val>
            <c:numRef>
              <c:f>多維度資料的組圖!$B$12:$B$14</c:f>
              <c:numCache>
                <c:formatCode>General</c:formatCode>
                <c:ptCount val="3"/>
                <c:pt idx="0">
                  <c:v>0.38</c:v>
                </c:pt>
                <c:pt idx="1">
                  <c:v>0.48</c:v>
                </c:pt>
                <c:pt idx="2">
                  <c:v>0.5</c:v>
                </c:pt>
              </c:numCache>
            </c:numRef>
          </c:val>
          <c:extLst>
            <c:ext xmlns:c16="http://schemas.microsoft.com/office/drawing/2014/chart" uri="{C3380CC4-5D6E-409C-BE32-E72D297353CC}">
              <c16:uniqueId val="{00000000-C368-4646-8F18-BE004C952258}"/>
            </c:ext>
          </c:extLst>
        </c:ser>
        <c:ser>
          <c:idx val="1"/>
          <c:order val="1"/>
          <c:tx>
            <c:strRef>
              <c:f>多維度資料的組圖!$C$11</c:f>
              <c:strCache>
                <c:ptCount val="1"/>
                <c:pt idx="0">
                  <c:v>60%</c:v>
                </c:pt>
              </c:strCache>
            </c:strRef>
          </c:tx>
          <c:spPr>
            <a:solidFill>
              <a:schemeClr val="accent1">
                <a:lumMod val="60000"/>
                <a:lumOff val="40000"/>
              </a:schemeClr>
            </a:solidFill>
          </c:spPr>
          <c:invertIfNegative val="0"/>
          <c:cat>
            <c:strRef>
              <c:f>多維度資料的組圖!$A$12:$A$14</c:f>
              <c:strCache>
                <c:ptCount val="3"/>
                <c:pt idx="0">
                  <c:v>低筋</c:v>
                </c:pt>
                <c:pt idx="1">
                  <c:v>中筋</c:v>
                </c:pt>
                <c:pt idx="2">
                  <c:v>高筋</c:v>
                </c:pt>
              </c:strCache>
            </c:strRef>
          </c:cat>
          <c:val>
            <c:numRef>
              <c:f>多維度資料的組圖!$C$12:$C$14</c:f>
              <c:numCache>
                <c:formatCode>General</c:formatCode>
                <c:ptCount val="3"/>
                <c:pt idx="0">
                  <c:v>0.39</c:v>
                </c:pt>
                <c:pt idx="1">
                  <c:v>0.61</c:v>
                </c:pt>
                <c:pt idx="2">
                  <c:v>0.7</c:v>
                </c:pt>
              </c:numCache>
            </c:numRef>
          </c:val>
          <c:extLst>
            <c:ext xmlns:c16="http://schemas.microsoft.com/office/drawing/2014/chart" uri="{C3380CC4-5D6E-409C-BE32-E72D297353CC}">
              <c16:uniqueId val="{00000001-C368-4646-8F18-BE004C952258}"/>
            </c:ext>
          </c:extLst>
        </c:ser>
        <c:ser>
          <c:idx val="2"/>
          <c:order val="2"/>
          <c:tx>
            <c:strRef>
              <c:f>多維度資料的組圖!$D$11</c:f>
              <c:strCache>
                <c:ptCount val="1"/>
                <c:pt idx="0">
                  <c:v>75%</c:v>
                </c:pt>
              </c:strCache>
            </c:strRef>
          </c:tx>
          <c:spPr>
            <a:solidFill>
              <a:schemeClr val="accent1">
                <a:lumMod val="75000"/>
              </a:schemeClr>
            </a:solidFill>
          </c:spPr>
          <c:invertIfNegative val="0"/>
          <c:cat>
            <c:strRef>
              <c:f>多維度資料的組圖!$A$12:$A$14</c:f>
              <c:strCache>
                <c:ptCount val="3"/>
                <c:pt idx="0">
                  <c:v>低筋</c:v>
                </c:pt>
                <c:pt idx="1">
                  <c:v>中筋</c:v>
                </c:pt>
                <c:pt idx="2">
                  <c:v>高筋</c:v>
                </c:pt>
              </c:strCache>
            </c:strRef>
          </c:cat>
          <c:val>
            <c:numRef>
              <c:f>多維度資料的組圖!$D$12:$D$14</c:f>
              <c:numCache>
                <c:formatCode>General</c:formatCode>
                <c:ptCount val="3"/>
                <c:pt idx="0">
                  <c:v>0.3</c:v>
                </c:pt>
                <c:pt idx="1">
                  <c:v>0.41</c:v>
                </c:pt>
                <c:pt idx="2">
                  <c:v>0.65</c:v>
                </c:pt>
              </c:numCache>
            </c:numRef>
          </c:val>
          <c:extLst>
            <c:ext xmlns:c16="http://schemas.microsoft.com/office/drawing/2014/chart" uri="{C3380CC4-5D6E-409C-BE32-E72D297353CC}">
              <c16:uniqueId val="{00000002-C368-4646-8F18-BE004C952258}"/>
            </c:ext>
          </c:extLst>
        </c:ser>
        <c:dLbls>
          <c:showLegendKey val="0"/>
          <c:showVal val="0"/>
          <c:showCatName val="0"/>
          <c:showSerName val="0"/>
          <c:showPercent val="0"/>
          <c:showBubbleSize val="0"/>
        </c:dLbls>
        <c:gapWidth val="150"/>
        <c:axId val="131813760"/>
        <c:axId val="131815296"/>
      </c:barChart>
      <c:catAx>
        <c:axId val="131813760"/>
        <c:scaling>
          <c:orientation val="minMax"/>
        </c:scaling>
        <c:delete val="1"/>
        <c:axPos val="b"/>
        <c:numFmt formatCode="General" sourceLinked="1"/>
        <c:majorTickMark val="out"/>
        <c:minorTickMark val="none"/>
        <c:tickLblPos val="nextTo"/>
        <c:crossAx val="131815296"/>
        <c:crosses val="autoZero"/>
        <c:auto val="1"/>
        <c:lblAlgn val="ctr"/>
        <c:lblOffset val="100"/>
        <c:noMultiLvlLbl val="0"/>
      </c:catAx>
      <c:valAx>
        <c:axId val="131815296"/>
        <c:scaling>
          <c:orientation val="minMax"/>
          <c:max val="0.8"/>
        </c:scaling>
        <c:delete val="0"/>
        <c:axPos val="l"/>
        <c:majorGridlines/>
        <c:title>
          <c:tx>
            <c:rich>
              <a:bodyPr rot="0" vert="wordArtVertRtl"/>
              <a:lstStyle/>
              <a:p>
                <a:pPr>
                  <a:defRPr/>
                </a:pPr>
                <a:r>
                  <a:rPr lang="zh-TW" altLang="en-US" b="0"/>
                  <a:t>彈性</a:t>
                </a:r>
              </a:p>
            </c:rich>
          </c:tx>
          <c:layout>
            <c:manualLayout>
              <c:xMode val="edge"/>
              <c:yMode val="edge"/>
              <c:x val="1.8528004020086019E-3"/>
              <c:y val="0.2915756389711901"/>
            </c:manualLayout>
          </c:layout>
          <c:overlay val="0"/>
        </c:title>
        <c:numFmt formatCode="General" sourceLinked="1"/>
        <c:majorTickMark val="out"/>
        <c:minorTickMark val="none"/>
        <c:tickLblPos val="nextTo"/>
        <c:crossAx val="131813760"/>
        <c:crosses val="autoZero"/>
        <c:crossBetween val="between"/>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02347623213765"/>
          <c:y val="0.20062659779142397"/>
          <c:w val="0.6641158744045883"/>
          <c:h val="0.6013719827862094"/>
        </c:manualLayout>
      </c:layout>
      <c:barChart>
        <c:barDir val="col"/>
        <c:grouping val="clustered"/>
        <c:varyColors val="0"/>
        <c:ser>
          <c:idx val="0"/>
          <c:order val="0"/>
          <c:tx>
            <c:strRef>
              <c:f>多維度資料的組圖!$B$16</c:f>
              <c:strCache>
                <c:ptCount val="1"/>
                <c:pt idx="0">
                  <c:v>50%</c:v>
                </c:pt>
              </c:strCache>
            </c:strRef>
          </c:tx>
          <c:spPr>
            <a:solidFill>
              <a:schemeClr val="accent1">
                <a:lumMod val="20000"/>
                <a:lumOff val="80000"/>
              </a:schemeClr>
            </a:solidFill>
          </c:spPr>
          <c:invertIfNegative val="0"/>
          <c:cat>
            <c:strRef>
              <c:f>多維度資料的組圖!$A$17:$A$19</c:f>
              <c:strCache>
                <c:ptCount val="3"/>
                <c:pt idx="0">
                  <c:v>低筋</c:v>
                </c:pt>
                <c:pt idx="1">
                  <c:v>中筋</c:v>
                </c:pt>
                <c:pt idx="2">
                  <c:v>高筋</c:v>
                </c:pt>
              </c:strCache>
            </c:strRef>
          </c:cat>
          <c:val>
            <c:numRef>
              <c:f>多維度資料的組圖!$B$17:$B$19</c:f>
              <c:numCache>
                <c:formatCode>General</c:formatCode>
                <c:ptCount val="3"/>
                <c:pt idx="0">
                  <c:v>6.6</c:v>
                </c:pt>
                <c:pt idx="1">
                  <c:v>5.4</c:v>
                </c:pt>
                <c:pt idx="2">
                  <c:v>4</c:v>
                </c:pt>
              </c:numCache>
            </c:numRef>
          </c:val>
          <c:extLst>
            <c:ext xmlns:c16="http://schemas.microsoft.com/office/drawing/2014/chart" uri="{C3380CC4-5D6E-409C-BE32-E72D297353CC}">
              <c16:uniqueId val="{00000000-830B-4735-A554-A8B25B01306F}"/>
            </c:ext>
          </c:extLst>
        </c:ser>
        <c:ser>
          <c:idx val="1"/>
          <c:order val="1"/>
          <c:tx>
            <c:strRef>
              <c:f>多維度資料的組圖!$C$16</c:f>
              <c:strCache>
                <c:ptCount val="1"/>
                <c:pt idx="0">
                  <c:v>60%</c:v>
                </c:pt>
              </c:strCache>
            </c:strRef>
          </c:tx>
          <c:spPr>
            <a:solidFill>
              <a:schemeClr val="accent1">
                <a:lumMod val="60000"/>
                <a:lumOff val="40000"/>
              </a:schemeClr>
            </a:solidFill>
          </c:spPr>
          <c:invertIfNegative val="0"/>
          <c:cat>
            <c:strRef>
              <c:f>多維度資料的組圖!$A$17:$A$19</c:f>
              <c:strCache>
                <c:ptCount val="3"/>
                <c:pt idx="0">
                  <c:v>低筋</c:v>
                </c:pt>
                <c:pt idx="1">
                  <c:v>中筋</c:v>
                </c:pt>
                <c:pt idx="2">
                  <c:v>高筋</c:v>
                </c:pt>
              </c:strCache>
            </c:strRef>
          </c:cat>
          <c:val>
            <c:numRef>
              <c:f>多維度資料的組圖!$C$17:$C$19</c:f>
              <c:numCache>
                <c:formatCode>General</c:formatCode>
                <c:ptCount val="3"/>
                <c:pt idx="0">
                  <c:v>6</c:v>
                </c:pt>
                <c:pt idx="1">
                  <c:v>5</c:v>
                </c:pt>
                <c:pt idx="2">
                  <c:v>3.5</c:v>
                </c:pt>
              </c:numCache>
            </c:numRef>
          </c:val>
          <c:extLst>
            <c:ext xmlns:c16="http://schemas.microsoft.com/office/drawing/2014/chart" uri="{C3380CC4-5D6E-409C-BE32-E72D297353CC}">
              <c16:uniqueId val="{00000001-830B-4735-A554-A8B25B01306F}"/>
            </c:ext>
          </c:extLst>
        </c:ser>
        <c:ser>
          <c:idx val="2"/>
          <c:order val="2"/>
          <c:tx>
            <c:strRef>
              <c:f>多維度資料的組圖!$D$16</c:f>
              <c:strCache>
                <c:ptCount val="1"/>
                <c:pt idx="0">
                  <c:v>75%</c:v>
                </c:pt>
              </c:strCache>
            </c:strRef>
          </c:tx>
          <c:spPr>
            <a:solidFill>
              <a:schemeClr val="accent1">
                <a:lumMod val="75000"/>
              </a:schemeClr>
            </a:solidFill>
          </c:spPr>
          <c:invertIfNegative val="0"/>
          <c:cat>
            <c:strRef>
              <c:f>多維度資料的組圖!$A$17:$A$19</c:f>
              <c:strCache>
                <c:ptCount val="3"/>
                <c:pt idx="0">
                  <c:v>低筋</c:v>
                </c:pt>
                <c:pt idx="1">
                  <c:v>中筋</c:v>
                </c:pt>
                <c:pt idx="2">
                  <c:v>高筋</c:v>
                </c:pt>
              </c:strCache>
            </c:strRef>
          </c:cat>
          <c:val>
            <c:numRef>
              <c:f>多維度資料的組圖!$D$17:$D$19</c:f>
              <c:numCache>
                <c:formatCode>General</c:formatCode>
                <c:ptCount val="3"/>
                <c:pt idx="0">
                  <c:v>4.5</c:v>
                </c:pt>
                <c:pt idx="1">
                  <c:v>4</c:v>
                </c:pt>
                <c:pt idx="2">
                  <c:v>2</c:v>
                </c:pt>
              </c:numCache>
            </c:numRef>
          </c:val>
          <c:extLst>
            <c:ext xmlns:c16="http://schemas.microsoft.com/office/drawing/2014/chart" uri="{C3380CC4-5D6E-409C-BE32-E72D297353CC}">
              <c16:uniqueId val="{00000002-830B-4735-A554-A8B25B01306F}"/>
            </c:ext>
          </c:extLst>
        </c:ser>
        <c:dLbls>
          <c:showLegendKey val="0"/>
          <c:showVal val="0"/>
          <c:showCatName val="0"/>
          <c:showSerName val="0"/>
          <c:showPercent val="0"/>
          <c:showBubbleSize val="0"/>
        </c:dLbls>
        <c:gapWidth val="150"/>
        <c:axId val="131836928"/>
        <c:axId val="131601152"/>
      </c:barChart>
      <c:catAx>
        <c:axId val="131836928"/>
        <c:scaling>
          <c:orientation val="minMax"/>
        </c:scaling>
        <c:delete val="0"/>
        <c:axPos val="b"/>
        <c:numFmt formatCode="General" sourceLinked="1"/>
        <c:majorTickMark val="none"/>
        <c:minorTickMark val="none"/>
        <c:tickLblPos val="nextTo"/>
        <c:crossAx val="131601152"/>
        <c:crosses val="autoZero"/>
        <c:auto val="1"/>
        <c:lblAlgn val="ctr"/>
        <c:lblOffset val="100"/>
        <c:noMultiLvlLbl val="0"/>
      </c:catAx>
      <c:valAx>
        <c:axId val="131601152"/>
        <c:scaling>
          <c:orientation val="minMax"/>
          <c:max val="10"/>
        </c:scaling>
        <c:delete val="0"/>
        <c:axPos val="l"/>
        <c:majorGridlines/>
        <c:title>
          <c:tx>
            <c:rich>
              <a:bodyPr rot="0" vert="wordArtVertRtl"/>
              <a:lstStyle/>
              <a:p>
                <a:pPr>
                  <a:defRPr/>
                </a:pPr>
                <a:r>
                  <a:rPr lang="zh-TW" altLang="en-US" b="0"/>
                  <a:t>平滑度</a:t>
                </a:r>
              </a:p>
            </c:rich>
          </c:tx>
          <c:layout>
            <c:manualLayout>
              <c:xMode val="edge"/>
              <c:yMode val="edge"/>
              <c:x val="3.1609368331228906E-3"/>
              <c:y val="0.30102984957158441"/>
            </c:manualLayout>
          </c:layout>
          <c:overlay val="0"/>
        </c:title>
        <c:numFmt formatCode="General" sourceLinked="1"/>
        <c:majorTickMark val="out"/>
        <c:minorTickMark val="none"/>
        <c:tickLblPos val="nextTo"/>
        <c:crossAx val="131836928"/>
        <c:crosses val="autoZero"/>
        <c:crossBetween val="between"/>
        <c:majorUnit val="2"/>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16198592752699"/>
          <c:y val="0.23786188016820481"/>
          <c:w val="0.62325909422070103"/>
          <c:h val="0.59059295007478907"/>
        </c:manualLayout>
      </c:layout>
      <c:scatterChart>
        <c:scatterStyle val="lineMarker"/>
        <c:varyColors val="0"/>
        <c:ser>
          <c:idx val="1"/>
          <c:order val="0"/>
          <c:tx>
            <c:strRef>
              <c:f>多維度資料的組圖!$A$7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多維度資料的組圖!$B$6:$D$6</c:f>
              <c:numCache>
                <c:formatCode>0%</c:formatCode>
                <c:ptCount val="3"/>
                <c:pt idx="0">
                  <c:v>0.5</c:v>
                </c:pt>
                <c:pt idx="1">
                  <c:v>0.6</c:v>
                </c:pt>
                <c:pt idx="2">
                  <c:v>0.75</c:v>
                </c:pt>
              </c:numCache>
            </c:numRef>
          </c:xVal>
          <c:yVal>
            <c:numRef>
              <c:f>多維度資料的組圖!$B$7:$D$7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4C64-41ED-A541-02FC2B92F048}"/>
            </c:ext>
          </c:extLst>
        </c:ser>
        <c:ser>
          <c:idx val="2"/>
          <c:order val="1"/>
          <c:tx>
            <c:strRef>
              <c:f>多維度資料的組圖!$A$8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多維度資料的組圖!$B$6:$D$6</c:f>
              <c:numCache>
                <c:formatCode>0%</c:formatCode>
                <c:ptCount val="3"/>
                <c:pt idx="0">
                  <c:v>0.5</c:v>
                </c:pt>
                <c:pt idx="1">
                  <c:v>0.6</c:v>
                </c:pt>
                <c:pt idx="2">
                  <c:v>0.75</c:v>
                </c:pt>
              </c:numCache>
            </c:numRef>
          </c:xVal>
          <c:yVal>
            <c:numRef>
              <c:f>多維度資料的組圖!$B$8:$D$8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4C64-41ED-A541-02FC2B92F048}"/>
            </c:ext>
          </c:extLst>
        </c:ser>
        <c:ser>
          <c:idx val="3"/>
          <c:order val="2"/>
          <c:tx>
            <c:strRef>
              <c:f>多維度資料的組圖!$A$9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多維度資料的組圖!$B$6:$D$6</c:f>
              <c:numCache>
                <c:formatCode>0%</c:formatCode>
                <c:ptCount val="3"/>
                <c:pt idx="0">
                  <c:v>0.5</c:v>
                </c:pt>
                <c:pt idx="1">
                  <c:v>0.6</c:v>
                </c:pt>
                <c:pt idx="2">
                  <c:v>0.75</c:v>
                </c:pt>
              </c:numCache>
            </c:numRef>
          </c:xVal>
          <c:yVal>
            <c:numRef>
              <c:f>多維度資料的組圖!$B$9:$D$9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4C64-41ED-A541-02FC2B92F048}"/>
            </c:ext>
          </c:extLst>
        </c:ser>
        <c:dLbls>
          <c:showLegendKey val="0"/>
          <c:showVal val="0"/>
          <c:showCatName val="0"/>
          <c:showSerName val="0"/>
          <c:showPercent val="0"/>
          <c:showBubbleSize val="0"/>
        </c:dLbls>
        <c:axId val="131622400"/>
        <c:axId val="131624320"/>
      </c:scatterChart>
      <c:valAx>
        <c:axId val="131622400"/>
        <c:scaling>
          <c:orientation val="minMax"/>
          <c:max val="0.75000000000000011"/>
          <c:min val="0.5"/>
        </c:scaling>
        <c:delete val="0"/>
        <c:axPos val="b"/>
        <c:numFmt formatCode="0%" sourceLinked="1"/>
        <c:majorTickMark val="none"/>
        <c:minorTickMark val="none"/>
        <c:tickLblPos val="none"/>
        <c:crossAx val="131624320"/>
        <c:crosses val="autoZero"/>
        <c:crossBetween val="midCat"/>
      </c:valAx>
      <c:valAx>
        <c:axId val="131624320"/>
        <c:scaling>
          <c:orientation val="minMax"/>
          <c:max val="3700"/>
          <c:min val="3400"/>
        </c:scaling>
        <c:delete val="0"/>
        <c:axPos val="l"/>
        <c:title>
          <c:tx>
            <c:rich>
              <a:bodyPr rot="0" vert="wordArtVertRtl"/>
              <a:lstStyle/>
              <a:p>
                <a:pPr>
                  <a:defRPr/>
                </a:pPr>
                <a:r>
                  <a:rPr lang="zh-TW" b="0"/>
                  <a:t>透光度</a:t>
                </a:r>
              </a:p>
            </c:rich>
          </c:tx>
          <c:layout>
            <c:manualLayout>
              <c:xMode val="edge"/>
              <c:yMode val="edge"/>
              <c:x val="2.2007905176607851E-3"/>
              <c:y val="0.36468715604097873"/>
            </c:manualLayout>
          </c:layout>
          <c:overlay val="0"/>
        </c:title>
        <c:numFmt formatCode="General" sourceLinked="1"/>
        <c:majorTickMark val="out"/>
        <c:minorTickMark val="none"/>
        <c:tickLblPos val="nextTo"/>
        <c:crossAx val="131622400"/>
        <c:crosses val="autoZero"/>
        <c:crossBetween val="midCat"/>
        <c:majorUnit val="100"/>
      </c:valAx>
    </c:plotArea>
    <c:legend>
      <c:legendPos val="r"/>
      <c:layout>
        <c:manualLayout>
          <c:xMode val="edge"/>
          <c:yMode val="edge"/>
          <c:x val="0.26204837503358369"/>
          <c:y val="0.10343465131374707"/>
          <c:w val="0.63867407902842788"/>
          <c:h val="0.1741816785275962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9830300379119276"/>
          <c:y val="0.2153099206441369"/>
          <c:w val="0.60003878681831435"/>
          <c:h val="0.59837175749247029"/>
        </c:manualLayout>
      </c:layout>
      <c:scatterChart>
        <c:scatterStyle val="lineMarker"/>
        <c:varyColors val="0"/>
        <c:ser>
          <c:idx val="1"/>
          <c:order val="0"/>
          <c:tx>
            <c:strRef>
              <c:f>多維度資料的組圖!$A$12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多維度資料的組圖!$B$11:$D$11</c:f>
              <c:numCache>
                <c:formatCode>0%</c:formatCode>
                <c:ptCount val="3"/>
                <c:pt idx="0">
                  <c:v>0.5</c:v>
                </c:pt>
                <c:pt idx="1">
                  <c:v>0.6</c:v>
                </c:pt>
                <c:pt idx="2">
                  <c:v>0.75</c:v>
                </c:pt>
              </c:numCache>
            </c:numRef>
          </c:xVal>
          <c:yVal>
            <c:numRef>
              <c:f>多維度資料的組圖!$B$12:$D$12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67AD-44B1-BC47-19F19C88BF57}"/>
            </c:ext>
          </c:extLst>
        </c:ser>
        <c:ser>
          <c:idx val="2"/>
          <c:order val="1"/>
          <c:tx>
            <c:strRef>
              <c:f>多維度資料的組圖!$A$13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多維度資料的組圖!$B$11:$D$11</c:f>
              <c:numCache>
                <c:formatCode>0%</c:formatCode>
                <c:ptCount val="3"/>
                <c:pt idx="0">
                  <c:v>0.5</c:v>
                </c:pt>
                <c:pt idx="1">
                  <c:v>0.6</c:v>
                </c:pt>
                <c:pt idx="2">
                  <c:v>0.75</c:v>
                </c:pt>
              </c:numCache>
            </c:numRef>
          </c:xVal>
          <c:yVal>
            <c:numRef>
              <c:f>多維度資料的組圖!$B$13:$D$13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67AD-44B1-BC47-19F19C88BF57}"/>
            </c:ext>
          </c:extLst>
        </c:ser>
        <c:ser>
          <c:idx val="3"/>
          <c:order val="2"/>
          <c:tx>
            <c:strRef>
              <c:f>多維度資料的組圖!$A$14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多維度資料的組圖!$B$11:$D$11</c:f>
              <c:numCache>
                <c:formatCode>0%</c:formatCode>
                <c:ptCount val="3"/>
                <c:pt idx="0">
                  <c:v>0.5</c:v>
                </c:pt>
                <c:pt idx="1">
                  <c:v>0.6</c:v>
                </c:pt>
                <c:pt idx="2">
                  <c:v>0.75</c:v>
                </c:pt>
              </c:numCache>
            </c:numRef>
          </c:xVal>
          <c:yVal>
            <c:numRef>
              <c:f>多維度資料的組圖!$B$14:$D$14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67AD-44B1-BC47-19F19C88BF57}"/>
            </c:ext>
          </c:extLst>
        </c:ser>
        <c:dLbls>
          <c:showLegendKey val="0"/>
          <c:showVal val="0"/>
          <c:showCatName val="0"/>
          <c:showSerName val="0"/>
          <c:showPercent val="0"/>
          <c:showBubbleSize val="0"/>
        </c:dLbls>
        <c:axId val="131674880"/>
        <c:axId val="131676800"/>
      </c:scatterChart>
      <c:valAx>
        <c:axId val="131674880"/>
        <c:scaling>
          <c:orientation val="minMax"/>
          <c:max val="0.75000000000000011"/>
          <c:min val="0.5"/>
        </c:scaling>
        <c:delete val="0"/>
        <c:axPos val="b"/>
        <c:numFmt formatCode="0%" sourceLinked="1"/>
        <c:majorTickMark val="none"/>
        <c:minorTickMark val="none"/>
        <c:tickLblPos val="none"/>
        <c:crossAx val="131676800"/>
        <c:crosses val="autoZero"/>
        <c:crossBetween val="midCat"/>
      </c:valAx>
      <c:valAx>
        <c:axId val="131676800"/>
        <c:scaling>
          <c:orientation val="minMax"/>
          <c:max val="0.8"/>
        </c:scaling>
        <c:delete val="0"/>
        <c:axPos val="l"/>
        <c:title>
          <c:tx>
            <c:rich>
              <a:bodyPr rot="0" vert="wordArtVertRtl"/>
              <a:lstStyle/>
              <a:p>
                <a:pPr>
                  <a:defRPr/>
                </a:pPr>
                <a:r>
                  <a:rPr lang="zh-TW" altLang="en-US" b="0"/>
                  <a:t>彈性</a:t>
                </a:r>
              </a:p>
            </c:rich>
          </c:tx>
          <c:layout>
            <c:manualLayout>
              <c:xMode val="edge"/>
              <c:yMode val="edge"/>
              <c:x val="2.6167979002624697E-3"/>
              <c:y val="0.32999837424993161"/>
            </c:manualLayout>
          </c:layout>
          <c:overlay val="0"/>
        </c:title>
        <c:numFmt formatCode="General" sourceLinked="1"/>
        <c:majorTickMark val="out"/>
        <c:minorTickMark val="none"/>
        <c:tickLblPos val="nextTo"/>
        <c:crossAx val="13167488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1987057205812552"/>
          <c:y val="0.19589686035502191"/>
          <c:w val="0.66222773760935183"/>
          <c:h val="0.57298358354150913"/>
        </c:manualLayout>
      </c:layout>
      <c:scatterChart>
        <c:scatterStyle val="lineMarker"/>
        <c:varyColors val="0"/>
        <c:ser>
          <c:idx val="1"/>
          <c:order val="0"/>
          <c:tx>
            <c:strRef>
              <c:f>多維度資料的組圖!$A$17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多維度資料的組圖!$B$16:$D$16</c:f>
              <c:numCache>
                <c:formatCode>0%</c:formatCode>
                <c:ptCount val="3"/>
                <c:pt idx="0">
                  <c:v>0.5</c:v>
                </c:pt>
                <c:pt idx="1">
                  <c:v>0.6</c:v>
                </c:pt>
                <c:pt idx="2">
                  <c:v>0.75</c:v>
                </c:pt>
              </c:numCache>
            </c:numRef>
          </c:xVal>
          <c:yVal>
            <c:numRef>
              <c:f>多維度資料的組圖!$B$17:$D$17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796F-400E-9291-7166D43047A1}"/>
            </c:ext>
          </c:extLst>
        </c:ser>
        <c:ser>
          <c:idx val="2"/>
          <c:order val="1"/>
          <c:tx>
            <c:strRef>
              <c:f>多維度資料的組圖!$A$18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多維度資料的組圖!$B$16:$D$16</c:f>
              <c:numCache>
                <c:formatCode>0%</c:formatCode>
                <c:ptCount val="3"/>
                <c:pt idx="0">
                  <c:v>0.5</c:v>
                </c:pt>
                <c:pt idx="1">
                  <c:v>0.6</c:v>
                </c:pt>
                <c:pt idx="2">
                  <c:v>0.75</c:v>
                </c:pt>
              </c:numCache>
            </c:numRef>
          </c:xVal>
          <c:yVal>
            <c:numRef>
              <c:f>多維度資料的組圖!$B$18:$D$18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796F-400E-9291-7166D43047A1}"/>
            </c:ext>
          </c:extLst>
        </c:ser>
        <c:ser>
          <c:idx val="3"/>
          <c:order val="2"/>
          <c:tx>
            <c:strRef>
              <c:f>多維度資料的組圖!$A$19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多維度資料的組圖!$B$16:$D$16</c:f>
              <c:numCache>
                <c:formatCode>0%</c:formatCode>
                <c:ptCount val="3"/>
                <c:pt idx="0">
                  <c:v>0.5</c:v>
                </c:pt>
                <c:pt idx="1">
                  <c:v>0.6</c:v>
                </c:pt>
                <c:pt idx="2">
                  <c:v>0.75</c:v>
                </c:pt>
              </c:numCache>
            </c:numRef>
          </c:xVal>
          <c:yVal>
            <c:numRef>
              <c:f>多維度資料的組圖!$B$19:$D$19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796F-400E-9291-7166D43047A1}"/>
            </c:ext>
          </c:extLst>
        </c:ser>
        <c:ser>
          <c:idx val="0"/>
          <c:order val="3"/>
          <c:tx>
            <c:strRef>
              <c:f>多維度資料的組圖!$A$62</c:f>
              <c:strCache>
                <c:ptCount val="1"/>
                <c:pt idx="0">
                  <c:v>輔助</c:v>
                </c:pt>
              </c:strCache>
            </c:strRef>
          </c:tx>
          <c:spPr>
            <a:ln>
              <a:noFill/>
            </a:ln>
          </c:spPr>
          <c:marker>
            <c:symbol val="none"/>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多維度資料的組圖!$A$63:$A$65</c:f>
              <c:numCache>
                <c:formatCode>0%</c:formatCode>
                <c:ptCount val="3"/>
                <c:pt idx="0">
                  <c:v>0.5</c:v>
                </c:pt>
                <c:pt idx="1">
                  <c:v>0.6</c:v>
                </c:pt>
                <c:pt idx="2">
                  <c:v>0.75</c:v>
                </c:pt>
              </c:numCache>
            </c:numRef>
          </c:xVal>
          <c:yVal>
            <c:numRef>
              <c:f>多維度資料的組圖!$B$63:$B$65</c:f>
              <c:numCache>
                <c:formatCode>General</c:formatCode>
                <c:ptCount val="3"/>
                <c:pt idx="0">
                  <c:v>0</c:v>
                </c:pt>
                <c:pt idx="1">
                  <c:v>0</c:v>
                </c:pt>
                <c:pt idx="2">
                  <c:v>0</c:v>
                </c:pt>
              </c:numCache>
            </c:numRef>
          </c:yVal>
          <c:smooth val="0"/>
          <c:extLst>
            <c:ext xmlns:c16="http://schemas.microsoft.com/office/drawing/2014/chart" uri="{C3380CC4-5D6E-409C-BE32-E72D297353CC}">
              <c16:uniqueId val="{00000003-796F-400E-9291-7166D43047A1}"/>
            </c:ext>
          </c:extLst>
        </c:ser>
        <c:dLbls>
          <c:showLegendKey val="0"/>
          <c:showVal val="0"/>
          <c:showCatName val="0"/>
          <c:showSerName val="0"/>
          <c:showPercent val="0"/>
          <c:showBubbleSize val="0"/>
        </c:dLbls>
        <c:axId val="131736704"/>
        <c:axId val="131738240"/>
      </c:scatterChart>
      <c:valAx>
        <c:axId val="131736704"/>
        <c:scaling>
          <c:orientation val="minMax"/>
          <c:max val="0.75000000000000011"/>
          <c:min val="0.5"/>
        </c:scaling>
        <c:delete val="0"/>
        <c:axPos val="b"/>
        <c:numFmt formatCode="0%" sourceLinked="1"/>
        <c:majorTickMark val="none"/>
        <c:minorTickMark val="none"/>
        <c:tickLblPos val="none"/>
        <c:crossAx val="131738240"/>
        <c:crosses val="autoZero"/>
        <c:crossBetween val="midCat"/>
      </c:valAx>
      <c:valAx>
        <c:axId val="131738240"/>
        <c:scaling>
          <c:orientation val="minMax"/>
          <c:max val="10"/>
        </c:scaling>
        <c:delete val="0"/>
        <c:axPos val="l"/>
        <c:title>
          <c:tx>
            <c:rich>
              <a:bodyPr rot="0" vert="wordArtVertRtl"/>
              <a:lstStyle/>
              <a:p>
                <a:pPr>
                  <a:defRPr/>
                </a:pPr>
                <a:r>
                  <a:rPr lang="zh-TW" altLang="en-US" b="0"/>
                  <a:t>平滑度</a:t>
                </a:r>
              </a:p>
            </c:rich>
          </c:tx>
          <c:layout>
            <c:manualLayout>
              <c:xMode val="edge"/>
              <c:yMode val="edge"/>
              <c:x val="1.4760342208404449E-3"/>
              <c:y val="0.30894065418839606"/>
            </c:manualLayout>
          </c:layout>
          <c:overlay val="0"/>
        </c:title>
        <c:numFmt formatCode="General" sourceLinked="1"/>
        <c:majorTickMark val="out"/>
        <c:minorTickMark val="none"/>
        <c:tickLblPos val="nextTo"/>
        <c:crossAx val="131736704"/>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5460101900463"/>
          <c:y val="0.20702636058601914"/>
          <c:w val="0.16029490110230729"/>
          <c:h val="0.62171295515185165"/>
        </c:manualLayout>
      </c:layout>
      <c:scatterChart>
        <c:scatterStyle val="lineMarker"/>
        <c:varyColors val="0"/>
        <c:ser>
          <c:idx val="1"/>
          <c:order val="0"/>
          <c:tx>
            <c:strRef>
              <c:f>多維度資料的組圖!$A$7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多維度資料的組圖!$B$6:$D$6</c:f>
              <c:numCache>
                <c:formatCode>0%</c:formatCode>
                <c:ptCount val="3"/>
                <c:pt idx="0">
                  <c:v>0.5</c:v>
                </c:pt>
                <c:pt idx="1">
                  <c:v>0.6</c:v>
                </c:pt>
                <c:pt idx="2">
                  <c:v>0.75</c:v>
                </c:pt>
              </c:numCache>
            </c:numRef>
          </c:xVal>
          <c:yVal>
            <c:numRef>
              <c:f>多維度資料的組圖!$B$7:$D$7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A4F3-4C9A-8F26-F901FE6838F6}"/>
            </c:ext>
          </c:extLst>
        </c:ser>
        <c:ser>
          <c:idx val="2"/>
          <c:order val="1"/>
          <c:tx>
            <c:strRef>
              <c:f>多維度資料的組圖!$A$8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多維度資料的組圖!$B$6:$D$6</c:f>
              <c:numCache>
                <c:formatCode>0%</c:formatCode>
                <c:ptCount val="3"/>
                <c:pt idx="0">
                  <c:v>0.5</c:v>
                </c:pt>
                <c:pt idx="1">
                  <c:v>0.6</c:v>
                </c:pt>
                <c:pt idx="2">
                  <c:v>0.75</c:v>
                </c:pt>
              </c:numCache>
            </c:numRef>
          </c:xVal>
          <c:yVal>
            <c:numRef>
              <c:f>多維度資料的組圖!$B$8:$D$8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A4F3-4C9A-8F26-F901FE6838F6}"/>
            </c:ext>
          </c:extLst>
        </c:ser>
        <c:ser>
          <c:idx val="3"/>
          <c:order val="2"/>
          <c:tx>
            <c:strRef>
              <c:f>多維度資料的組圖!$A$9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多維度資料的組圖!$B$6:$D$6</c:f>
              <c:numCache>
                <c:formatCode>0%</c:formatCode>
                <c:ptCount val="3"/>
                <c:pt idx="0">
                  <c:v>0.5</c:v>
                </c:pt>
                <c:pt idx="1">
                  <c:v>0.6</c:v>
                </c:pt>
                <c:pt idx="2">
                  <c:v>0.75</c:v>
                </c:pt>
              </c:numCache>
            </c:numRef>
          </c:xVal>
          <c:yVal>
            <c:numRef>
              <c:f>多維度資料的組圖!$B$9:$D$9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A4F3-4C9A-8F26-F901FE6838F6}"/>
            </c:ext>
          </c:extLst>
        </c:ser>
        <c:ser>
          <c:idx val="0"/>
          <c:order val="3"/>
          <c:tx>
            <c:strRef>
              <c:f>多維度資料的組圖!$A$76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多維度資料的組圖!$A$77:$A$79</c:f>
              <c:numCache>
                <c:formatCode>0%</c:formatCode>
                <c:ptCount val="3"/>
                <c:pt idx="0">
                  <c:v>0.5</c:v>
                </c:pt>
                <c:pt idx="1">
                  <c:v>0.6</c:v>
                </c:pt>
                <c:pt idx="2">
                  <c:v>0.75</c:v>
                </c:pt>
              </c:numCache>
            </c:numRef>
          </c:xVal>
          <c:yVal>
            <c:numRef>
              <c:f>多維度資料的組圖!$B$77:$B$79</c:f>
              <c:numCache>
                <c:formatCode>General</c:formatCode>
                <c:ptCount val="3"/>
                <c:pt idx="0">
                  <c:v>3400</c:v>
                </c:pt>
                <c:pt idx="1">
                  <c:v>3400</c:v>
                </c:pt>
                <c:pt idx="2">
                  <c:v>3400</c:v>
                </c:pt>
              </c:numCache>
            </c:numRef>
          </c:yVal>
          <c:smooth val="0"/>
          <c:extLst>
            <c:ext xmlns:c16="http://schemas.microsoft.com/office/drawing/2014/chart" uri="{C3380CC4-5D6E-409C-BE32-E72D297353CC}">
              <c16:uniqueId val="{00000003-A4F3-4C9A-8F26-F901FE6838F6}"/>
            </c:ext>
          </c:extLst>
        </c:ser>
        <c:dLbls>
          <c:showLegendKey val="0"/>
          <c:showVal val="0"/>
          <c:showCatName val="0"/>
          <c:showSerName val="0"/>
          <c:showPercent val="0"/>
          <c:showBubbleSize val="0"/>
        </c:dLbls>
        <c:axId val="131781760"/>
        <c:axId val="131783296"/>
      </c:scatterChart>
      <c:valAx>
        <c:axId val="131781760"/>
        <c:scaling>
          <c:orientation val="minMax"/>
          <c:max val="0.75000000000000011"/>
          <c:min val="0.5"/>
        </c:scaling>
        <c:delete val="0"/>
        <c:axPos val="b"/>
        <c:numFmt formatCode="0%" sourceLinked="1"/>
        <c:majorTickMark val="none"/>
        <c:minorTickMark val="none"/>
        <c:tickLblPos val="none"/>
        <c:crossAx val="131783296"/>
        <c:crosses val="autoZero"/>
        <c:crossBetween val="midCat"/>
      </c:valAx>
      <c:valAx>
        <c:axId val="131783296"/>
        <c:scaling>
          <c:orientation val="minMax"/>
          <c:max val="3700"/>
          <c:min val="3400"/>
        </c:scaling>
        <c:delete val="0"/>
        <c:axPos val="l"/>
        <c:title>
          <c:tx>
            <c:rich>
              <a:bodyPr rot="0" vert="horz"/>
              <a:lstStyle/>
              <a:p>
                <a:pPr>
                  <a:defRPr/>
                </a:pPr>
                <a:r>
                  <a:rPr lang="zh-TW" b="0"/>
                  <a:t>透光度</a:t>
                </a:r>
              </a:p>
            </c:rich>
          </c:tx>
          <c:layout>
            <c:manualLayout>
              <c:xMode val="edge"/>
              <c:yMode val="edge"/>
              <c:x val="0.16166479397121217"/>
              <c:y val="0.15485803681554458"/>
            </c:manualLayout>
          </c:layout>
          <c:overlay val="0"/>
        </c:title>
        <c:numFmt formatCode="General" sourceLinked="1"/>
        <c:majorTickMark val="out"/>
        <c:minorTickMark val="none"/>
        <c:tickLblPos val="nextTo"/>
        <c:crossAx val="131781760"/>
        <c:crosses val="autoZero"/>
        <c:crossBetween val="midCat"/>
        <c:majorUnit val="100"/>
      </c:valAx>
    </c:plotArea>
    <c:legend>
      <c:legendPos val="t"/>
      <c:legendEntry>
        <c:idx val="3"/>
        <c:delete val="1"/>
      </c:legendEntry>
      <c:layout>
        <c:manualLayout>
          <c:xMode val="edge"/>
          <c:yMode val="edge"/>
          <c:x val="0.29068971696468354"/>
          <c:y val="9.9569998668520038E-2"/>
          <c:w val="0.48714620585443347"/>
          <c:h val="5.673068063329040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55294855325627867"/>
          <c:y val="0.16393210848643919"/>
          <c:w val="0.21081862366013218"/>
          <c:h val="0.70108164479440072"/>
        </c:manualLayout>
      </c:layout>
      <c:scatterChart>
        <c:scatterStyle val="lineMarker"/>
        <c:varyColors val="0"/>
        <c:ser>
          <c:idx val="1"/>
          <c:order val="0"/>
          <c:tx>
            <c:strRef>
              <c:f>多維度資料的組圖!$A$17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多維度資料的組圖!$B$16:$D$16</c:f>
              <c:numCache>
                <c:formatCode>0%</c:formatCode>
                <c:ptCount val="3"/>
                <c:pt idx="0">
                  <c:v>0.5</c:v>
                </c:pt>
                <c:pt idx="1">
                  <c:v>0.6</c:v>
                </c:pt>
                <c:pt idx="2">
                  <c:v>0.75</c:v>
                </c:pt>
              </c:numCache>
            </c:numRef>
          </c:xVal>
          <c:yVal>
            <c:numRef>
              <c:f>多維度資料的組圖!$B$17:$D$17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9AD6-4EAD-888E-1778EFEF97FA}"/>
            </c:ext>
          </c:extLst>
        </c:ser>
        <c:ser>
          <c:idx val="2"/>
          <c:order val="1"/>
          <c:tx>
            <c:strRef>
              <c:f>多維度資料的組圖!$A$18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多維度資料的組圖!$B$16:$D$16</c:f>
              <c:numCache>
                <c:formatCode>0%</c:formatCode>
                <c:ptCount val="3"/>
                <c:pt idx="0">
                  <c:v>0.5</c:v>
                </c:pt>
                <c:pt idx="1">
                  <c:v>0.6</c:v>
                </c:pt>
                <c:pt idx="2">
                  <c:v>0.75</c:v>
                </c:pt>
              </c:numCache>
            </c:numRef>
          </c:xVal>
          <c:yVal>
            <c:numRef>
              <c:f>多維度資料的組圖!$B$18:$D$18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9AD6-4EAD-888E-1778EFEF97FA}"/>
            </c:ext>
          </c:extLst>
        </c:ser>
        <c:ser>
          <c:idx val="3"/>
          <c:order val="2"/>
          <c:tx>
            <c:strRef>
              <c:f>多維度資料的組圖!$A$19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多維度資料的組圖!$B$16:$D$16</c:f>
              <c:numCache>
                <c:formatCode>0%</c:formatCode>
                <c:ptCount val="3"/>
                <c:pt idx="0">
                  <c:v>0.5</c:v>
                </c:pt>
                <c:pt idx="1">
                  <c:v>0.6</c:v>
                </c:pt>
                <c:pt idx="2">
                  <c:v>0.75</c:v>
                </c:pt>
              </c:numCache>
            </c:numRef>
          </c:xVal>
          <c:yVal>
            <c:numRef>
              <c:f>多維度資料的組圖!$B$19:$D$19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9AD6-4EAD-888E-1778EFEF97FA}"/>
            </c:ext>
          </c:extLst>
        </c:ser>
        <c:ser>
          <c:idx val="0"/>
          <c:order val="3"/>
          <c:tx>
            <c:strRef>
              <c:f>多維度資料的組圖!$A$76</c:f>
              <c:strCache>
                <c:ptCount val="1"/>
                <c:pt idx="0">
                  <c:v>輔助</c:v>
                </c:pt>
              </c:strCache>
            </c:strRef>
          </c:tx>
          <c:spPr>
            <a:ln>
              <a:noFill/>
            </a:ln>
          </c:spPr>
          <c:marker>
            <c:symbol val="square"/>
            <c:size val="2"/>
            <c:spPr>
              <a:solidFill>
                <a:srgbClr val="FF7F00">
                  <a:lumMod val="50000"/>
                </a:srgb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多維度資料的組圖!$A$77:$A$79</c:f>
              <c:numCache>
                <c:formatCode>0%</c:formatCode>
                <c:ptCount val="3"/>
                <c:pt idx="0">
                  <c:v>0.5</c:v>
                </c:pt>
                <c:pt idx="1">
                  <c:v>0.6</c:v>
                </c:pt>
                <c:pt idx="2">
                  <c:v>0.75</c:v>
                </c:pt>
              </c:numCache>
            </c:numRef>
          </c:xVal>
          <c:yVal>
            <c:numRef>
              <c:f>多維度資料的組圖!$D$77:$D$79</c:f>
              <c:numCache>
                <c:formatCode>General</c:formatCode>
                <c:ptCount val="3"/>
                <c:pt idx="0">
                  <c:v>0</c:v>
                </c:pt>
                <c:pt idx="1">
                  <c:v>0</c:v>
                </c:pt>
                <c:pt idx="2">
                  <c:v>0</c:v>
                </c:pt>
              </c:numCache>
            </c:numRef>
          </c:yVal>
          <c:smooth val="0"/>
          <c:extLst>
            <c:ext xmlns:c16="http://schemas.microsoft.com/office/drawing/2014/chart" uri="{C3380CC4-5D6E-409C-BE32-E72D297353CC}">
              <c16:uniqueId val="{00000003-9AD6-4EAD-888E-1778EFEF97FA}"/>
            </c:ext>
          </c:extLst>
        </c:ser>
        <c:dLbls>
          <c:showLegendKey val="0"/>
          <c:showVal val="0"/>
          <c:showCatName val="0"/>
          <c:showSerName val="0"/>
          <c:showPercent val="0"/>
          <c:showBubbleSize val="0"/>
        </c:dLbls>
        <c:axId val="131901312"/>
        <c:axId val="131902848"/>
      </c:scatterChart>
      <c:valAx>
        <c:axId val="131901312"/>
        <c:scaling>
          <c:orientation val="minMax"/>
          <c:max val="0.75000000000000011"/>
          <c:min val="0.5"/>
        </c:scaling>
        <c:delete val="0"/>
        <c:axPos val="b"/>
        <c:numFmt formatCode="0%" sourceLinked="1"/>
        <c:majorTickMark val="none"/>
        <c:minorTickMark val="none"/>
        <c:tickLblPos val="none"/>
        <c:crossAx val="131902848"/>
        <c:crosses val="autoZero"/>
        <c:crossBetween val="midCat"/>
      </c:valAx>
      <c:valAx>
        <c:axId val="131902848"/>
        <c:scaling>
          <c:orientation val="minMax"/>
          <c:max val="10"/>
        </c:scaling>
        <c:delete val="0"/>
        <c:axPos val="l"/>
        <c:title>
          <c:tx>
            <c:rich>
              <a:bodyPr rot="0" vert="horz"/>
              <a:lstStyle/>
              <a:p>
                <a:pPr>
                  <a:defRPr/>
                </a:pPr>
                <a:r>
                  <a:rPr lang="zh-TW" altLang="en-US" b="0"/>
                  <a:t>平滑度</a:t>
                </a:r>
              </a:p>
            </c:rich>
          </c:tx>
          <c:layout>
            <c:manualLayout>
              <c:xMode val="edge"/>
              <c:yMode val="edge"/>
              <c:x val="0.54759663849333506"/>
              <c:y val="0.1089128258967629"/>
            </c:manualLayout>
          </c:layout>
          <c:overlay val="0"/>
        </c:title>
        <c:numFmt formatCode="General" sourceLinked="1"/>
        <c:majorTickMark val="out"/>
        <c:minorTickMark val="none"/>
        <c:tickLblPos val="nextTo"/>
        <c:crossAx val="131901312"/>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4163256291699"/>
          <c:y val="0.13965577708408428"/>
          <c:w val="0.5770078374367309"/>
          <c:h val="0.71790745389952348"/>
        </c:manualLayout>
      </c:layout>
      <c:lineChart>
        <c:grouping val="standard"/>
        <c:varyColors val="0"/>
        <c:ser>
          <c:idx val="0"/>
          <c:order val="0"/>
          <c:tx>
            <c:strRef>
              <c:f>'作業-不同肥料的效果差異'!$X$7</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089814949674955"/>
                  <c:y val="-4.855700199267926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'作業-不同肥料的效果差異'!$AE$7:$AH$7</c:f>
              <c:numCache>
                <c:formatCode>General</c:formatCode>
                <c:ptCount val="4"/>
                <c:pt idx="0">
                  <c:v>0</c:v>
                </c:pt>
                <c:pt idx="1">
                  <c:v>0.1333333333333333</c:v>
                </c:pt>
                <c:pt idx="2">
                  <c:v>0.43333333333333329</c:v>
                </c:pt>
                <c:pt idx="3">
                  <c:v>0.83333333333333337</c:v>
                </c:pt>
              </c:numCache>
            </c:numRef>
          </c:val>
          <c:smooth val="0"/>
          <c:extLst>
            <c:ext xmlns:c16="http://schemas.microsoft.com/office/drawing/2014/chart" uri="{C3380CC4-5D6E-409C-BE32-E72D297353CC}">
              <c16:uniqueId val="{00000001-1066-4A9E-A962-0EBA46BCC66C}"/>
            </c:ext>
          </c:extLst>
        </c:ser>
        <c:ser>
          <c:idx val="1"/>
          <c:order val="1"/>
          <c:tx>
            <c:strRef>
              <c:f>'作業-不同肥料的效果差異'!$X$12</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4507777939609948"/>
                  <c:y val="-3.53141832674030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'作業-不同肥料的效果差異'!$AE$12:$AH$12</c:f>
              <c:numCache>
                <c:formatCode>General</c:formatCode>
                <c:ptCount val="4"/>
                <c:pt idx="0">
                  <c:v>0</c:v>
                </c:pt>
                <c:pt idx="1">
                  <c:v>8.1967213114754106E-2</c:v>
                </c:pt>
                <c:pt idx="2">
                  <c:v>0.18032786885245911</c:v>
                </c:pt>
                <c:pt idx="3">
                  <c:v>0.37704918032786899</c:v>
                </c:pt>
              </c:numCache>
            </c:numRef>
          </c:val>
          <c:smooth val="0"/>
          <c:extLst>
            <c:ext xmlns:c16="http://schemas.microsoft.com/office/drawing/2014/chart" uri="{C3380CC4-5D6E-409C-BE32-E72D297353CC}">
              <c16:uniqueId val="{00000003-1066-4A9E-A962-0EBA46BCC66C}"/>
            </c:ext>
          </c:extLst>
        </c:ser>
        <c:ser>
          <c:idx val="2"/>
          <c:order val="2"/>
          <c:tx>
            <c:strRef>
              <c:f>'作業-不同肥料的效果差異'!$X$17</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9.0673612122562169E-2"/>
                  <c:y val="7.945691235165697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'作業-不同肥料的效果差異'!$AE$17:$AH$17</c:f>
              <c:numCache>
                <c:formatCode>General</c:formatCode>
                <c:ptCount val="4"/>
                <c:pt idx="0">
                  <c:v>0</c:v>
                </c:pt>
                <c:pt idx="1">
                  <c:v>3.3898305084745638E-2</c:v>
                </c:pt>
                <c:pt idx="2">
                  <c:v>0.13559322033898302</c:v>
                </c:pt>
                <c:pt idx="3">
                  <c:v>0.30508474576271183</c:v>
                </c:pt>
              </c:numCache>
            </c:numRef>
          </c:val>
          <c:smooth val="0"/>
          <c:extLst>
            <c:ext xmlns:c16="http://schemas.microsoft.com/office/drawing/2014/chart" uri="{C3380CC4-5D6E-409C-BE32-E72D297353CC}">
              <c16:uniqueId val="{00000005-1066-4A9E-A962-0EBA46BCC66C}"/>
            </c:ext>
          </c:extLst>
        </c:ser>
        <c:ser>
          <c:idx val="3"/>
          <c:order val="3"/>
          <c:tx>
            <c:strRef>
              <c:f>'作業-不同肥料的效果差異'!$BB$13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val>
            <c:numRef>
              <c:f>'作業-不同肥料的效果差異'!$BB$15:$BE$15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1066-4A9E-A962-0EBA46BCC66C}"/>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797754447360747"/>
          <c:y val="0.14412435266014123"/>
          <c:w val="0.55880626032857006"/>
          <c:h val="0.70902032915176938"/>
        </c:manualLayout>
      </c:layout>
      <c:lineChart>
        <c:grouping val="standard"/>
        <c:varyColors val="0"/>
        <c:ser>
          <c:idx val="2"/>
          <c:order val="0"/>
          <c:tx>
            <c:strRef>
              <c:f>'作業-不同肥料的效果差異'!$X$15</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2-3C82-4386-BE36-C322E875B534}"/>
            </c:ext>
          </c:extLst>
        </c:ser>
        <c:ser>
          <c:idx val="0"/>
          <c:order val="1"/>
          <c:tx>
            <c:strRef>
              <c:f>'作業-不同肥料的效果差異'!$X$5</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0-3C82-4386-BE36-C322E875B534}"/>
            </c:ext>
          </c:extLst>
        </c:ser>
        <c:ser>
          <c:idx val="1"/>
          <c:order val="2"/>
          <c:tx>
            <c:strRef>
              <c:f>'作業-不同肥料的效果差異'!$X$10</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1-3C82-4386-BE36-C322E875B534}"/>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in val="20"/>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969411089335512"/>
          <c:y val="0.14406996524900259"/>
          <c:w val="0.561105405302598"/>
          <c:h val="0.71345329567226978"/>
        </c:manualLayout>
      </c:layout>
      <c:lineChart>
        <c:grouping val="standard"/>
        <c:varyColors val="0"/>
        <c:ser>
          <c:idx val="0"/>
          <c:order val="0"/>
          <c:tx>
            <c:strRef>
              <c:f>'作業-不同肥料的效果差異'!$X$6</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1.1070725572191298E-16"/>
                  <c:y val="-3.96085716691634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0-305A-4EEB-8E32-3F598EAAE11B}"/>
            </c:ext>
          </c:extLst>
        </c:ser>
        <c:ser>
          <c:idx val="1"/>
          <c:order val="1"/>
          <c:tx>
            <c:strRef>
              <c:f>'作業-不同肥料的效果差異'!$X$11</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1-305A-4EEB-8E32-3F598EAAE11B}"/>
            </c:ext>
          </c:extLst>
        </c:ser>
        <c:ser>
          <c:idx val="2"/>
          <c:order val="2"/>
          <c:tx>
            <c:strRef>
              <c:f>'作業-不同肥料的效果差異'!$X$16</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2-305A-4EEB-8E32-3F598EAAE11B}"/>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03970580436575"/>
          <c:y val="0.15497489784353133"/>
          <c:w val="0.67290054293646628"/>
          <c:h val="0.68305174472765173"/>
        </c:manualLayout>
      </c:layout>
      <c:scatterChart>
        <c:scatterStyle val="lineMarker"/>
        <c:varyColors val="0"/>
        <c:ser>
          <c:idx val="0"/>
          <c:order val="0"/>
          <c:tx>
            <c:strRef>
              <c:f>圖例格線刻度!$B$1</c:f>
              <c:strCache>
                <c:ptCount val="1"/>
                <c:pt idx="0">
                  <c:v>A</c:v>
                </c:pt>
              </c:strCache>
            </c:strRef>
          </c:tx>
          <c:marker>
            <c:symbol val="squar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623-441A-A485-FA5D101CADBC}"/>
            </c:ext>
          </c:extLst>
        </c:ser>
        <c:ser>
          <c:idx val="1"/>
          <c:order val="1"/>
          <c:tx>
            <c:strRef>
              <c:f>圖例格線刻度!$C$1</c:f>
              <c:strCache>
                <c:ptCount val="1"/>
                <c:pt idx="0">
                  <c:v>B</c:v>
                </c:pt>
              </c:strCache>
            </c:strRef>
          </c:tx>
          <c:marker>
            <c:symbol val="circ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623-441A-A485-FA5D101CADBC}"/>
            </c:ext>
          </c:extLst>
        </c:ser>
        <c:ser>
          <c:idx val="2"/>
          <c:order val="2"/>
          <c:tx>
            <c:strRef>
              <c:f>圖例格線刻度!$D$1</c:f>
              <c:strCache>
                <c:ptCount val="1"/>
                <c:pt idx="0">
                  <c:v>C</c:v>
                </c:pt>
              </c:strCache>
            </c:strRef>
          </c:tx>
          <c:marker>
            <c:symbol val="triang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623-441A-A485-FA5D101CADBC}"/>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legend>
      <c:legendPos val="r"/>
      <c:layout>
        <c:manualLayout>
          <c:xMode val="edge"/>
          <c:yMode val="edge"/>
          <c:x val="0.7970309334433856"/>
          <c:y val="0.14699563169874277"/>
          <c:w val="0.13554939155332857"/>
          <c:h val="0.2790573053368328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163824665228953"/>
          <c:y val="0.14406996524900259"/>
          <c:w val="0.45684671581657388"/>
          <c:h val="0.71341821046057541"/>
        </c:manualLayout>
      </c:layout>
      <c:lineChart>
        <c:grouping val="standard"/>
        <c:varyColors val="0"/>
        <c:ser>
          <c:idx val="0"/>
          <c:order val="0"/>
          <c:tx>
            <c:strRef>
              <c:f>'作業-不同肥料的效果差異'!$X$7</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0-F062-4C22-A6B6-E678FDC77048}"/>
            </c:ext>
          </c:extLst>
        </c:ser>
        <c:ser>
          <c:idx val="1"/>
          <c:order val="1"/>
          <c:tx>
            <c:strRef>
              <c:f>'作業-不同肥料的效果差異'!$X$12</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1-F062-4C22-A6B6-E678FDC77048}"/>
            </c:ext>
          </c:extLst>
        </c:ser>
        <c:ser>
          <c:idx val="2"/>
          <c:order val="2"/>
          <c:tx>
            <c:strRef>
              <c:f>'作業-不同肥料的效果差異'!$X$17</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2-F062-4C22-A6B6-E678FDC7704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90547438620404E-2"/>
          <c:y val="0.12739749620168692"/>
          <c:w val="0.66493429582608943"/>
          <c:h val="0.67613927333180601"/>
        </c:manualLayout>
      </c:layout>
      <c:lineChart>
        <c:grouping val="standard"/>
        <c:varyColors val="0"/>
        <c:ser>
          <c:idx val="0"/>
          <c:order val="0"/>
          <c:tx>
            <c:strRef>
              <c:f>'作業-不同肥料的效果差異'!$X$6</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6590698540258025"/>
                  <c:y val="-4.228358275779916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'作業-不同肥料的效果差異'!$AE$6:$AH$6</c:f>
              <c:numCache>
                <c:formatCode>General</c:formatCode>
                <c:ptCount val="4"/>
                <c:pt idx="0">
                  <c:v>0</c:v>
                </c:pt>
                <c:pt idx="1">
                  <c:v>6.2745098039215741E-2</c:v>
                </c:pt>
                <c:pt idx="2">
                  <c:v>0.12941176470588239</c:v>
                </c:pt>
                <c:pt idx="3">
                  <c:v>0.23529411764705882</c:v>
                </c:pt>
              </c:numCache>
            </c:numRef>
          </c:val>
          <c:smooth val="0"/>
          <c:extLst>
            <c:ext xmlns:c16="http://schemas.microsoft.com/office/drawing/2014/chart" uri="{C3380CC4-5D6E-409C-BE32-E72D297353CC}">
              <c16:uniqueId val="{00000001-E2BE-4E81-9BA3-C3A0EA2E7AE8}"/>
            </c:ext>
          </c:extLst>
        </c:ser>
        <c:ser>
          <c:idx val="1"/>
          <c:order val="1"/>
          <c:tx>
            <c:strRef>
              <c:f>'作業-不同肥料的效果差異'!$X$11</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3825582116881702"/>
                  <c:y val="3.92710768385093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'作業-不同肥料的效果差異'!$AE$11:$AH$11</c:f>
              <c:numCache>
                <c:formatCode>General</c:formatCode>
                <c:ptCount val="4"/>
                <c:pt idx="0">
                  <c:v>0</c:v>
                </c:pt>
                <c:pt idx="1">
                  <c:v>5.5118110236220562E-2</c:v>
                </c:pt>
                <c:pt idx="2">
                  <c:v>0.12204724409448825</c:v>
                </c:pt>
                <c:pt idx="3">
                  <c:v>0.20866141732283469</c:v>
                </c:pt>
              </c:numCache>
            </c:numRef>
          </c:val>
          <c:smooth val="0"/>
          <c:extLst>
            <c:ext xmlns:c16="http://schemas.microsoft.com/office/drawing/2014/chart" uri="{C3380CC4-5D6E-409C-BE32-E72D297353CC}">
              <c16:uniqueId val="{00000003-E2BE-4E81-9BA3-C3A0EA2E7AE8}"/>
            </c:ext>
          </c:extLst>
        </c:ser>
        <c:ser>
          <c:idx val="2"/>
          <c:order val="2"/>
          <c:tx>
            <c:strRef>
              <c:f>'作業-不同肥料的效果差異'!$X$16</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4.1476746350645063E-2"/>
                  <c:y val="-8.3008950260318026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'作業-不同肥料的效果差異'!$AE$16:$AH$16</c:f>
              <c:numCache>
                <c:formatCode>General</c:formatCode>
                <c:ptCount val="4"/>
                <c:pt idx="0">
                  <c:v>0</c:v>
                </c:pt>
                <c:pt idx="1">
                  <c:v>7.8740157480316087E-3</c:v>
                </c:pt>
                <c:pt idx="2">
                  <c:v>3.937007874015748E-2</c:v>
                </c:pt>
                <c:pt idx="3">
                  <c:v>5.5118110236220562E-2</c:v>
                </c:pt>
              </c:numCache>
            </c:numRef>
          </c:val>
          <c:smooth val="0"/>
          <c:extLst>
            <c:ext xmlns:c16="http://schemas.microsoft.com/office/drawing/2014/chart" uri="{C3380CC4-5D6E-409C-BE32-E72D297353CC}">
              <c16:uniqueId val="{00000005-E2BE-4E81-9BA3-C3A0EA2E7AE8}"/>
            </c:ext>
          </c:extLst>
        </c:ser>
        <c:ser>
          <c:idx val="3"/>
          <c:order val="3"/>
          <c:tx>
            <c:strRef>
              <c:f>'作業-不同肥料的效果差異'!$BB$13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'作業-不同肥料的效果差異'!$BB$15:$BE$15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E2BE-4E81-9BA3-C3A0EA2E7AE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89852334449276"/>
          <c:y val="0.14412435266014123"/>
          <c:w val="0.52704655007154066"/>
          <c:h val="0.68693982696607359"/>
        </c:manualLayout>
      </c:layout>
      <c:lineChart>
        <c:grouping val="standard"/>
        <c:varyColors val="0"/>
        <c:ser>
          <c:idx val="2"/>
          <c:order val="0"/>
          <c:tx>
            <c:strRef>
              <c:f>'作業-不同肥料的效果差異'!$X$15</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7.1670926695097725E-2"/>
                  <c:y val="-5.2910052910052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'作業-不同肥料的效果差異'!$AE$15:$AH$15</c:f>
              <c:numCache>
                <c:formatCode>General</c:formatCode>
                <c:ptCount val="4"/>
                <c:pt idx="0">
                  <c:v>0</c:v>
                </c:pt>
                <c:pt idx="1">
                  <c:v>5.3289473684210442E-2</c:v>
                </c:pt>
                <c:pt idx="2">
                  <c:v>7.3684210526315852E-2</c:v>
                </c:pt>
                <c:pt idx="3">
                  <c:v>0.10526315789473695</c:v>
                </c:pt>
              </c:numCache>
            </c:numRef>
          </c:val>
          <c:smooth val="0"/>
          <c:extLst>
            <c:ext xmlns:c16="http://schemas.microsoft.com/office/drawing/2014/chart" uri="{C3380CC4-5D6E-409C-BE32-E72D297353CC}">
              <c16:uniqueId val="{00000001-6136-4689-BA14-C1E3E689D7A1}"/>
            </c:ext>
          </c:extLst>
        </c:ser>
        <c:ser>
          <c:idx val="0"/>
          <c:order val="1"/>
          <c:tx>
            <c:strRef>
              <c:f>'作業-不同肥料的效果差異'!$X$5</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128926056093461"/>
                  <c:y val="-5.73192239858906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'作業-不同肥料的效果差異'!$AE$5:$AH$5</c:f>
              <c:numCache>
                <c:formatCode>General</c:formatCode>
                <c:ptCount val="4"/>
                <c:pt idx="0">
                  <c:v>0</c:v>
                </c:pt>
                <c:pt idx="1">
                  <c:v>4.075235109717882E-2</c:v>
                </c:pt>
                <c:pt idx="2">
                  <c:v>0.12225705329153601</c:v>
                </c:pt>
                <c:pt idx="3">
                  <c:v>0.27272727272727282</c:v>
                </c:pt>
              </c:numCache>
            </c:numRef>
          </c:val>
          <c:smooth val="0"/>
          <c:extLst>
            <c:ext xmlns:c16="http://schemas.microsoft.com/office/drawing/2014/chart" uri="{C3380CC4-5D6E-409C-BE32-E72D297353CC}">
              <c16:uniqueId val="{00000003-6136-4689-BA14-C1E3E689D7A1}"/>
            </c:ext>
          </c:extLst>
        </c:ser>
        <c:ser>
          <c:idx val="1"/>
          <c:order val="2"/>
          <c:tx>
            <c:strRef>
              <c:f>'作業-不同肥料的效果差異'!$X$10</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157761123536194"/>
                  <c:y val="-4.850088183421524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'作業-不同肥料的效果差異'!$Z$4:$AC$4</c:f>
              <c:numCache>
                <c:formatCode>General</c:formatCode>
                <c:ptCount val="4"/>
                <c:pt idx="0">
                  <c:v>1</c:v>
                </c:pt>
                <c:pt idx="1">
                  <c:v>6</c:v>
                </c:pt>
                <c:pt idx="2">
                  <c:v>15</c:v>
                </c:pt>
                <c:pt idx="3">
                  <c:v>20</c:v>
                </c:pt>
              </c:numCache>
            </c:numRef>
          </c:cat>
          <c:val>
            <c:numRef>
              <c:f>'作業-不同肥料的效果差異'!$AE$10:$AH$10</c:f>
              <c:numCache>
                <c:formatCode>General</c:formatCode>
                <c:ptCount val="4"/>
                <c:pt idx="0">
                  <c:v>0</c:v>
                </c:pt>
                <c:pt idx="1">
                  <c:v>0.11797405806053143</c:v>
                </c:pt>
                <c:pt idx="2">
                  <c:v>0.27856701667696121</c:v>
                </c:pt>
                <c:pt idx="3">
                  <c:v>0.500926497838172</c:v>
                </c:pt>
              </c:numCache>
            </c:numRef>
          </c:val>
          <c:smooth val="0"/>
          <c:extLst>
            <c:ext xmlns:c16="http://schemas.microsoft.com/office/drawing/2014/chart" uri="{C3380CC4-5D6E-409C-BE32-E72D297353CC}">
              <c16:uniqueId val="{00000005-6136-4689-BA14-C1E3E689D7A1}"/>
            </c:ext>
          </c:extLst>
        </c:ser>
        <c:ser>
          <c:idx val="3"/>
          <c:order val="3"/>
          <c:tx>
            <c:strRef>
              <c:f>'作業-不同肥料的效果差異'!$BB$13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'作業-不同肥料的效果差異'!$BB$15:$BE$15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6136-4689-BA14-C1E3E689D7A1}"/>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out"/>
        <c:minorTickMark val="out"/>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'作業-不同肥料的效果差異'!$X$5:$Y$5</c:f>
              <c:strCache>
                <c:ptCount val="2"/>
                <c:pt idx="0">
                  <c:v>1:1</c:v>
                </c:pt>
                <c:pt idx="1">
                  <c:v>根</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4-96F8-416B-9BA9-48EB1B20B3D4}"/>
            </c:ext>
          </c:extLst>
        </c:ser>
        <c:ser>
          <c:idx val="1"/>
          <c:order val="1"/>
          <c:tx>
            <c:strRef>
              <c:f>'作業-不同肥料的效果差異'!$X$6:$Y$6</c:f>
              <c:strCache>
                <c:ptCount val="2"/>
                <c:pt idx="0">
                  <c:v>1:1</c:v>
                </c:pt>
                <c:pt idx="1">
                  <c:v>莖</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5-96F8-416B-9BA9-48EB1B20B3D4}"/>
            </c:ext>
          </c:extLst>
        </c:ser>
        <c:ser>
          <c:idx val="2"/>
          <c:order val="2"/>
          <c:tx>
            <c:strRef>
              <c:f>'作業-不同肥料的效果差異'!$X$7:$Y$7</c:f>
              <c:strCache>
                <c:ptCount val="2"/>
                <c:pt idx="0">
                  <c:v>1:1</c:v>
                </c:pt>
                <c:pt idx="1">
                  <c:v>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6-96F8-416B-9BA9-48EB1B20B3D4}"/>
            </c:ext>
          </c:extLst>
        </c:ser>
        <c:ser>
          <c:idx val="3"/>
          <c:order val="3"/>
          <c:tx>
            <c:strRef>
              <c:f>'作業-不同肥料的效果差異'!$X$10:$Y$10</c:f>
              <c:strCache>
                <c:ptCount val="2"/>
                <c:pt idx="0">
                  <c:v>1:10</c:v>
                </c:pt>
                <c:pt idx="1">
                  <c:v>根</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8-96F8-416B-9BA9-48EB1B20B3D4}"/>
            </c:ext>
          </c:extLst>
        </c:ser>
        <c:ser>
          <c:idx val="4"/>
          <c:order val="4"/>
          <c:tx>
            <c:strRef>
              <c:f>'作業-不同肥料的效果差異'!$X$11:$Y$11</c:f>
              <c:strCache>
                <c:ptCount val="2"/>
                <c:pt idx="0">
                  <c:v>1:10</c:v>
                </c:pt>
                <c:pt idx="1">
                  <c:v>莖</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9-96F8-416B-9BA9-48EB1B20B3D4}"/>
            </c:ext>
          </c:extLst>
        </c:ser>
        <c:ser>
          <c:idx val="5"/>
          <c:order val="5"/>
          <c:tx>
            <c:strRef>
              <c:f>'作業-不同肥料的效果差異'!$X$12:$Y$12</c:f>
              <c:strCache>
                <c:ptCount val="2"/>
                <c:pt idx="0">
                  <c:v>1:10</c:v>
                </c:pt>
                <c:pt idx="1">
                  <c:v>葉</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A-96F8-416B-9BA9-48EB1B20B3D4}"/>
            </c:ext>
          </c:extLst>
        </c:ser>
        <c:ser>
          <c:idx val="6"/>
          <c:order val="6"/>
          <c:tx>
            <c:strRef>
              <c:f>'作業-不同肥料的效果差異'!$X$15:$Y$15</c:f>
              <c:strCache>
                <c:ptCount val="2"/>
                <c:pt idx="0">
                  <c:v>none</c:v>
                </c:pt>
                <c:pt idx="1">
                  <c:v>根</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B-96F8-416B-9BA9-48EB1B20B3D4}"/>
            </c:ext>
          </c:extLst>
        </c:ser>
        <c:ser>
          <c:idx val="7"/>
          <c:order val="7"/>
          <c:tx>
            <c:strRef>
              <c:f>'作業-不同肥料的效果差異'!$X$16:$Y$16</c:f>
              <c:strCache>
                <c:ptCount val="2"/>
                <c:pt idx="0">
                  <c:v>none</c:v>
                </c:pt>
                <c:pt idx="1">
                  <c:v>莖</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C-96F8-416B-9BA9-48EB1B20B3D4}"/>
            </c:ext>
          </c:extLst>
        </c:ser>
        <c:ser>
          <c:idx val="8"/>
          <c:order val="8"/>
          <c:tx>
            <c:strRef>
              <c:f>'作業-不同肥料的效果差異'!$X$17:$Y$17</c:f>
              <c:strCache>
                <c:ptCount val="2"/>
                <c:pt idx="0">
                  <c:v>none</c:v>
                </c:pt>
                <c:pt idx="1">
                  <c:v>葉</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'作業-不同肥料的效果差異'!$Z$4:$AC$4</c:f>
              <c:numCache>
                <c:formatCode>General</c:formatCode>
                <c:ptCount val="4"/>
                <c:pt idx="0">
                  <c:v>1</c:v>
                </c:pt>
                <c:pt idx="1">
                  <c:v>6</c:v>
                </c:pt>
                <c:pt idx="2">
                  <c:v>15</c:v>
                </c:pt>
                <c:pt idx="3">
                  <c:v>20</c:v>
                </c:pt>
              </c:numCache>
            </c:numRef>
          </c:cat>
          <c:val>
            <c:numRef>
              <c:f>'作業-不同肥料的效果差異'!$Z$17:$AC$17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D-96F8-416B-9BA9-48EB1B20B3D4}"/>
            </c:ext>
          </c:extLst>
        </c:ser>
        <c:dLbls>
          <c:showLegendKey val="0"/>
          <c:showVal val="0"/>
          <c:showCatName val="0"/>
          <c:showSerName val="0"/>
          <c:showPercent val="0"/>
          <c:showBubbleSize val="0"/>
        </c:dLbls>
        <c:marker val="1"/>
        <c:smooth val="0"/>
        <c:axId val="791095400"/>
        <c:axId val="791100320"/>
      </c:lineChart>
      <c:catAx>
        <c:axId val="79109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天數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100320"/>
        <c:crosses val="autoZero"/>
        <c:auto val="1"/>
        <c:lblAlgn val="ctr"/>
        <c:lblOffset val="100"/>
        <c:noMultiLvlLbl val="0"/>
      </c:catAx>
      <c:valAx>
        <c:axId val="7911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長度</a:t>
                </a:r>
                <a:r>
                  <a:rPr lang="en-US" altLang="zh-TW"/>
                  <a:t>(mm)</a:t>
                </a:r>
                <a:endParaRPr lang="zh-TW"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09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zh-TW"/>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invertIfNegative val="0"/>
          <c:cat>
            <c:strRef>
              <c:f>輔助數據作圖!$A$3:$A$6</c:f>
              <c:strCache>
                <c:ptCount val="4"/>
                <c:pt idx="0">
                  <c:v>對照組</c:v>
                </c:pt>
                <c:pt idx="1">
                  <c:v>處理A</c:v>
                </c:pt>
                <c:pt idx="2">
                  <c:v>處理B</c:v>
                </c:pt>
                <c:pt idx="3">
                  <c:v>處理C</c:v>
                </c:pt>
              </c:strCache>
            </c:strRef>
          </c:cat>
          <c:val>
            <c:numRef>
              <c:f>輔助數據作圖!$B$3:$B$6</c:f>
              <c:numCache>
                <c:formatCode>General</c:formatCode>
                <c:ptCount val="4"/>
                <c:pt idx="0">
                  <c:v>7</c:v>
                </c:pt>
                <c:pt idx="1">
                  <c:v>5</c:v>
                </c:pt>
                <c:pt idx="2">
                  <c:v>8</c:v>
                </c:pt>
                <c:pt idx="3">
                  <c:v>10</c:v>
                </c:pt>
              </c:numCache>
            </c:numRef>
          </c:val>
          <c:extLst>
            <c:ext xmlns:c16="http://schemas.microsoft.com/office/drawing/2014/chart" uri="{C3380CC4-5D6E-409C-BE32-E72D297353CC}">
              <c16:uniqueId val="{00000000-1BA5-4A59-BC55-89508E0D2179}"/>
            </c:ext>
          </c:extLst>
        </c:ser>
        <c:dLbls>
          <c:showLegendKey val="0"/>
          <c:showVal val="0"/>
          <c:showCatName val="0"/>
          <c:showSerName val="0"/>
          <c:showPercent val="0"/>
          <c:showBubbleSize val="0"/>
        </c:dLbls>
        <c:gapWidth val="150"/>
        <c:axId val="127804928"/>
        <c:axId val="127806464"/>
      </c:barChart>
      <c:catAx>
        <c:axId val="127804928"/>
        <c:scaling>
          <c:orientation val="minMax"/>
        </c:scaling>
        <c:delete val="0"/>
        <c:axPos val="b"/>
        <c:numFmt formatCode="General" sourceLinked="0"/>
        <c:majorTickMark val="out"/>
        <c:minorTickMark val="none"/>
        <c:tickLblPos val="nextTo"/>
        <c:crossAx val="127806464"/>
        <c:crosses val="autoZero"/>
        <c:auto val="1"/>
        <c:lblAlgn val="ctr"/>
        <c:lblOffset val="100"/>
        <c:noMultiLvlLbl val="0"/>
      </c:catAx>
      <c:valAx>
        <c:axId val="127806464"/>
        <c:scaling>
          <c:orientation val="minMax"/>
        </c:scaling>
        <c:delete val="0"/>
        <c:axPos val="l"/>
        <c:majorGridlines/>
        <c:numFmt formatCode="General" sourceLinked="1"/>
        <c:majorTickMark val="out"/>
        <c:minorTickMark val="none"/>
        <c:tickLblPos val="nextTo"/>
        <c:crossAx val="127804928"/>
        <c:crosses val="autoZero"/>
        <c:crossBetween val="between"/>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14B7-4184-9156-F064E6F43E8B}"/>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solid"/>
            </a:ln>
          </c:spPr>
          <c:marker>
            <c:spPr>
              <a:ln>
                <a:noFill/>
              </a:ln>
            </c:spPr>
          </c:marker>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14B7-4184-9156-F064E6F43E8B}"/>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extTo"/>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extTo"/>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B31B-4237-9815-F2BE432FEAC7}"/>
            </c:ext>
          </c:extLst>
        </c:ser>
        <c:dLbls>
          <c:showLegendKey val="0"/>
          <c:showVal val="0"/>
          <c:showCatName val="0"/>
          <c:showSerName val="0"/>
          <c:showPercent val="0"/>
          <c:showBubbleSize val="0"/>
        </c:dLbls>
        <c:gapWidth val="150"/>
        <c:axId val="128281600"/>
        <c:axId val="128287488"/>
      </c:barChart>
      <c:scatterChart>
        <c:scatterStyle val="lineMarker"/>
        <c:varyColors val="0"/>
        <c:ser>
          <c:idx val="1"/>
          <c:order val="1"/>
          <c:tx>
            <c:strRef>
              <c:f>輔助數據作圖!$C$28</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B31B-4237-9815-F2BE432FEAC7}"/>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輔助數據作圖!$A$28:$A$29</c:f>
              <c:numCache>
                <c:formatCode>General</c:formatCode>
                <c:ptCount val="2"/>
                <c:pt idx="0">
                  <c:v>0</c:v>
                </c:pt>
                <c:pt idx="1">
                  <c:v>1</c:v>
                </c:pt>
              </c:numCache>
            </c:numRef>
          </c:xVal>
          <c:yVal>
            <c:numRef>
              <c:f>輔助數據作圖!$B$28:$B$29</c:f>
              <c:numCache>
                <c:formatCode>General</c:formatCode>
                <c:ptCount val="2"/>
                <c:pt idx="0">
                  <c:v>6.333333333333333</c:v>
                </c:pt>
                <c:pt idx="1">
                  <c:v>6.333333333333333</c:v>
                </c:pt>
              </c:numCache>
            </c:numRef>
          </c:yVal>
          <c:smooth val="0"/>
          <c:extLst>
            <c:ext xmlns:c16="http://schemas.microsoft.com/office/drawing/2014/chart" uri="{C3380CC4-5D6E-409C-BE32-E72D297353CC}">
              <c16:uniqueId val="{00000002-B31B-4237-9815-F2BE432FEAC7}"/>
            </c:ext>
          </c:extLst>
        </c:ser>
        <c:dLbls>
          <c:showLegendKey val="0"/>
          <c:showVal val="0"/>
          <c:showCatName val="0"/>
          <c:showSerName val="0"/>
          <c:showPercent val="0"/>
          <c:showBubbleSize val="0"/>
        </c:dLbls>
        <c:axId val="128290816"/>
        <c:axId val="128289024"/>
      </c:scatterChart>
      <c:catAx>
        <c:axId val="128281600"/>
        <c:scaling>
          <c:orientation val="minMax"/>
        </c:scaling>
        <c:delete val="0"/>
        <c:axPos val="b"/>
        <c:numFmt formatCode="General" sourceLinked="1"/>
        <c:majorTickMark val="out"/>
        <c:minorTickMark val="none"/>
        <c:tickLblPos val="nextTo"/>
        <c:crossAx val="128287488"/>
        <c:crosses val="autoZero"/>
        <c:auto val="1"/>
        <c:lblAlgn val="ctr"/>
        <c:lblOffset val="100"/>
        <c:noMultiLvlLbl val="0"/>
      </c:catAx>
      <c:valAx>
        <c:axId val="128287488"/>
        <c:scaling>
          <c:orientation val="minMax"/>
          <c:max val="10"/>
        </c:scaling>
        <c:delete val="0"/>
        <c:axPos val="l"/>
        <c:numFmt formatCode="General" sourceLinked="1"/>
        <c:majorTickMark val="out"/>
        <c:minorTickMark val="none"/>
        <c:tickLblPos val="nextTo"/>
        <c:crossAx val="128281600"/>
        <c:crosses val="autoZero"/>
        <c:crossBetween val="between"/>
        <c:majorUnit val="2"/>
      </c:valAx>
      <c:valAx>
        <c:axId val="128289024"/>
        <c:scaling>
          <c:orientation val="minMax"/>
          <c:max val="10"/>
          <c:min val="0"/>
        </c:scaling>
        <c:delete val="0"/>
        <c:axPos val="r"/>
        <c:numFmt formatCode="General" sourceLinked="1"/>
        <c:majorTickMark val="none"/>
        <c:minorTickMark val="none"/>
        <c:tickLblPos val="none"/>
        <c:spPr>
          <a:ln>
            <a:noFill/>
          </a:ln>
        </c:spPr>
        <c:crossAx val="128290816"/>
        <c:crosses val="max"/>
        <c:crossBetween val="midCat"/>
      </c:valAx>
      <c:valAx>
        <c:axId val="128290816"/>
        <c:scaling>
          <c:orientation val="minMax"/>
          <c:max val="1"/>
          <c:min val="0"/>
        </c:scaling>
        <c:delete val="0"/>
        <c:axPos val="t"/>
        <c:numFmt formatCode="General" sourceLinked="1"/>
        <c:majorTickMark val="none"/>
        <c:minorTickMark val="none"/>
        <c:tickLblPos val="none"/>
        <c:spPr>
          <a:ln>
            <a:noFill/>
          </a:ln>
        </c:spPr>
        <c:crossAx val="128289024"/>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4663-4954-B57E-7B4D315262FD}"/>
            </c:ext>
          </c:extLst>
        </c:ser>
        <c:dLbls>
          <c:showLegendKey val="0"/>
          <c:showVal val="0"/>
          <c:showCatName val="0"/>
          <c:showSerName val="0"/>
          <c:showPercent val="0"/>
          <c:showBubbleSize val="0"/>
        </c:dLbls>
        <c:gapWidth val="150"/>
        <c:axId val="128297600"/>
        <c:axId val="128336256"/>
      </c:barChart>
      <c:catAx>
        <c:axId val="128297600"/>
        <c:scaling>
          <c:orientation val="minMax"/>
        </c:scaling>
        <c:delete val="0"/>
        <c:axPos val="l"/>
        <c:numFmt formatCode="General" sourceLinked="1"/>
        <c:majorTickMark val="out"/>
        <c:minorTickMark val="none"/>
        <c:tickLblPos val="nextTo"/>
        <c:crossAx val="128336256"/>
        <c:crosses val="autoZero"/>
        <c:auto val="1"/>
        <c:lblAlgn val="ctr"/>
        <c:lblOffset val="100"/>
        <c:noMultiLvlLbl val="0"/>
      </c:catAx>
      <c:valAx>
        <c:axId val="128336256"/>
        <c:scaling>
          <c:orientation val="minMax"/>
        </c:scaling>
        <c:delete val="0"/>
        <c:axPos val="b"/>
        <c:numFmt formatCode="General" sourceLinked="1"/>
        <c:majorTickMark val="out"/>
        <c:minorTickMark val="none"/>
        <c:tickLblPos val="nextTo"/>
        <c:crossAx val="128297600"/>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5F7F-4B63-9D8D-C5DDB4030D6C}"/>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olid"/>
            </a:ln>
          </c:spPr>
          <c:dLbls>
            <c:dLbl>
              <c:idx val="0"/>
              <c:delete val="1"/>
              <c:extLst>
                <c:ext xmlns:c15="http://schemas.microsoft.com/office/drawing/2012/chart" uri="{CE6537A1-D6FC-4f65-9D91-7224C49458BB}"/>
                <c:ext xmlns:c16="http://schemas.microsoft.com/office/drawing/2014/chart" uri="{C3380CC4-5D6E-409C-BE32-E72D297353CC}">
                  <c16:uniqueId val="{00000001-5F7F-4B63-9D8D-C5DDB4030D6C}"/>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F7F-4B63-9D8D-C5DDB4030D6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5F7F-4B63-9D8D-C5DDB4030D6C}"/>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extTo"/>
        <c:spPr>
          <a:ln>
            <a:solidFill>
              <a:sysClr val="window" lastClr="FFFFFF">
                <a:lumMod val="50000"/>
              </a:sysClr>
            </a:solid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7DCA-4F12-9453-8828CC810785}"/>
            </c:ext>
          </c:extLst>
        </c:ser>
        <c:dLbls>
          <c:showLegendKey val="0"/>
          <c:showVal val="0"/>
          <c:showCatName val="0"/>
          <c:showSerName val="0"/>
          <c:showPercent val="0"/>
          <c:showBubbleSize val="0"/>
        </c:dLbls>
        <c:gapWidth val="150"/>
        <c:axId val="128403328"/>
        <c:axId val="128404864"/>
      </c:barChart>
      <c:catAx>
        <c:axId val="128403328"/>
        <c:scaling>
          <c:orientation val="maxMin"/>
        </c:scaling>
        <c:delete val="0"/>
        <c:axPos val="l"/>
        <c:numFmt formatCode="General" sourceLinked="1"/>
        <c:majorTickMark val="out"/>
        <c:minorTickMark val="none"/>
        <c:tickLblPos val="nextTo"/>
        <c:crossAx val="128404864"/>
        <c:crosses val="autoZero"/>
        <c:auto val="1"/>
        <c:lblAlgn val="ctr"/>
        <c:lblOffset val="100"/>
        <c:noMultiLvlLbl val="0"/>
      </c:catAx>
      <c:valAx>
        <c:axId val="128404864"/>
        <c:scaling>
          <c:orientation val="minMax"/>
        </c:scaling>
        <c:delete val="0"/>
        <c:axPos val="t"/>
        <c:numFmt formatCode="General" sourceLinked="1"/>
        <c:majorTickMark val="out"/>
        <c:minorTickMark val="none"/>
        <c:tickLblPos val="nextTo"/>
        <c:crossAx val="12840332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image" Target="../media/image2.wmf"/></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2.xml"/><Relationship Id="rId7" Type="http://schemas.openxmlformats.org/officeDocument/2006/relationships/chart" Target="../charts/chart25.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4.xml"/><Relationship Id="rId5" Type="http://schemas.openxmlformats.org/officeDocument/2006/relationships/image" Target="../media/image8.png"/><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6.xml"/><Relationship Id="rId5" Type="http://schemas.openxmlformats.org/officeDocument/2006/relationships/image" Target="../media/image11.png"/><Relationship Id="rId4" Type="http://schemas.openxmlformats.org/officeDocument/2006/relationships/chart" Target="../charts/chart3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4"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png"/></Relationships>
</file>

<file path=xl/drawings/_rels/drawing2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chart" Target="../charts/chart51.xml"/></Relationships>
</file>

<file path=xl/drawings/_rels/drawing2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chart" Target="../charts/chart53.xml"/><Relationship Id="rId1" Type="http://schemas.openxmlformats.org/officeDocument/2006/relationships/chart" Target="../charts/chart52.xml"/></Relationships>
</file>

<file path=xl/drawings/_rels/drawing24.x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chart" Target="../charts/chart54.xml"/><Relationship Id="rId1" Type="http://schemas.openxmlformats.org/officeDocument/2006/relationships/image" Target="../media/image14.jpeg"/></Relationships>
</file>

<file path=xl/drawings/_rels/drawing25.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5" Type="http://schemas.openxmlformats.org/officeDocument/2006/relationships/chart" Target="../charts/chart59.xml"/><Relationship Id="rId4" Type="http://schemas.openxmlformats.org/officeDocument/2006/relationships/chart" Target="../charts/chart5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29.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chart" Target="../charts/chart66.xml"/><Relationship Id="rId1" Type="http://schemas.openxmlformats.org/officeDocument/2006/relationships/chart" Target="../charts/chart6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0.xml.rels><?xml version="1.0" encoding="UTF-8" standalone="yes"?>
<Relationships xmlns="http://schemas.openxmlformats.org/package/2006/relationships"><Relationship Id="rId2" Type="http://schemas.openxmlformats.org/officeDocument/2006/relationships/image" Target="../media/image18.emf"/><Relationship Id="rId1" Type="http://schemas.openxmlformats.org/officeDocument/2006/relationships/chart" Target="../charts/chart67.xml"/></Relationships>
</file>

<file path=xl/drawings/_rels/drawing31.x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20.png"/></Relationships>
</file>

<file path=xl/drawings/_rels/drawing32.xml.rels><?xml version="1.0" encoding="UTF-8" standalone="yes"?>
<Relationships xmlns="http://schemas.openxmlformats.org/package/2006/relationships"><Relationship Id="rId3" Type="http://schemas.openxmlformats.org/officeDocument/2006/relationships/chart" Target="../charts/chart70.xml"/><Relationship Id="rId2" Type="http://schemas.openxmlformats.org/officeDocument/2006/relationships/chart" Target="../charts/chart69.xml"/><Relationship Id="rId1" Type="http://schemas.openxmlformats.org/officeDocument/2006/relationships/chart" Target="../charts/chart68.xml"/><Relationship Id="rId4" Type="http://schemas.openxmlformats.org/officeDocument/2006/relationships/chart" Target="../charts/chart71.xml"/></Relationships>
</file>

<file path=xl/drawings/_rels/drawing33.xml.rels><?xml version="1.0" encoding="UTF-8" standalone="yes"?>
<Relationships xmlns="http://schemas.openxmlformats.org/package/2006/relationships"><Relationship Id="rId8" Type="http://schemas.openxmlformats.org/officeDocument/2006/relationships/chart" Target="../charts/chart79.xml"/><Relationship Id="rId13" Type="http://schemas.openxmlformats.org/officeDocument/2006/relationships/chart" Target="../charts/chart84.xml"/><Relationship Id="rId3" Type="http://schemas.openxmlformats.org/officeDocument/2006/relationships/chart" Target="../charts/chart74.xml"/><Relationship Id="rId7" Type="http://schemas.openxmlformats.org/officeDocument/2006/relationships/chart" Target="../charts/chart78.xml"/><Relationship Id="rId12" Type="http://schemas.openxmlformats.org/officeDocument/2006/relationships/chart" Target="../charts/chart83.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11" Type="http://schemas.openxmlformats.org/officeDocument/2006/relationships/chart" Target="../charts/chart82.xml"/><Relationship Id="rId5" Type="http://schemas.openxmlformats.org/officeDocument/2006/relationships/chart" Target="../charts/chart76.xml"/><Relationship Id="rId15" Type="http://schemas.openxmlformats.org/officeDocument/2006/relationships/chart" Target="../charts/chart86.xml"/><Relationship Id="rId10" Type="http://schemas.openxmlformats.org/officeDocument/2006/relationships/chart" Target="../charts/chart81.xml"/><Relationship Id="rId4" Type="http://schemas.openxmlformats.org/officeDocument/2006/relationships/chart" Target="../charts/chart75.xml"/><Relationship Id="rId9" Type="http://schemas.openxmlformats.org/officeDocument/2006/relationships/chart" Target="../charts/chart80.xml"/><Relationship Id="rId14" Type="http://schemas.openxmlformats.org/officeDocument/2006/relationships/chart" Target="../charts/chart85.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89.xml"/><Relationship Id="rId7" Type="http://schemas.openxmlformats.org/officeDocument/2006/relationships/chart" Target="../charts/chart93.xml"/><Relationship Id="rId2" Type="http://schemas.openxmlformats.org/officeDocument/2006/relationships/chart" Target="../charts/chart88.xml"/><Relationship Id="rId1" Type="http://schemas.openxmlformats.org/officeDocument/2006/relationships/chart" Target="../charts/chart87.xml"/><Relationship Id="rId6" Type="http://schemas.openxmlformats.org/officeDocument/2006/relationships/chart" Target="../charts/chart92.xml"/><Relationship Id="rId5" Type="http://schemas.openxmlformats.org/officeDocument/2006/relationships/chart" Target="../charts/chart91.xml"/><Relationship Id="rId4" Type="http://schemas.openxmlformats.org/officeDocument/2006/relationships/chart" Target="../charts/chart90.xml"/></Relationships>
</file>

<file path=xl/drawings/_rels/drawing39.xml.rels><?xml version="1.0" encoding="UTF-8" standalone="yes"?>
<Relationships xmlns="http://schemas.openxmlformats.org/package/2006/relationships"><Relationship Id="rId8" Type="http://schemas.openxmlformats.org/officeDocument/2006/relationships/chart" Target="../charts/chart101.xml"/><Relationship Id="rId3" Type="http://schemas.openxmlformats.org/officeDocument/2006/relationships/chart" Target="../charts/chart96.xml"/><Relationship Id="rId7" Type="http://schemas.openxmlformats.org/officeDocument/2006/relationships/chart" Target="../charts/chart100.xml"/><Relationship Id="rId2" Type="http://schemas.openxmlformats.org/officeDocument/2006/relationships/chart" Target="../charts/chart95.xml"/><Relationship Id="rId1" Type="http://schemas.openxmlformats.org/officeDocument/2006/relationships/chart" Target="../charts/chart94.xml"/><Relationship Id="rId6" Type="http://schemas.openxmlformats.org/officeDocument/2006/relationships/chart" Target="../charts/chart99.xml"/><Relationship Id="rId5" Type="http://schemas.openxmlformats.org/officeDocument/2006/relationships/chart" Target="../charts/chart98.xml"/><Relationship Id="rId10" Type="http://schemas.openxmlformats.org/officeDocument/2006/relationships/chart" Target="../charts/chart103.xml"/><Relationship Id="rId4" Type="http://schemas.openxmlformats.org/officeDocument/2006/relationships/chart" Target="../charts/chart97.xml"/><Relationship Id="rId9" Type="http://schemas.openxmlformats.org/officeDocument/2006/relationships/chart" Target="../charts/chart10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5" Type="http://schemas.openxmlformats.org/officeDocument/2006/relationships/image" Target="../media/image7.jpeg"/><Relationship Id="rId4" Type="http://schemas.openxmlformats.org/officeDocument/2006/relationships/chart" Target="../charts/chart13.xml"/><Relationship Id="rId9" Type="http://schemas.openxmlformats.org/officeDocument/2006/relationships/chart" Target="../charts/chart17.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105.xml"/><Relationship Id="rId1" Type="http://schemas.openxmlformats.org/officeDocument/2006/relationships/chart" Target="../charts/chart104.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image" Target="../media/image25.emf"/><Relationship Id="rId1" Type="http://schemas.openxmlformats.org/officeDocument/2006/relationships/chart" Target="../charts/chart106.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08.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110.xml"/><Relationship Id="rId1" Type="http://schemas.openxmlformats.org/officeDocument/2006/relationships/chart" Target="../charts/chart10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9.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24.emf"/><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editAs="oneCell">
    <xdr:from>
      <xdr:col>0</xdr:col>
      <xdr:colOff>245633</xdr:colOff>
      <xdr:row>0</xdr:row>
      <xdr:rowOff>131782</xdr:rowOff>
    </xdr:from>
    <xdr:to>
      <xdr:col>5</xdr:col>
      <xdr:colOff>1799778</xdr:colOff>
      <xdr:row>17</xdr:row>
      <xdr:rowOff>124162</xdr:rowOff>
    </xdr:to>
    <xdr:pic>
      <xdr:nvPicPr>
        <xdr:cNvPr id="2" name="圖片 1" descr="未提供相片說明。"/>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5633" y="131782"/>
          <a:ext cx="4602145" cy="3497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880782</xdr:colOff>
      <xdr:row>23</xdr:row>
      <xdr:rowOff>43479</xdr:rowOff>
    </xdr:from>
    <xdr:to>
      <xdr:col>9</xdr:col>
      <xdr:colOff>392654</xdr:colOff>
      <xdr:row>58</xdr:row>
      <xdr:rowOff>188258</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65</xdr:row>
      <xdr:rowOff>0</xdr:rowOff>
    </xdr:from>
    <xdr:to>
      <xdr:col>12</xdr:col>
      <xdr:colOff>0</xdr:colOff>
      <xdr:row>93</xdr:row>
      <xdr:rowOff>161366</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23</xdr:row>
      <xdr:rowOff>0</xdr:rowOff>
    </xdr:from>
    <xdr:to>
      <xdr:col>14</xdr:col>
      <xdr:colOff>339900</xdr:colOff>
      <xdr:row>45</xdr:row>
      <xdr:rowOff>199358</xdr:rowOff>
    </xdr:to>
    <xdr:pic>
      <xdr:nvPicPr>
        <xdr:cNvPr id="7" name="圖片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68988" y="4742329"/>
          <a:ext cx="2778300" cy="4735500"/>
        </a:xfrm>
        <a:prstGeom prst="rect">
          <a:avLst/>
        </a:prstGeom>
      </xdr:spPr>
    </xdr:pic>
    <xdr:clientData/>
  </xdr:twoCellAnchor>
  <xdr:twoCellAnchor editAs="oneCell">
    <xdr:from>
      <xdr:col>6</xdr:col>
      <xdr:colOff>0</xdr:colOff>
      <xdr:row>3</xdr:row>
      <xdr:rowOff>0</xdr:rowOff>
    </xdr:from>
    <xdr:to>
      <xdr:col>9</xdr:col>
      <xdr:colOff>406298</xdr:colOff>
      <xdr:row>19</xdr:row>
      <xdr:rowOff>204951</xdr:rowOff>
    </xdr:to>
    <xdr:pic>
      <xdr:nvPicPr>
        <xdr:cNvPr id="8" name="圖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08028" y="614855"/>
          <a:ext cx="2056422" cy="348417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9525</xdr:colOff>
      <xdr:row>0</xdr:row>
      <xdr:rowOff>0</xdr:rowOff>
    </xdr:from>
    <xdr:to>
      <xdr:col>7</xdr:col>
      <xdr:colOff>0</xdr:colOff>
      <xdr:row>13</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0</xdr:rowOff>
    </xdr:from>
    <xdr:to>
      <xdr:col>12</xdr:col>
      <xdr:colOff>0</xdr:colOff>
      <xdr:row>13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11</xdr:col>
      <xdr:colOff>0</xdr:colOff>
      <xdr:row>12</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44</xdr:row>
      <xdr:rowOff>0</xdr:rowOff>
    </xdr:from>
    <xdr:to>
      <xdr:col>11</xdr:col>
      <xdr:colOff>0</xdr:colOff>
      <xdr:row>58</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68</xdr:row>
      <xdr:rowOff>0</xdr:rowOff>
    </xdr:from>
    <xdr:to>
      <xdr:col>10</xdr:col>
      <xdr:colOff>83820</xdr:colOff>
      <xdr:row>82</xdr:row>
      <xdr:rowOff>0</xdr:rowOff>
    </xdr:to>
    <xdr:graphicFrame macro="">
      <xdr:nvGraphicFramePr>
        <xdr:cNvPr id="9" name="圖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68</xdr:row>
      <xdr:rowOff>0</xdr:rowOff>
    </xdr:from>
    <xdr:to>
      <xdr:col>16</xdr:col>
      <xdr:colOff>83820</xdr:colOff>
      <xdr:row>82</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43</xdr:row>
      <xdr:rowOff>0</xdr:rowOff>
    </xdr:from>
    <xdr:to>
      <xdr:col>18</xdr:col>
      <xdr:colOff>410361</xdr:colOff>
      <xdr:row>60</xdr:row>
      <xdr:rowOff>148259</xdr:rowOff>
    </xdr:to>
    <xdr:pic>
      <xdr:nvPicPr>
        <xdr:cNvPr id="11" name="圖片 10"/>
        <xdr:cNvPicPr>
          <a:picLocks noChangeAspect="1"/>
        </xdr:cNvPicPr>
      </xdr:nvPicPr>
      <xdr:blipFill>
        <a:blip xmlns:r="http://schemas.openxmlformats.org/officeDocument/2006/relationships" r:embed="rId5"/>
        <a:stretch>
          <a:fillRect/>
        </a:stretch>
      </xdr:blipFill>
      <xdr:spPr>
        <a:xfrm>
          <a:off x="7315200" y="3516086"/>
          <a:ext cx="4067961" cy="3664345"/>
        </a:xfrm>
        <a:prstGeom prst="rect">
          <a:avLst/>
        </a:prstGeom>
      </xdr:spPr>
    </xdr:pic>
    <xdr:clientData/>
  </xdr:twoCellAnchor>
  <xdr:twoCellAnchor editAs="oneCell">
    <xdr:from>
      <xdr:col>13</xdr:col>
      <xdr:colOff>0</xdr:colOff>
      <xdr:row>0</xdr:row>
      <xdr:rowOff>0</xdr:rowOff>
    </xdr:from>
    <xdr:to>
      <xdr:col>19</xdr:col>
      <xdr:colOff>0</xdr:colOff>
      <xdr:row>12</xdr:row>
      <xdr:rowOff>0</xdr:rowOff>
    </xdr:to>
    <xdr:graphicFrame macro="">
      <xdr:nvGraphicFramePr>
        <xdr:cNvPr id="12" name="圖表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0</xdr:colOff>
      <xdr:row>19</xdr:row>
      <xdr:rowOff>0</xdr:rowOff>
    </xdr:from>
    <xdr:to>
      <xdr:col>10</xdr:col>
      <xdr:colOff>0</xdr:colOff>
      <xdr:row>32</xdr:row>
      <xdr:rowOff>54429</xdr:rowOff>
    </xdr:to>
    <xdr:graphicFrame macro="">
      <xdr:nvGraphicFramePr>
        <xdr:cNvPr id="13" name="圖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0</xdr:colOff>
      <xdr:row>19</xdr:row>
      <xdr:rowOff>0</xdr:rowOff>
    </xdr:from>
    <xdr:to>
      <xdr:col>17</xdr:col>
      <xdr:colOff>0</xdr:colOff>
      <xdr:row>32</xdr:row>
      <xdr:rowOff>54429</xdr:rowOff>
    </xdr:to>
    <xdr:graphicFrame macro="">
      <xdr:nvGraphicFramePr>
        <xdr:cNvPr id="14" name="圖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457200</xdr:colOff>
      <xdr:row>12</xdr:row>
      <xdr:rowOff>1787</xdr:rowOff>
    </xdr:to>
    <xdr:pic>
      <xdr:nvPicPr>
        <xdr:cNvPr id="2" name="圖片 1"/>
        <xdr:cNvPicPr>
          <a:picLocks noChangeAspect="1"/>
        </xdr:cNvPicPr>
      </xdr:nvPicPr>
      <xdr:blipFill>
        <a:blip xmlns:r="http://schemas.openxmlformats.org/officeDocument/2006/relationships" r:embed="rId1"/>
        <a:stretch>
          <a:fillRect/>
        </a:stretch>
      </xdr:blipFill>
      <xdr:spPr>
        <a:xfrm>
          <a:off x="1828800" y="205740"/>
          <a:ext cx="5486400" cy="2264927"/>
        </a:xfrm>
        <a:prstGeom prst="rect">
          <a:avLst/>
        </a:prstGeom>
      </xdr:spPr>
    </xdr:pic>
    <xdr:clientData/>
  </xdr:twoCellAnchor>
  <xdr:twoCellAnchor editAs="oneCell">
    <xdr:from>
      <xdr:col>3</xdr:col>
      <xdr:colOff>0</xdr:colOff>
      <xdr:row>16</xdr:row>
      <xdr:rowOff>1</xdr:rowOff>
    </xdr:from>
    <xdr:to>
      <xdr:col>11</xdr:col>
      <xdr:colOff>457199</xdr:colOff>
      <xdr:row>37</xdr:row>
      <xdr:rowOff>163033</xdr:rowOff>
    </xdr:to>
    <xdr:pic>
      <xdr:nvPicPr>
        <xdr:cNvPr id="3" name="圖片 2"/>
        <xdr:cNvPicPr>
          <a:picLocks noChangeAspect="1"/>
        </xdr:cNvPicPr>
      </xdr:nvPicPr>
      <xdr:blipFill>
        <a:blip xmlns:r="http://schemas.openxmlformats.org/officeDocument/2006/relationships" r:embed="rId2"/>
        <a:stretch>
          <a:fillRect/>
        </a:stretch>
      </xdr:blipFill>
      <xdr:spPr>
        <a:xfrm>
          <a:off x="1828800" y="2880361"/>
          <a:ext cx="5486399" cy="4483572"/>
        </a:xfrm>
        <a:prstGeom prst="rect">
          <a:avLst/>
        </a:prstGeom>
      </xdr:spPr>
    </xdr:pic>
    <xdr:clientData/>
  </xdr:twoCellAnchor>
  <xdr:twoCellAnchor editAs="oneCell">
    <xdr:from>
      <xdr:col>17</xdr:col>
      <xdr:colOff>0</xdr:colOff>
      <xdr:row>15</xdr:row>
      <xdr:rowOff>0</xdr:rowOff>
    </xdr:from>
    <xdr:to>
      <xdr:col>27</xdr:col>
      <xdr:colOff>174171</xdr:colOff>
      <xdr:row>28</xdr:row>
      <xdr:rowOff>68580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609599</xdr:colOff>
      <xdr:row>34</xdr:row>
      <xdr:rowOff>138249</xdr:rowOff>
    </xdr:from>
    <xdr:to>
      <xdr:col>27</xdr:col>
      <xdr:colOff>108856</xdr:colOff>
      <xdr:row>48</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xdr:colOff>
      <xdr:row>86</xdr:row>
      <xdr:rowOff>29258</xdr:rowOff>
    </xdr:from>
    <xdr:to>
      <xdr:col>15</xdr:col>
      <xdr:colOff>50994</xdr:colOff>
      <xdr:row>109</xdr:row>
      <xdr:rowOff>8965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493059</xdr:colOff>
      <xdr:row>86</xdr:row>
      <xdr:rowOff>163925</xdr:rowOff>
    </xdr:from>
    <xdr:to>
      <xdr:col>8</xdr:col>
      <xdr:colOff>536601</xdr:colOff>
      <xdr:row>106</xdr:row>
      <xdr:rowOff>1280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0</xdr:colOff>
      <xdr:row>59</xdr:row>
      <xdr:rowOff>0</xdr:rowOff>
    </xdr:from>
    <xdr:to>
      <xdr:col>21</xdr:col>
      <xdr:colOff>71717</xdr:colOff>
      <xdr:row>86</xdr:row>
      <xdr:rowOff>188258</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537882</xdr:colOff>
      <xdr:row>0</xdr:row>
      <xdr:rowOff>53788</xdr:rowOff>
    </xdr:from>
    <xdr:to>
      <xdr:col>10</xdr:col>
      <xdr:colOff>224118</xdr:colOff>
      <xdr:row>10</xdr:row>
      <xdr:rowOff>107577</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17</xdr:row>
      <xdr:rowOff>0</xdr:rowOff>
    </xdr:from>
    <xdr:to>
      <xdr:col>9</xdr:col>
      <xdr:colOff>0</xdr:colOff>
      <xdr:row>33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216877</xdr:colOff>
      <xdr:row>37</xdr:row>
      <xdr:rowOff>93784</xdr:rowOff>
    </xdr:from>
    <xdr:to>
      <xdr:col>12</xdr:col>
      <xdr:colOff>521677</xdr:colOff>
      <xdr:row>49</xdr:row>
      <xdr:rowOff>93784</xdr:rowOff>
    </xdr:to>
    <xdr:graphicFrame macro="">
      <xdr:nvGraphicFramePr>
        <xdr:cNvPr id="16" name="圖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144780</xdr:colOff>
      <xdr:row>52</xdr:row>
      <xdr:rowOff>182293</xdr:rowOff>
    </xdr:from>
    <xdr:to>
      <xdr:col>12</xdr:col>
      <xdr:colOff>0</xdr:colOff>
      <xdr:row>80</xdr:row>
      <xdr:rowOff>0</xdr:rowOff>
    </xdr:to>
    <xdr:graphicFrame macro="">
      <xdr:nvGraphicFramePr>
        <xdr:cNvPr id="17" name="圖表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xdr:colOff>
      <xdr:row>53</xdr:row>
      <xdr:rowOff>0</xdr:rowOff>
    </xdr:from>
    <xdr:to>
      <xdr:col>16</xdr:col>
      <xdr:colOff>159633</xdr:colOff>
      <xdr:row>77</xdr:row>
      <xdr:rowOff>0</xdr:rowOff>
    </xdr:to>
    <xdr:pic>
      <xdr:nvPicPr>
        <xdr:cNvPr id="21" name="圖片 2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924801" y="10548257"/>
          <a:ext cx="1988432" cy="4963886"/>
        </a:xfrm>
        <a:prstGeom prst="rect">
          <a:avLst/>
        </a:prstGeom>
      </xdr:spPr>
    </xdr:pic>
    <xdr:clientData/>
  </xdr:twoCellAnchor>
  <xdr:twoCellAnchor>
    <xdr:from>
      <xdr:col>7</xdr:col>
      <xdr:colOff>340659</xdr:colOff>
      <xdr:row>82</xdr:row>
      <xdr:rowOff>71715</xdr:rowOff>
    </xdr:from>
    <xdr:to>
      <xdr:col>15</xdr:col>
      <xdr:colOff>35859</xdr:colOff>
      <xdr:row>113</xdr:row>
      <xdr:rowOff>206187</xdr:rowOff>
    </xdr:to>
    <xdr:graphicFrame macro="">
      <xdr:nvGraphicFramePr>
        <xdr:cNvPr id="22" name="圖表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0</xdr:colOff>
      <xdr:row>108</xdr:row>
      <xdr:rowOff>169809</xdr:rowOff>
    </xdr:from>
    <xdr:ext cx="415755" cy="242567"/>
    <xdr:sp macro="" textlink="$C$84">
      <xdr:nvSpPr>
        <xdr:cNvPr id="24" name="文字方塊 23"/>
        <xdr:cNvSpPr txBox="1"/>
      </xdr:nvSpPr>
      <xdr:spPr>
        <a:xfrm>
          <a:off x="6096000" y="22025762"/>
          <a:ext cx="415755" cy="242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1EF1239-0E05-4203-928C-03F5916CF442}" type="TxLink">
            <a:rPr lang="zh-TW" altLang="en-US" sz="900" b="0" i="0" u="none" strike="noStrike">
              <a:solidFill>
                <a:srgbClr val="222222"/>
              </a:solidFill>
              <a:latin typeface="新細明體"/>
              <a:ea typeface="新細明體"/>
            </a:rPr>
            <a:pPr/>
            <a:t>男性</a:t>
          </a:fld>
          <a:endParaRPr lang="zh-TW" altLang="en-US" sz="1100" b="0"/>
        </a:p>
      </xdr:txBody>
    </xdr:sp>
    <xdr:clientData/>
  </xdr:oneCellAnchor>
</xdr:wsDr>
</file>

<file path=xl/drawings/drawing14.xml><?xml version="1.0" encoding="utf-8"?>
<c:userShapes xmlns:c="http://schemas.openxmlformats.org/drawingml/2006/chart">
  <cdr:relSizeAnchor xmlns:cdr="http://schemas.openxmlformats.org/drawingml/2006/chartDrawing">
    <cdr:from>
      <cdr:x>0.50122</cdr:x>
      <cdr:y>0.82692</cdr:y>
    </cdr:from>
    <cdr:to>
      <cdr:x>0.59216</cdr:x>
      <cdr:y>0.86409</cdr:y>
    </cdr:to>
    <cdr:sp macro="" textlink="用折線圖畫但不是折線圖!$E$84">
      <cdr:nvSpPr>
        <cdr:cNvPr id="2" name="文字方塊 23"/>
        <cdr:cNvSpPr txBox="1"/>
      </cdr:nvSpPr>
      <cdr:spPr>
        <a:xfrm xmlns:a="http://schemas.openxmlformats.org/drawingml/2006/main">
          <a:off x="2291586" y="5396755"/>
          <a:ext cx="415755" cy="24256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B4B85C64-B486-42DD-8540-8ABD784D89F8}" type="TxLink">
            <a:rPr lang="zh-TW" altLang="en-US" sz="900" b="0" i="0" u="none" strike="noStrike">
              <a:solidFill>
                <a:srgbClr val="222222"/>
              </a:solidFill>
              <a:latin typeface="新細明體"/>
              <a:ea typeface="新細明體"/>
            </a:rPr>
            <a:pPr/>
            <a:t>女性</a:t>
          </a:fld>
          <a:endParaRPr lang="zh-TW" altLang="en-US" sz="1100" b="0"/>
        </a:p>
      </cdr:txBody>
    </cdr:sp>
  </cdr:relSizeAnchor>
</c:userShapes>
</file>

<file path=xl/drawings/drawing15.xml><?xml version="1.0" encoding="utf-8"?>
<xdr:wsDr xmlns:xdr="http://schemas.openxmlformats.org/drawingml/2006/spreadsheetDrawing" xmlns:a="http://schemas.openxmlformats.org/drawingml/2006/main">
  <xdr:twoCellAnchor editAs="oneCell">
    <xdr:from>
      <xdr:col>3</xdr:col>
      <xdr:colOff>0</xdr:colOff>
      <xdr:row>16</xdr:row>
      <xdr:rowOff>0</xdr:rowOff>
    </xdr:from>
    <xdr:to>
      <xdr:col>9</xdr:col>
      <xdr:colOff>228600</xdr:colOff>
      <xdr:row>29</xdr:row>
      <xdr:rowOff>19050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32</xdr:row>
      <xdr:rowOff>0</xdr:rowOff>
    </xdr:from>
    <xdr:to>
      <xdr:col>18</xdr:col>
      <xdr:colOff>0</xdr:colOff>
      <xdr:row>44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66675</xdr:colOff>
      <xdr:row>31</xdr:row>
      <xdr:rowOff>28575</xdr:rowOff>
    </xdr:from>
    <xdr:to>
      <xdr:col>9</xdr:col>
      <xdr:colOff>295275</xdr:colOff>
      <xdr:row>44</xdr:row>
      <xdr:rowOff>47625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685799</xdr:colOff>
      <xdr:row>1</xdr:row>
      <xdr:rowOff>9525</xdr:rowOff>
    </xdr:from>
    <xdr:to>
      <xdr:col>9</xdr:col>
      <xdr:colOff>38100</xdr:colOff>
      <xdr:row>12</xdr:row>
      <xdr:rowOff>200025</xdr:rowOff>
    </xdr:to>
    <xdr:graphicFrame macro="">
      <xdr:nvGraphicFramePr>
        <xdr:cNvPr id="7" name="圖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0</xdr:colOff>
      <xdr:row>45</xdr:row>
      <xdr:rowOff>0</xdr:rowOff>
    </xdr:from>
    <xdr:to>
      <xdr:col>8</xdr:col>
      <xdr:colOff>342900</xdr:colOff>
      <xdr:row>58</xdr:row>
      <xdr:rowOff>19050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0</xdr:colOff>
      <xdr:row>61</xdr:row>
      <xdr:rowOff>0</xdr:rowOff>
    </xdr:from>
    <xdr:to>
      <xdr:col>8</xdr:col>
      <xdr:colOff>123825</xdr:colOff>
      <xdr:row>75</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304800</xdr:colOff>
      <xdr:row>14</xdr:row>
      <xdr:rowOff>68580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11</xdr:col>
      <xdr:colOff>0</xdr:colOff>
      <xdr:row>30</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32</xdr:row>
      <xdr:rowOff>0</xdr:rowOff>
    </xdr:from>
    <xdr:to>
      <xdr:col>12</xdr:col>
      <xdr:colOff>0</xdr:colOff>
      <xdr:row>44</xdr:row>
      <xdr:rowOff>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47</xdr:row>
      <xdr:rowOff>0</xdr:rowOff>
    </xdr:from>
    <xdr:to>
      <xdr:col>12</xdr:col>
      <xdr:colOff>0</xdr:colOff>
      <xdr:row>61</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9</xdr:col>
      <xdr:colOff>228600</xdr:colOff>
      <xdr:row>12</xdr:row>
      <xdr:rowOff>123825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274911</xdr:colOff>
      <xdr:row>13</xdr:row>
      <xdr:rowOff>0</xdr:rowOff>
    </xdr:from>
    <xdr:to>
      <xdr:col>15</xdr:col>
      <xdr:colOff>0</xdr:colOff>
      <xdr:row>24</xdr:row>
      <xdr:rowOff>62864</xdr:rowOff>
    </xdr:to>
    <xdr:graphicFrame macro="">
      <xdr:nvGraphicFramePr>
        <xdr:cNvPr id="12" name="圖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408455</xdr:colOff>
      <xdr:row>0</xdr:row>
      <xdr:rowOff>44823</xdr:rowOff>
    </xdr:from>
    <xdr:to>
      <xdr:col>15</xdr:col>
      <xdr:colOff>475130</xdr:colOff>
      <xdr:row>11</xdr:row>
      <xdr:rowOff>178173</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13</xdr:row>
      <xdr:rowOff>0</xdr:rowOff>
    </xdr:from>
    <xdr:to>
      <xdr:col>9</xdr:col>
      <xdr:colOff>334689</xdr:colOff>
      <xdr:row>24</xdr:row>
      <xdr:rowOff>62864</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0.17845</cdr:x>
      <cdr:y>0.6742</cdr:y>
    </cdr:from>
    <cdr:to>
      <cdr:x>0.89273</cdr:x>
      <cdr:y>0.71623</cdr:y>
    </cdr:to>
    <cdr:sp macro="" textlink="">
      <cdr:nvSpPr>
        <cdr:cNvPr id="2" name="矩形 1"/>
        <cdr:cNvSpPr/>
      </cdr:nvSpPr>
      <cdr:spPr>
        <a:xfrm xmlns:a="http://schemas.openxmlformats.org/drawingml/2006/main">
          <a:off x="475915" y="1738267"/>
          <a:ext cx="1905000" cy="10836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0.18302</cdr:x>
      <cdr:y>0.65435</cdr:y>
    </cdr:from>
    <cdr:to>
      <cdr:x>0.22416</cdr:x>
      <cdr:y>0.69288</cdr:y>
    </cdr:to>
    <cdr:cxnSp macro="">
      <cdr:nvCxnSpPr>
        <cdr:cNvPr id="3" name="直線接點 2"/>
        <cdr:cNvCxnSpPr/>
      </cdr:nvCxnSpPr>
      <cdr:spPr>
        <a:xfrm xmlns:a="http://schemas.openxmlformats.org/drawingml/2006/main" flipH="1">
          <a:off x="488107" y="1687095"/>
          <a:ext cx="109728" cy="99333"/>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0.18302</cdr:x>
      <cdr:y>0.69054</cdr:y>
    </cdr:from>
    <cdr:to>
      <cdr:x>0.22416</cdr:x>
      <cdr:y>0.72907</cdr:y>
    </cdr:to>
    <cdr:cxnSp macro="">
      <cdr:nvCxnSpPr>
        <cdr:cNvPr id="4" name="直線接點 3"/>
        <cdr:cNvCxnSpPr/>
      </cdr:nvCxnSpPr>
      <cdr:spPr>
        <a:xfrm xmlns:a="http://schemas.openxmlformats.org/drawingml/2006/main" flipH="1">
          <a:off x="488107" y="1780408"/>
          <a:ext cx="109728" cy="9933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9.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editAs="oneCell">
    <xdr:from>
      <xdr:col>30</xdr:col>
      <xdr:colOff>290946</xdr:colOff>
      <xdr:row>6</xdr:row>
      <xdr:rowOff>163993</xdr:rowOff>
    </xdr:from>
    <xdr:to>
      <xdr:col>44</xdr:col>
      <xdr:colOff>53340</xdr:colOff>
      <xdr:row>34</xdr:row>
      <xdr:rowOff>189113</xdr:rowOff>
    </xdr:to>
    <xdr:pic>
      <xdr:nvPicPr>
        <xdr:cNvPr id="4" name="圖片 3" descr="未提供相片說明。"/>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99382" y="1410902"/>
          <a:ext cx="8296794" cy="5844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568037</xdr:colOff>
      <xdr:row>15</xdr:row>
      <xdr:rowOff>138546</xdr:rowOff>
    </xdr:from>
    <xdr:to>
      <xdr:col>32</xdr:col>
      <xdr:colOff>263237</xdr:colOff>
      <xdr:row>45</xdr:row>
      <xdr:rowOff>138546</xdr:rowOff>
    </xdr:to>
    <xdr:pic>
      <xdr:nvPicPr>
        <xdr:cNvPr id="5" name="圖片 4" descr="https://img.ltn.com.tw/Upload/business/page/800/2020/04/30/3150446_1.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70873" y="3255819"/>
          <a:ext cx="7620000" cy="6234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17</xdr:col>
      <xdr:colOff>475903</xdr:colOff>
      <xdr:row>30</xdr:row>
      <xdr:rowOff>72548</xdr:rowOff>
    </xdr:to>
    <xdr:pic>
      <xdr:nvPicPr>
        <xdr:cNvPr id="6" name="圖片 5" descr="https://i1.kknews.cc/SIG=1ca24li/5685000264s896o53724.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43600" y="3086100"/>
          <a:ext cx="5619403" cy="3158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89075</xdr:rowOff>
    </xdr:from>
    <xdr:to>
      <xdr:col>7</xdr:col>
      <xdr:colOff>339734</xdr:colOff>
      <xdr:row>32</xdr:row>
      <xdr:rowOff>50975</xdr:rowOff>
    </xdr:to>
    <xdr:pic>
      <xdr:nvPicPr>
        <xdr:cNvPr id="7" name="圖片 6" descr="Chart Type Guid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3163351"/>
          <a:ext cx="4712037" cy="3446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0.27889</cdr:x>
      <cdr:y>0.71651</cdr:y>
    </cdr:from>
    <cdr:to>
      <cdr:x>0.89051</cdr:x>
      <cdr:y>0.76198</cdr:y>
    </cdr:to>
    <cdr:sp macro="" textlink="">
      <cdr:nvSpPr>
        <cdr:cNvPr id="8" name="矩形 7"/>
        <cdr:cNvSpPr/>
      </cdr:nvSpPr>
      <cdr:spPr>
        <a:xfrm xmlns:a="http://schemas.openxmlformats.org/drawingml/2006/main">
          <a:off x="868657" y="1729113"/>
          <a:ext cx="1905000" cy="109728"/>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0.28281</cdr:x>
      <cdr:y>0.69504</cdr:y>
    </cdr:from>
    <cdr:to>
      <cdr:x>0.31804</cdr:x>
      <cdr:y>0.73672</cdr:y>
    </cdr:to>
    <cdr:cxnSp macro="">
      <cdr:nvCxnSpPr>
        <cdr:cNvPr id="11" name="直線接點 10"/>
        <cdr:cNvCxnSpPr/>
      </cdr:nvCxnSpPr>
      <cdr:spPr>
        <a:xfrm xmlns:a="http://schemas.openxmlformats.org/drawingml/2006/main" flipH="1">
          <a:off x="880849" y="1677297"/>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0.28281</cdr:x>
      <cdr:y>0.73419</cdr:y>
    </cdr:from>
    <cdr:to>
      <cdr:x>0.31804</cdr:x>
      <cdr:y>0.77587</cdr:y>
    </cdr:to>
    <cdr:cxnSp macro="">
      <cdr:nvCxnSpPr>
        <cdr:cNvPr id="12" name="直線接點 11"/>
        <cdr:cNvCxnSpPr/>
      </cdr:nvCxnSpPr>
      <cdr:spPr>
        <a:xfrm xmlns:a="http://schemas.openxmlformats.org/drawingml/2006/main" flipH="1">
          <a:off x="880849" y="1771785"/>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1.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2.xml><?xml version="1.0" encoding="utf-8"?>
<xdr:wsDr xmlns:xdr="http://schemas.openxmlformats.org/drawingml/2006/spreadsheetDrawing" xmlns:a="http://schemas.openxmlformats.org/drawingml/2006/main">
  <xdr:twoCellAnchor editAs="oneCell">
    <xdr:from>
      <xdr:col>5</xdr:col>
      <xdr:colOff>0</xdr:colOff>
      <xdr:row>20</xdr:row>
      <xdr:rowOff>0</xdr:rowOff>
    </xdr:from>
    <xdr:to>
      <xdr:col>11</xdr:col>
      <xdr:colOff>0</xdr:colOff>
      <xdr:row>35</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274320</xdr:colOff>
      <xdr:row>14</xdr:row>
      <xdr:rowOff>13361</xdr:rowOff>
    </xdr:to>
    <xdr:pic>
      <xdr:nvPicPr>
        <xdr:cNvPr id="4" name="圖片 3" descr="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3322320" cy="3000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7</xdr:col>
      <xdr:colOff>0</xdr:colOff>
      <xdr:row>17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5</xdr:row>
      <xdr:rowOff>0</xdr:rowOff>
    </xdr:from>
    <xdr:to>
      <xdr:col>11</xdr:col>
      <xdr:colOff>457200</xdr:colOff>
      <xdr:row>17</xdr:row>
      <xdr:rowOff>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13</xdr:row>
      <xdr:rowOff>144780</xdr:rowOff>
    </xdr:from>
    <xdr:to>
      <xdr:col>10</xdr:col>
      <xdr:colOff>525780</xdr:colOff>
      <xdr:row>13</xdr:row>
      <xdr:rowOff>190500</xdr:rowOff>
    </xdr:to>
    <xdr:sp macro="" textlink="">
      <xdr:nvSpPr>
        <xdr:cNvPr id="9" name="矩形 8"/>
        <xdr:cNvSpPr/>
      </xdr:nvSpPr>
      <xdr:spPr>
        <a:xfrm>
          <a:off x="4320540" y="5494020"/>
          <a:ext cx="1592580" cy="457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173627</xdr:colOff>
      <xdr:row>13</xdr:row>
      <xdr:rowOff>103414</xdr:rowOff>
    </xdr:from>
    <xdr:to>
      <xdr:col>8</xdr:col>
      <xdr:colOff>326027</xdr:colOff>
      <xdr:row>13</xdr:row>
      <xdr:rowOff>171994</xdr:rowOff>
    </xdr:to>
    <xdr:cxnSp macro="">
      <xdr:nvCxnSpPr>
        <xdr:cNvPr id="11" name="直線接點 10"/>
        <xdr:cNvCxnSpPr/>
      </xdr:nvCxnSpPr>
      <xdr:spPr>
        <a:xfrm>
          <a:off x="4340134" y="5480957"/>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173627</xdr:colOff>
      <xdr:row>13</xdr:row>
      <xdr:rowOff>166007</xdr:rowOff>
    </xdr:from>
    <xdr:to>
      <xdr:col>8</xdr:col>
      <xdr:colOff>326027</xdr:colOff>
      <xdr:row>14</xdr:row>
      <xdr:rowOff>27759</xdr:rowOff>
    </xdr:to>
    <xdr:cxnSp macro="">
      <xdr:nvCxnSpPr>
        <xdr:cNvPr id="12" name="直線接點 11"/>
        <xdr:cNvCxnSpPr/>
      </xdr:nvCxnSpPr>
      <xdr:spPr>
        <a:xfrm>
          <a:off x="4340134" y="5543550"/>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537883</xdr:colOff>
      <xdr:row>22</xdr:row>
      <xdr:rowOff>197223</xdr:rowOff>
    </xdr:from>
    <xdr:to>
      <xdr:col>20</xdr:col>
      <xdr:colOff>99112</xdr:colOff>
      <xdr:row>48</xdr:row>
      <xdr:rowOff>171719</xdr:rowOff>
    </xdr:to>
    <xdr:pic>
      <xdr:nvPicPr>
        <xdr:cNvPr id="6" name="圖片 5"/>
        <xdr:cNvPicPr>
          <a:picLocks noChangeAspect="1"/>
        </xdr:cNvPicPr>
      </xdr:nvPicPr>
      <xdr:blipFill>
        <a:blip xmlns:r="http://schemas.openxmlformats.org/officeDocument/2006/relationships" r:embed="rId3"/>
        <a:stretch>
          <a:fillRect/>
        </a:stretch>
      </xdr:blipFill>
      <xdr:spPr>
        <a:xfrm>
          <a:off x="5934636" y="4733364"/>
          <a:ext cx="5657229" cy="5335390"/>
        </a:xfrm>
        <a:prstGeom prst="rect">
          <a:avLst/>
        </a:prstGeom>
      </xdr:spPr>
    </xdr:pic>
    <xdr:clientData/>
  </xdr:twoCellAnchor>
  <xdr:twoCellAnchor>
    <xdr:from>
      <xdr:col>8</xdr:col>
      <xdr:colOff>600635</xdr:colOff>
      <xdr:row>28</xdr:row>
      <xdr:rowOff>98611</xdr:rowOff>
    </xdr:from>
    <xdr:to>
      <xdr:col>11</xdr:col>
      <xdr:colOff>35859</xdr:colOff>
      <xdr:row>28</xdr:row>
      <xdr:rowOff>170329</xdr:rowOff>
    </xdr:to>
    <xdr:cxnSp macro="">
      <xdr:nvCxnSpPr>
        <xdr:cNvPr id="13" name="直線單箭頭接點 12"/>
        <xdr:cNvCxnSpPr/>
      </xdr:nvCxnSpPr>
      <xdr:spPr>
        <a:xfrm flipH="1">
          <a:off x="4778188" y="5871882"/>
          <a:ext cx="1264024" cy="717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134471</xdr:colOff>
      <xdr:row>38</xdr:row>
      <xdr:rowOff>161365</xdr:rowOff>
    </xdr:from>
    <xdr:to>
      <xdr:col>11</xdr:col>
      <xdr:colOff>53788</xdr:colOff>
      <xdr:row>39</xdr:row>
      <xdr:rowOff>44824</xdr:rowOff>
    </xdr:to>
    <xdr:cxnSp macro="">
      <xdr:nvCxnSpPr>
        <xdr:cNvPr id="15" name="直線單箭頭接點 14"/>
        <xdr:cNvCxnSpPr/>
      </xdr:nvCxnSpPr>
      <xdr:spPr>
        <a:xfrm flipH="1" flipV="1">
          <a:off x="4921624" y="7996518"/>
          <a:ext cx="1138517" cy="89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62753</xdr:colOff>
      <xdr:row>27</xdr:row>
      <xdr:rowOff>170329</xdr:rowOff>
    </xdr:from>
    <xdr:ext cx="1059008" cy="803938"/>
    <xdr:sp macro="" textlink="">
      <xdr:nvSpPr>
        <xdr:cNvPr id="16" name="文字方塊 15"/>
        <xdr:cNvSpPr txBox="1"/>
      </xdr:nvSpPr>
      <xdr:spPr>
        <a:xfrm>
          <a:off x="3630706" y="5737411"/>
          <a:ext cx="1059008" cy="803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直條圖</a:t>
          </a:r>
          <a:endParaRPr lang="en-US" altLang="zh-TW" sz="1100"/>
        </a:p>
        <a:p>
          <a:r>
            <a:rPr lang="zh-TW" altLang="en-US" sz="1100"/>
            <a:t>長條圖</a:t>
          </a:r>
          <a:endParaRPr lang="en-US" altLang="zh-TW" sz="1100"/>
        </a:p>
        <a:p>
          <a:r>
            <a:rPr lang="zh-TW" altLang="en-US" sz="1100"/>
            <a:t> </a:t>
          </a:r>
          <a:r>
            <a:rPr lang="en-US" altLang="zh-TW" sz="1100"/>
            <a:t>(column chart)</a:t>
          </a:r>
        </a:p>
        <a:p>
          <a:r>
            <a:rPr lang="en-US" altLang="zh-TW" sz="1100"/>
            <a:t>(bar chart)</a:t>
          </a:r>
          <a:endParaRPr lang="zh-TW" altLang="en-US" sz="1100"/>
        </a:p>
      </xdr:txBody>
    </xdr:sp>
    <xdr:clientData/>
  </xdr:oneCellAnchor>
  <xdr:oneCellAnchor>
    <xdr:from>
      <xdr:col>7</xdr:col>
      <xdr:colOff>89648</xdr:colOff>
      <xdr:row>38</xdr:row>
      <xdr:rowOff>0</xdr:rowOff>
    </xdr:from>
    <xdr:ext cx="849335" cy="448136"/>
    <xdr:sp macro="" textlink="">
      <xdr:nvSpPr>
        <xdr:cNvPr id="17" name="文字方塊 16"/>
        <xdr:cNvSpPr txBox="1"/>
      </xdr:nvSpPr>
      <xdr:spPr>
        <a:xfrm>
          <a:off x="3657601" y="7835153"/>
          <a:ext cx="849335" cy="448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直方圖</a:t>
          </a:r>
          <a:endParaRPr lang="en-US" altLang="zh-TW" sz="1100"/>
        </a:p>
        <a:p>
          <a:r>
            <a:rPr lang="en-US" altLang="zh-TW" sz="1100"/>
            <a:t>(histogram)</a:t>
          </a:r>
          <a:endParaRPr lang="zh-TW" altLang="en-US" sz="1100"/>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2</xdr:row>
      <xdr:rowOff>1</xdr:rowOff>
    </xdr:from>
    <xdr:ext cx="3479117" cy="2179123"/>
    <xdr:pic>
      <xdr:nvPicPr>
        <xdr:cNvPr id="2" name="圖片 1" descr="口罩不輸出！一張圖揪出「害我們輸掉防疫戰爭的內賊」 | 政治| 新頭殼 ..."/>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851661"/>
          <a:ext cx="3479117" cy="21791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65314</xdr:colOff>
      <xdr:row>1</xdr:row>
      <xdr:rowOff>10886</xdr:rowOff>
    </xdr:from>
    <xdr:to>
      <xdr:col>21</xdr:col>
      <xdr:colOff>43543</xdr:colOff>
      <xdr:row>18</xdr:row>
      <xdr:rowOff>195943</xdr:rowOff>
    </xdr:to>
    <mc:AlternateContent xmlns:mc="http://schemas.openxmlformats.org/markup-compatibility/2006">
      <mc:Choice xmlns:cx="http://schemas.microsoft.com/office/drawing/2014/chartex" Requires="cx">
        <xdr:graphicFrame macro="">
          <xdr:nvGraphicFramePr>
            <xdr:cNvPr id="3" name="圖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oneCellAnchor>
    <xdr:from>
      <xdr:col>7</xdr:col>
      <xdr:colOff>0</xdr:colOff>
      <xdr:row>5</xdr:row>
      <xdr:rowOff>0</xdr:rowOff>
    </xdr:from>
    <xdr:ext cx="1226820" cy="214448"/>
    <xdr:pic>
      <xdr:nvPicPr>
        <xdr:cNvPr id="4" name="圖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67200" y="2468880"/>
          <a:ext cx="1226820" cy="2144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5.xml><?xml version="1.0" encoding="utf-8"?>
<xdr:wsDr xmlns:xdr="http://schemas.openxmlformats.org/drawingml/2006/spreadsheetDrawing" xmlns:a="http://schemas.openxmlformats.org/drawingml/2006/main">
  <xdr:twoCellAnchor editAs="oneCell">
    <xdr:from>
      <xdr:col>13</xdr:col>
      <xdr:colOff>0</xdr:colOff>
      <xdr:row>1</xdr:row>
      <xdr:rowOff>0</xdr:rowOff>
    </xdr:from>
    <xdr:to>
      <xdr:col>19</xdr:col>
      <xdr:colOff>0</xdr:colOff>
      <xdr:row>13</xdr:row>
      <xdr:rowOff>209549</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1</xdr:row>
      <xdr:rowOff>0</xdr:rowOff>
    </xdr:from>
    <xdr:to>
      <xdr:col>26</xdr:col>
      <xdr:colOff>0</xdr:colOff>
      <xdr:row>14</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17</xdr:row>
      <xdr:rowOff>0</xdr:rowOff>
    </xdr:from>
    <xdr:to>
      <xdr:col>19</xdr:col>
      <xdr:colOff>0</xdr:colOff>
      <xdr:row>30</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0</xdr:colOff>
      <xdr:row>17</xdr:row>
      <xdr:rowOff>0</xdr:rowOff>
    </xdr:from>
    <xdr:to>
      <xdr:col>26</xdr:col>
      <xdr:colOff>0</xdr:colOff>
      <xdr:row>30</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34</xdr:row>
      <xdr:rowOff>0</xdr:rowOff>
    </xdr:from>
    <xdr:to>
      <xdr:col>19</xdr:col>
      <xdr:colOff>0</xdr:colOff>
      <xdr:row>47</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10</xdr:col>
      <xdr:colOff>0</xdr:colOff>
      <xdr:row>16</xdr:row>
      <xdr:rowOff>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14</xdr:col>
      <xdr:colOff>0</xdr:colOff>
      <xdr:row>1</xdr:row>
      <xdr:rowOff>0</xdr:rowOff>
    </xdr:from>
    <xdr:to>
      <xdr:col>20</xdr:col>
      <xdr:colOff>0</xdr:colOff>
      <xdr:row>15</xdr:row>
      <xdr:rowOff>114300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16</xdr:row>
      <xdr:rowOff>0</xdr:rowOff>
    </xdr:from>
    <xdr:to>
      <xdr:col>20</xdr:col>
      <xdr:colOff>0</xdr:colOff>
      <xdr:row>30</xdr:row>
      <xdr:rowOff>114300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0</xdr:colOff>
      <xdr:row>32</xdr:row>
      <xdr:rowOff>0</xdr:rowOff>
    </xdr:from>
    <xdr:to>
      <xdr:col>21</xdr:col>
      <xdr:colOff>22860</xdr:colOff>
      <xdr:row>46</xdr:row>
      <xdr:rowOff>114300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0</xdr:colOff>
      <xdr:row>1</xdr:row>
      <xdr:rowOff>0</xdr:rowOff>
    </xdr:from>
    <xdr:to>
      <xdr:col>28</xdr:col>
      <xdr:colOff>0</xdr:colOff>
      <xdr:row>16</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0.28365</cdr:x>
      <cdr:y>0.41143</cdr:y>
    </cdr:from>
    <cdr:to>
      <cdr:x>0.40545</cdr:x>
      <cdr:y>0.48952</cdr:y>
    </cdr:to>
    <cdr:sp macro="" textlink="">
      <cdr:nvSpPr>
        <cdr:cNvPr id="2" name="文字方塊 1"/>
        <cdr:cNvSpPr txBox="1"/>
      </cdr:nvSpPr>
      <cdr:spPr>
        <a:xfrm xmlns:a="http://schemas.openxmlformats.org/drawingml/2006/main">
          <a:off x="1037492" y="1266092"/>
          <a:ext cx="445477" cy="2403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TW" sz="1100">
              <a:solidFill>
                <a:schemeClr val="bg1">
                  <a:lumMod val="65000"/>
                </a:schemeClr>
              </a:solidFill>
            </a:rPr>
            <a:t>pH 7</a:t>
          </a:r>
          <a:endParaRPr lang="zh-TW" altLang="en-US" sz="1100">
            <a:solidFill>
              <a:schemeClr val="bg1">
                <a:lumMod val="65000"/>
              </a:schemeClr>
            </a:solidFill>
          </a:endParaRPr>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0</xdr:colOff>
      <xdr:row>10</xdr:row>
      <xdr:rowOff>0</xdr:rowOff>
    </xdr:from>
    <xdr:to>
      <xdr:col>14</xdr:col>
      <xdr:colOff>0</xdr:colOff>
      <xdr:row>20</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10</xdr:row>
      <xdr:rowOff>0</xdr:rowOff>
    </xdr:from>
    <xdr:to>
      <xdr:col>27</xdr:col>
      <xdr:colOff>1</xdr:colOff>
      <xdr:row>20</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28</xdr:col>
          <xdr:colOff>61913</xdr:colOff>
          <xdr:row>36</xdr:row>
          <xdr:rowOff>113574</xdr:rowOff>
        </xdr:from>
        <xdr:to>
          <xdr:col>43</xdr:col>
          <xdr:colOff>19279</xdr:colOff>
          <xdr:row>41</xdr:row>
          <xdr:rowOff>85725</xdr:rowOff>
        </xdr:to>
        <xdr:pic>
          <xdr:nvPicPr>
            <xdr:cNvPr id="4" name="圖片 3"/>
            <xdr:cNvPicPr>
              <a:picLocks noChangeAspect="1" noChangeArrowheads="1"/>
              <a:extLst>
                <a:ext uri="{84589F7E-364E-4C9E-8A38-B11213B215E9}">
                  <a14:cameraTool cellRange="$A$37:$Y$45" spid="_x0000_s21618"/>
                </a:ext>
              </a:extLst>
            </xdr:cNvPicPr>
          </xdr:nvPicPr>
          <xdr:blipFill>
            <a:blip xmlns:r="http://schemas.openxmlformats.org/officeDocument/2006/relationships" r:embed="rId3"/>
            <a:srcRect/>
            <a:stretch>
              <a:fillRect/>
            </a:stretch>
          </xdr:blipFill>
          <xdr:spPr bwMode="auto">
            <a:xfrm>
              <a:off x="5862638" y="6971574"/>
              <a:ext cx="2814866" cy="92465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4</xdr:col>
      <xdr:colOff>247651</xdr:colOff>
      <xdr:row>0</xdr:row>
      <xdr:rowOff>0</xdr:rowOff>
    </xdr:from>
    <xdr:to>
      <xdr:col>9</xdr:col>
      <xdr:colOff>1</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114300</xdr:colOff>
      <xdr:row>0</xdr:row>
      <xdr:rowOff>0</xdr:rowOff>
    </xdr:from>
    <xdr:to>
      <xdr:col>19</xdr:col>
      <xdr:colOff>85725</xdr:colOff>
      <xdr:row>12</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502023</xdr:colOff>
      <xdr:row>16</xdr:row>
      <xdr:rowOff>0</xdr:rowOff>
    </xdr:from>
    <xdr:to>
      <xdr:col>22</xdr:col>
      <xdr:colOff>197223</xdr:colOff>
      <xdr:row>28</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95250</xdr:colOff>
      <xdr:row>0</xdr:row>
      <xdr:rowOff>104775</xdr:rowOff>
    </xdr:from>
    <xdr:to>
      <xdr:col>14</xdr:col>
      <xdr:colOff>66675</xdr:colOff>
      <xdr:row>12</xdr:row>
      <xdr:rowOff>104775</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401782</xdr:colOff>
      <xdr:row>16</xdr:row>
      <xdr:rowOff>0</xdr:rowOff>
    </xdr:from>
    <xdr:to>
      <xdr:col>18</xdr:col>
      <xdr:colOff>0</xdr:colOff>
      <xdr:row>28</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304800</xdr:colOff>
      <xdr:row>16</xdr:row>
      <xdr:rowOff>0</xdr:rowOff>
    </xdr:from>
    <xdr:to>
      <xdr:col>14</xdr:col>
      <xdr:colOff>0</xdr:colOff>
      <xdr:row>28</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62752</xdr:colOff>
      <xdr:row>15</xdr:row>
      <xdr:rowOff>17930</xdr:rowOff>
    </xdr:from>
    <xdr:to>
      <xdr:col>9</xdr:col>
      <xdr:colOff>0</xdr:colOff>
      <xdr:row>28</xdr:row>
      <xdr:rowOff>17930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14</xdr:col>
      <xdr:colOff>0</xdr:colOff>
      <xdr:row>1</xdr:row>
      <xdr:rowOff>0</xdr:rowOff>
    </xdr:from>
    <xdr:to>
      <xdr:col>55</xdr:col>
      <xdr:colOff>399506</xdr:colOff>
      <xdr:row>24</xdr:row>
      <xdr:rowOff>190500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oneCellAnchor>
        <xdr:from>
          <xdr:col>2</xdr:col>
          <xdr:colOff>0</xdr:colOff>
          <xdr:row>59</xdr:row>
          <xdr:rowOff>0</xdr:rowOff>
        </xdr:from>
        <xdr:ext cx="2743200" cy="206829"/>
        <xdr:pic>
          <xdr:nvPicPr>
            <xdr:cNvPr id="3" name="圖片 2"/>
            <xdr:cNvPicPr>
              <a:picLocks noChangeAspect="1" noChangeArrowheads="1"/>
              <a:extLst>
                <a:ext uri="{84589F7E-364E-4C9E-8A38-B11213B215E9}">
                  <a14:cameraTool cellRange="$O$32:$AI$32" spid="_x0000_s29787"/>
                </a:ext>
              </a:extLst>
            </xdr:cNvPicPr>
          </xdr:nvPicPr>
          <xdr:blipFill>
            <a:blip xmlns:r="http://schemas.openxmlformats.org/officeDocument/2006/relationships" r:embed="rId2"/>
            <a:srcRect/>
            <a:stretch>
              <a:fillRect/>
            </a:stretch>
          </xdr:blipFill>
          <xdr:spPr bwMode="auto">
            <a:xfrm>
              <a:off x="881743" y="12192000"/>
              <a:ext cx="2743200" cy="20682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oneCellAnchor>
    </mc:Choice>
    <mc:Fallback/>
  </mc:AlternateContent>
</xdr:wsDr>
</file>

<file path=xl/drawings/drawing31.xml><?xml version="1.0" encoding="utf-8"?>
<xdr:wsDr xmlns:xdr="http://schemas.openxmlformats.org/drawingml/2006/spreadsheetDrawing" xmlns:a="http://schemas.openxmlformats.org/drawingml/2006/main">
  <xdr:twoCellAnchor editAs="oneCell">
    <xdr:from>
      <xdr:col>114</xdr:col>
      <xdr:colOff>9805</xdr:colOff>
      <xdr:row>0</xdr:row>
      <xdr:rowOff>0</xdr:rowOff>
    </xdr:from>
    <xdr:to>
      <xdr:col>120</xdr:col>
      <xdr:colOff>77606</xdr:colOff>
      <xdr:row>10</xdr:row>
      <xdr:rowOff>148541</xdr:rowOff>
    </xdr:to>
    <xdr:pic>
      <xdr:nvPicPr>
        <xdr:cNvPr id="2" name="圖片 1" descr="graphi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6170" y="0"/>
          <a:ext cx="1340009" cy="2202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166</xdr:col>
          <xdr:colOff>84149</xdr:colOff>
          <xdr:row>14</xdr:row>
          <xdr:rowOff>33790</xdr:rowOff>
        </xdr:from>
        <xdr:to>
          <xdr:col>178</xdr:col>
          <xdr:colOff>172380</xdr:colOff>
          <xdr:row>22</xdr:row>
          <xdr:rowOff>33790</xdr:rowOff>
        </xdr:to>
        <xdr:pic>
          <xdr:nvPicPr>
            <xdr:cNvPr id="3" name="圖片 2"/>
            <xdr:cNvPicPr>
              <a:picLocks noChangeAspect="1" noChangeArrowheads="1"/>
              <a:extLst>
                <a:ext uri="{84589F7E-364E-4C9E-8A38-B11213B215E9}">
                  <a14:cameraTool cellRange="$DZ$14:$EB$21" spid="_x0000_s25849"/>
                </a:ext>
              </a:extLst>
            </xdr:cNvPicPr>
          </xdr:nvPicPr>
          <xdr:blipFill rotWithShape="1">
            <a:blip xmlns:r="http://schemas.openxmlformats.org/officeDocument/2006/relationships" r:embed="rId2"/>
            <a:srcRect l="5210"/>
            <a:stretch>
              <a:fillRect/>
            </a:stretch>
          </xdr:blipFill>
          <xdr:spPr bwMode="auto">
            <a:xfrm>
              <a:off x="8598496" y="2897306"/>
              <a:ext cx="1098884" cy="1636295"/>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145</xdr:col>
          <xdr:colOff>15553</xdr:colOff>
          <xdr:row>14</xdr:row>
          <xdr:rowOff>2956</xdr:rowOff>
        </xdr:from>
        <xdr:to>
          <xdr:col>168</xdr:col>
          <xdr:colOff>43627</xdr:colOff>
          <xdr:row>26</xdr:row>
          <xdr:rowOff>2956</xdr:rowOff>
        </xdr:to>
        <xdr:pic>
          <xdr:nvPicPr>
            <xdr:cNvPr id="4" name="圖片 3"/>
            <xdr:cNvPicPr>
              <a:picLocks noChangeAspect="1" noChangeArrowheads="1"/>
              <a:extLst>
                <a:ext uri="{84589F7E-364E-4C9E-8A38-B11213B215E9}">
                  <a14:cameraTool cellRange="$A$14:$CY$25" spid="_x0000_s25850"/>
                </a:ext>
              </a:extLst>
            </xdr:cNvPicPr>
          </xdr:nvPicPr>
          <xdr:blipFill>
            <a:blip xmlns:r="http://schemas.openxmlformats.org/officeDocument/2006/relationships" r:embed="rId3"/>
            <a:stretch>
              <a:fillRect/>
            </a:stretch>
          </xdr:blipFill>
          <xdr:spPr bwMode="auto">
            <a:xfrm>
              <a:off x="6761258" y="2866472"/>
              <a:ext cx="1965158" cy="2454442"/>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3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12</xdr:col>
      <xdr:colOff>0</xdr:colOff>
      <xdr:row>13</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266700</xdr:colOff>
      <xdr:row>65</xdr:row>
      <xdr:rowOff>0</xdr:rowOff>
    </xdr:from>
    <xdr:to>
      <xdr:col>17</xdr:col>
      <xdr:colOff>266700</xdr:colOff>
      <xdr:row>79</xdr:row>
      <xdr:rowOff>0</xdr:rowOff>
    </xdr:to>
    <xdr:graphicFrame macro="">
      <xdr:nvGraphicFramePr>
        <xdr:cNvPr id="6" name="圖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365760</xdr:colOff>
      <xdr:row>16</xdr:row>
      <xdr:rowOff>91440</xdr:rowOff>
    </xdr:from>
    <xdr:to>
      <xdr:col>14</xdr:col>
      <xdr:colOff>365760</xdr:colOff>
      <xdr:row>34</xdr:row>
      <xdr:rowOff>91440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340659</xdr:colOff>
      <xdr:row>1</xdr:row>
      <xdr:rowOff>50202</xdr:rowOff>
    </xdr:from>
    <xdr:to>
      <xdr:col>19</xdr:col>
      <xdr:colOff>0</xdr:colOff>
      <xdr:row>12</xdr:row>
      <xdr:rowOff>175260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8</xdr:col>
      <xdr:colOff>0</xdr:colOff>
      <xdr:row>75</xdr:row>
      <xdr:rowOff>0</xdr:rowOff>
    </xdr:from>
    <xdr:to>
      <xdr:col>12</xdr:col>
      <xdr:colOff>76200</xdr:colOff>
      <xdr:row>95</xdr:row>
      <xdr:rowOff>76200</xdr:rowOff>
    </xdr:to>
    <xdr:graphicFrame macro="">
      <xdr:nvGraphicFramePr>
        <xdr:cNvPr id="46" name="圖表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121023</xdr:colOff>
      <xdr:row>1</xdr:row>
      <xdr:rowOff>11766</xdr:rowOff>
    </xdr:from>
    <xdr:to>
      <xdr:col>10</xdr:col>
      <xdr:colOff>546286</xdr:colOff>
      <xdr:row>13</xdr:row>
      <xdr:rowOff>196663</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127747</xdr:colOff>
      <xdr:row>14</xdr:row>
      <xdr:rowOff>152400</xdr:rowOff>
    </xdr:from>
    <xdr:to>
      <xdr:col>10</xdr:col>
      <xdr:colOff>553010</xdr:colOff>
      <xdr:row>27</xdr:row>
      <xdr:rowOff>127747</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134470</xdr:colOff>
      <xdr:row>28</xdr:row>
      <xdr:rowOff>44823</xdr:rowOff>
    </xdr:from>
    <xdr:to>
      <xdr:col>10</xdr:col>
      <xdr:colOff>605117</xdr:colOff>
      <xdr:row>41</xdr:row>
      <xdr:rowOff>20170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441511</xdr:colOff>
      <xdr:row>1</xdr:row>
      <xdr:rowOff>7284</xdr:rowOff>
    </xdr:from>
    <xdr:to>
      <xdr:col>18</xdr:col>
      <xdr:colOff>183215</xdr:colOff>
      <xdr:row>13</xdr:row>
      <xdr:rowOff>192181</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448235</xdr:colOff>
      <xdr:row>14</xdr:row>
      <xdr:rowOff>147918</xdr:rowOff>
    </xdr:from>
    <xdr:to>
      <xdr:col>18</xdr:col>
      <xdr:colOff>189939</xdr:colOff>
      <xdr:row>27</xdr:row>
      <xdr:rowOff>123265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454958</xdr:colOff>
      <xdr:row>28</xdr:row>
      <xdr:rowOff>40341</xdr:rowOff>
    </xdr:from>
    <xdr:to>
      <xdr:col>18</xdr:col>
      <xdr:colOff>242046</xdr:colOff>
      <xdr:row>41</xdr:row>
      <xdr:rowOff>15688</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0</xdr:colOff>
      <xdr:row>46</xdr:row>
      <xdr:rowOff>0</xdr:rowOff>
    </xdr:from>
    <xdr:to>
      <xdr:col>9</xdr:col>
      <xdr:colOff>176893</xdr:colOff>
      <xdr:row>52</xdr:row>
      <xdr:rowOff>110939</xdr:rowOff>
    </xdr:to>
    <xdr:graphicFrame macro="">
      <xdr:nvGraphicFramePr>
        <xdr:cNvPr id="28" name="圖表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0</xdr:colOff>
      <xdr:row>52</xdr:row>
      <xdr:rowOff>15430</xdr:rowOff>
    </xdr:from>
    <xdr:to>
      <xdr:col>9</xdr:col>
      <xdr:colOff>176893</xdr:colOff>
      <xdr:row>58</xdr:row>
      <xdr:rowOff>145986</xdr:rowOff>
    </xdr:to>
    <xdr:graphicFrame macro="">
      <xdr:nvGraphicFramePr>
        <xdr:cNvPr id="29" name="圖表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0</xdr:colOff>
      <xdr:row>59</xdr:row>
      <xdr:rowOff>0</xdr:rowOff>
    </xdr:from>
    <xdr:to>
      <xdr:col>9</xdr:col>
      <xdr:colOff>176893</xdr:colOff>
      <xdr:row>66</xdr:row>
      <xdr:rowOff>70559</xdr:rowOff>
    </xdr:to>
    <xdr:graphicFrame macro="">
      <xdr:nvGraphicFramePr>
        <xdr:cNvPr id="30" name="圖表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685799</xdr:colOff>
      <xdr:row>45</xdr:row>
      <xdr:rowOff>47625</xdr:rowOff>
    </xdr:from>
    <xdr:to>
      <xdr:col>15</xdr:col>
      <xdr:colOff>561975</xdr:colOff>
      <xdr:row>53</xdr:row>
      <xdr:rowOff>142875</xdr:rowOff>
    </xdr:to>
    <xdr:graphicFrame macro="">
      <xdr:nvGraphicFramePr>
        <xdr:cNvPr id="34" name="圖表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0</xdr:colOff>
      <xdr:row>52</xdr:row>
      <xdr:rowOff>34886</xdr:rowOff>
    </xdr:from>
    <xdr:to>
      <xdr:col>16</xdr:col>
      <xdr:colOff>0</xdr:colOff>
      <xdr:row>60</xdr:row>
      <xdr:rowOff>123825</xdr:rowOff>
    </xdr:to>
    <xdr:graphicFrame macro="">
      <xdr:nvGraphicFramePr>
        <xdr:cNvPr id="35" name="圖表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xdr:col>
      <xdr:colOff>0</xdr:colOff>
      <xdr:row>59</xdr:row>
      <xdr:rowOff>51185</xdr:rowOff>
    </xdr:from>
    <xdr:to>
      <xdr:col>15</xdr:col>
      <xdr:colOff>366484</xdr:colOff>
      <xdr:row>68</xdr:row>
      <xdr:rowOff>11431</xdr:rowOff>
    </xdr:to>
    <xdr:graphicFrame macro="">
      <xdr:nvGraphicFramePr>
        <xdr:cNvPr id="36" name="圖表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7</xdr:col>
      <xdr:colOff>0</xdr:colOff>
      <xdr:row>73</xdr:row>
      <xdr:rowOff>0</xdr:rowOff>
    </xdr:from>
    <xdr:to>
      <xdr:col>13</xdr:col>
      <xdr:colOff>75232</xdr:colOff>
      <xdr:row>92</xdr:row>
      <xdr:rowOff>66677</xdr:rowOff>
    </xdr:to>
    <xdr:graphicFrame macro="">
      <xdr:nvGraphicFramePr>
        <xdr:cNvPr id="43" name="圖表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285750</xdr:colOff>
      <xdr:row>74</xdr:row>
      <xdr:rowOff>47624</xdr:rowOff>
    </xdr:from>
    <xdr:to>
      <xdr:col>14</xdr:col>
      <xdr:colOff>7006</xdr:colOff>
      <xdr:row>91</xdr:row>
      <xdr:rowOff>57149</xdr:rowOff>
    </xdr:to>
    <xdr:graphicFrame macro="">
      <xdr:nvGraphicFramePr>
        <xdr:cNvPr id="45" name="圖表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0.17919</cdr:x>
      <cdr:y>0.75666</cdr:y>
    </cdr:from>
    <cdr:to>
      <cdr:x>0.19206</cdr:x>
      <cdr:y>0.8502</cdr:y>
    </cdr:to>
    <cdr:sp macro="" textlink="">
      <cdr:nvSpPr>
        <cdr:cNvPr id="6" name="矩形 5"/>
        <cdr:cNvSpPr/>
      </cdr:nvSpPr>
      <cdr:spPr>
        <a:xfrm xmlns:a="http://schemas.openxmlformats.org/drawingml/2006/main">
          <a:off x="647034" y="1039847"/>
          <a:ext cx="46488" cy="128544"/>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0.1786</cdr:x>
      <cdr:y>0.75666</cdr:y>
    </cdr:from>
    <cdr:to>
      <cdr:x>0.20565</cdr:x>
      <cdr:y>0.8835</cdr:y>
    </cdr:to>
    <cdr:sp macro="" textlink="">
      <cdr:nvSpPr>
        <cdr:cNvPr id="13" name="矩形 5"/>
        <cdr:cNvSpPr/>
      </cdr:nvSpPr>
      <cdr:spPr>
        <a:xfrm xmlns:a="http://schemas.openxmlformats.org/drawingml/2006/main">
          <a:off x="644922" y="1039848"/>
          <a:ext cx="97653" cy="17431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0.17421</cdr:x>
      <cdr:y>0.74265</cdr:y>
    </cdr:from>
    <cdr:to>
      <cdr:x>0.20992</cdr:x>
      <cdr:y>0.80459</cdr:y>
    </cdr:to>
    <cdr:cxnSp macro="">
      <cdr:nvCxnSpPr>
        <cdr:cNvPr id="15" name="直線接點 8"/>
        <cdr:cNvCxnSpPr/>
      </cdr:nvCxnSpPr>
      <cdr:spPr>
        <a:xfrm xmlns:a="http://schemas.openxmlformats.org/drawingml/2006/main">
          <a:off x="627149" y="1010818"/>
          <a:ext cx="128555" cy="84306"/>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0.17111</cdr:x>
      <cdr:y>0.84753</cdr:y>
    </cdr:from>
    <cdr:to>
      <cdr:x>0.20682</cdr:x>
      <cdr:y>0.90947</cdr:y>
    </cdr:to>
    <cdr:cxnSp macro="">
      <cdr:nvCxnSpPr>
        <cdr:cNvPr id="16" name="直線接點 9"/>
        <cdr:cNvCxnSpPr/>
      </cdr:nvCxnSpPr>
      <cdr:spPr>
        <a:xfrm xmlns:a="http://schemas.openxmlformats.org/drawingml/2006/main">
          <a:off x="619528" y="1174531"/>
          <a:ext cx="129290" cy="85838"/>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5.xml><?xml version="1.0" encoding="utf-8"?>
<xdr:wsDr xmlns:xdr="http://schemas.openxmlformats.org/drawingml/2006/spreadsheetDrawing" xmlns:a="http://schemas.openxmlformats.org/drawingml/2006/main">
  <xdr:twoCellAnchor editAs="oneCell">
    <xdr:from>
      <xdr:col>48</xdr:col>
      <xdr:colOff>596538</xdr:colOff>
      <xdr:row>16</xdr:row>
      <xdr:rowOff>3329</xdr:rowOff>
    </xdr:from>
    <xdr:to>
      <xdr:col>53</xdr:col>
      <xdr:colOff>259080</xdr:colOff>
      <xdr:row>29</xdr:row>
      <xdr:rowOff>190500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0</xdr:colOff>
      <xdr:row>18</xdr:row>
      <xdr:rowOff>0</xdr:rowOff>
    </xdr:from>
    <xdr:to>
      <xdr:col>33</xdr:col>
      <xdr:colOff>0</xdr:colOff>
      <xdr:row>32</xdr:row>
      <xdr:rowOff>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1</xdr:colOff>
      <xdr:row>18</xdr:row>
      <xdr:rowOff>0</xdr:rowOff>
    </xdr:from>
    <xdr:to>
      <xdr:col>37</xdr:col>
      <xdr:colOff>1</xdr:colOff>
      <xdr:row>31</xdr:row>
      <xdr:rowOff>203499</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36</xdr:col>
      <xdr:colOff>0</xdr:colOff>
      <xdr:row>18</xdr:row>
      <xdr:rowOff>0</xdr:rowOff>
    </xdr:from>
    <xdr:to>
      <xdr:col>41</xdr:col>
      <xdr:colOff>0</xdr:colOff>
      <xdr:row>31</xdr:row>
      <xdr:rowOff>203499</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46</xdr:col>
      <xdr:colOff>99060</xdr:colOff>
      <xdr:row>16</xdr:row>
      <xdr:rowOff>22860</xdr:rowOff>
    </xdr:from>
    <xdr:to>
      <xdr:col>50</xdr:col>
      <xdr:colOff>198874</xdr:colOff>
      <xdr:row>30</xdr:row>
      <xdr:rowOff>187171</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0</xdr:colOff>
      <xdr:row>16</xdr:row>
      <xdr:rowOff>76200</xdr:rowOff>
    </xdr:from>
    <xdr:to>
      <xdr:col>47</xdr:col>
      <xdr:colOff>215704</xdr:colOff>
      <xdr:row>30</xdr:row>
      <xdr:rowOff>60960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601980</xdr:colOff>
      <xdr:row>19</xdr:row>
      <xdr:rowOff>99060</xdr:rowOff>
    </xdr:from>
    <xdr:to>
      <xdr:col>43</xdr:col>
      <xdr:colOff>281940</xdr:colOff>
      <xdr:row>27</xdr:row>
      <xdr:rowOff>22860</xdr:rowOff>
    </xdr:to>
    <xdr:sp macro="" textlink="">
      <xdr:nvSpPr>
        <xdr:cNvPr id="10" name="文字方塊 9"/>
        <xdr:cNvSpPr txBox="1"/>
      </xdr:nvSpPr>
      <xdr:spPr>
        <a:xfrm>
          <a:off x="18714720" y="4008120"/>
          <a:ext cx="289560" cy="156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lang="zh-TW" altLang="en-US" sz="1000"/>
            <a:t>各器官生長比例</a:t>
          </a:r>
        </a:p>
      </xdr:txBody>
    </xdr:sp>
    <xdr:clientData/>
  </xdr:twoCellAnchor>
  <xdr:twoCellAnchor>
    <xdr:from>
      <xdr:col>47</xdr:col>
      <xdr:colOff>403860</xdr:colOff>
      <xdr:row>29</xdr:row>
      <xdr:rowOff>182880</xdr:rowOff>
    </xdr:from>
    <xdr:to>
      <xdr:col>48</xdr:col>
      <xdr:colOff>426720</xdr:colOff>
      <xdr:row>31</xdr:row>
      <xdr:rowOff>7620</xdr:rowOff>
    </xdr:to>
    <xdr:sp macro="" textlink="">
      <xdr:nvSpPr>
        <xdr:cNvPr id="11" name="文字方塊 10"/>
        <xdr:cNvSpPr txBox="1"/>
      </xdr:nvSpPr>
      <xdr:spPr>
        <a:xfrm>
          <a:off x="21214080" y="6149340"/>
          <a:ext cx="6324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日數</a:t>
          </a:r>
        </a:p>
      </xdr:txBody>
    </xdr:sp>
    <xdr:clientData/>
  </xdr:twoCellAnchor>
  <xdr:twoCellAnchor editAs="oneCell">
    <xdr:from>
      <xdr:col>2</xdr:col>
      <xdr:colOff>22860</xdr:colOff>
      <xdr:row>28</xdr:row>
      <xdr:rowOff>91440</xdr:rowOff>
    </xdr:from>
    <xdr:to>
      <xdr:col>13</xdr:col>
      <xdr:colOff>350520</xdr:colOff>
      <xdr:row>46</xdr:row>
      <xdr:rowOff>129540</xdr:rowOff>
    </xdr:to>
    <xdr:graphicFrame macro="">
      <xdr:nvGraphicFramePr>
        <xdr:cNvPr id="16" name="圖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0.39793</cdr:x>
      <cdr:y>0.11803</cdr:y>
    </cdr:from>
    <cdr:to>
      <cdr:x>0.56477</cdr:x>
      <cdr:y>0.19749</cdr:y>
    </cdr:to>
    <cdr:sp macro="" textlink="">
      <cdr:nvSpPr>
        <cdr:cNvPr id="2" name="文字方塊 1"/>
        <cdr:cNvSpPr txBox="1"/>
      </cdr:nvSpPr>
      <cdr:spPr>
        <a:xfrm xmlns:a="http://schemas.openxmlformats.org/drawingml/2006/main">
          <a:off x="836022" y="339571"/>
          <a:ext cx="35052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葉</a:t>
          </a:r>
        </a:p>
      </cdr:txBody>
    </cdr:sp>
  </cdr:relSizeAnchor>
</c:userShapes>
</file>

<file path=xl/drawings/drawing37.xml><?xml version="1.0" encoding="utf-8"?>
<c:userShapes xmlns:c="http://schemas.openxmlformats.org/drawingml/2006/chart">
  <cdr:relSizeAnchor xmlns:cdr="http://schemas.openxmlformats.org/drawingml/2006/chartDrawing">
    <cdr:from>
      <cdr:x>0.41892</cdr:x>
      <cdr:y>0.10668</cdr:y>
    </cdr:from>
    <cdr:to>
      <cdr:x>0.58067</cdr:x>
      <cdr:y>0.19673</cdr:y>
    </cdr:to>
    <cdr:sp macro="" textlink="">
      <cdr:nvSpPr>
        <cdr:cNvPr id="2" name="文字方塊 1"/>
        <cdr:cNvSpPr txBox="1"/>
      </cdr:nvSpPr>
      <cdr:spPr>
        <a:xfrm xmlns:a="http://schemas.openxmlformats.org/drawingml/2006/main">
          <a:off x="769620" y="326431"/>
          <a:ext cx="297180" cy="2755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莖</a:t>
          </a:r>
        </a:p>
      </cdr:txBody>
    </cdr:sp>
  </cdr:relSizeAnchor>
</c:userShapes>
</file>

<file path=xl/drawings/drawing38.xml><?xml version="1.0" encoding="utf-8"?>
<c:userShapes xmlns:c="http://schemas.openxmlformats.org/drawingml/2006/chart">
  <cdr:relSizeAnchor xmlns:cdr="http://schemas.openxmlformats.org/drawingml/2006/chartDrawing">
    <cdr:from>
      <cdr:x>0.46972</cdr:x>
      <cdr:y>0.09524</cdr:y>
    </cdr:from>
    <cdr:to>
      <cdr:x>0.59873</cdr:x>
      <cdr:y>0.18519</cdr:y>
    </cdr:to>
    <cdr:sp macro="" textlink="">
      <cdr:nvSpPr>
        <cdr:cNvPr id="2" name="文字方塊 1"/>
        <cdr:cNvSpPr txBox="1"/>
      </cdr:nvSpPr>
      <cdr:spPr>
        <a:xfrm xmlns:a="http://schemas.openxmlformats.org/drawingml/2006/main">
          <a:off x="1082040" y="274320"/>
          <a:ext cx="29718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根</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0</xdr:colOff>
      <xdr:row>1</xdr:row>
      <xdr:rowOff>0</xdr:rowOff>
    </xdr:from>
    <xdr:to>
      <xdr:col>11</xdr:col>
      <xdr:colOff>0</xdr:colOff>
      <xdr:row>15</xdr:row>
      <xdr:rowOff>19050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16</xdr:col>
      <xdr:colOff>0</xdr:colOff>
      <xdr:row>15</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161925</xdr:rowOff>
    </xdr:from>
    <xdr:to>
      <xdr:col>11</xdr:col>
      <xdr:colOff>0</xdr:colOff>
      <xdr:row>32</xdr:row>
      <xdr:rowOff>180975</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32</xdr:row>
      <xdr:rowOff>190500</xdr:rowOff>
    </xdr:from>
    <xdr:to>
      <xdr:col>11</xdr:col>
      <xdr:colOff>0</xdr:colOff>
      <xdr:row>47</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0</xdr:colOff>
      <xdr:row>46</xdr:row>
      <xdr:rowOff>190500</xdr:rowOff>
    </xdr:from>
    <xdr:to>
      <xdr:col>11</xdr:col>
      <xdr:colOff>0</xdr:colOff>
      <xdr:row>61</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0</xdr:colOff>
      <xdr:row>32</xdr:row>
      <xdr:rowOff>190500</xdr:rowOff>
    </xdr:from>
    <xdr:to>
      <xdr:col>16</xdr:col>
      <xdr:colOff>0</xdr:colOff>
      <xdr:row>47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0</xdr:colOff>
      <xdr:row>62</xdr:row>
      <xdr:rowOff>161925</xdr:rowOff>
    </xdr:from>
    <xdr:to>
      <xdr:col>11</xdr:col>
      <xdr:colOff>0</xdr:colOff>
      <xdr:row>76</xdr:row>
      <xdr:rowOff>180975</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xdr:row>
      <xdr:rowOff>0</xdr:rowOff>
    </xdr:from>
    <xdr:to>
      <xdr:col>21</xdr:col>
      <xdr:colOff>0</xdr:colOff>
      <xdr:row>15</xdr:row>
      <xdr:rowOff>19050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0</xdr:colOff>
      <xdr:row>47</xdr:row>
      <xdr:rowOff>0</xdr:rowOff>
    </xdr:from>
    <xdr:to>
      <xdr:col>16</xdr:col>
      <xdr:colOff>0</xdr:colOff>
      <xdr:row>61</xdr:row>
      <xdr:rowOff>15240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419100</xdr:colOff>
      <xdr:row>62</xdr:row>
      <xdr:rowOff>186690</xdr:rowOff>
    </xdr:from>
    <xdr:to>
      <xdr:col>16</xdr:col>
      <xdr:colOff>419100</xdr:colOff>
      <xdr:row>77</xdr:row>
      <xdr:rowOff>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12</xdr:col>
      <xdr:colOff>0</xdr:colOff>
      <xdr:row>14</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24</xdr:row>
      <xdr:rowOff>0</xdr:rowOff>
    </xdr:from>
    <xdr:to>
      <xdr:col>23</xdr:col>
      <xdr:colOff>0</xdr:colOff>
      <xdr:row>37</xdr:row>
      <xdr:rowOff>68580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586740</xdr:colOff>
      <xdr:row>49</xdr:row>
      <xdr:rowOff>0</xdr:rowOff>
    </xdr:from>
    <xdr:to>
      <xdr:col>7</xdr:col>
      <xdr:colOff>320040</xdr:colOff>
      <xdr:row>62</xdr:row>
      <xdr:rowOff>68580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1</xdr:row>
      <xdr:rowOff>0</xdr:rowOff>
    </xdr:from>
    <xdr:to>
      <xdr:col>18</xdr:col>
      <xdr:colOff>0</xdr:colOff>
      <xdr:row>14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365760</xdr:colOff>
      <xdr:row>81</xdr:row>
      <xdr:rowOff>22860</xdr:rowOff>
    </xdr:from>
    <xdr:to>
      <xdr:col>9</xdr:col>
      <xdr:colOff>41675</xdr:colOff>
      <xdr:row>100</xdr:row>
      <xdr:rowOff>160020</xdr:rowOff>
    </xdr:to>
    <xdr:pic>
      <xdr:nvPicPr>
        <xdr:cNvPr id="6" name="圖片 5" descr="https://pansci.asia/wp-content/uploads/2020/04/5bc587c886a199de79a8217a3e9cd46e-560x481.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2040" y="13807440"/>
          <a:ext cx="4712735" cy="404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24</xdr:row>
      <xdr:rowOff>0</xdr:rowOff>
    </xdr:from>
    <xdr:to>
      <xdr:col>31</xdr:col>
      <xdr:colOff>0</xdr:colOff>
      <xdr:row>37</xdr:row>
      <xdr:rowOff>68580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0</xdr:colOff>
      <xdr:row>49</xdr:row>
      <xdr:rowOff>0</xdr:rowOff>
    </xdr:from>
    <xdr:to>
      <xdr:col>16</xdr:col>
      <xdr:colOff>0</xdr:colOff>
      <xdr:row>62</xdr:row>
      <xdr:rowOff>68580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0</xdr:colOff>
      <xdr:row>24</xdr:row>
      <xdr:rowOff>0</xdr:rowOff>
    </xdr:from>
    <xdr:to>
      <xdr:col>14</xdr:col>
      <xdr:colOff>0</xdr:colOff>
      <xdr:row>37</xdr:row>
      <xdr:rowOff>68580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129540</xdr:colOff>
      <xdr:row>63</xdr:row>
      <xdr:rowOff>137160</xdr:rowOff>
    </xdr:from>
    <xdr:to>
      <xdr:col>6</xdr:col>
      <xdr:colOff>0</xdr:colOff>
      <xdr:row>75</xdr:row>
      <xdr:rowOff>0</xdr:rowOff>
    </xdr:to>
    <mc:AlternateContent xmlns:mc="http://schemas.openxmlformats.org/markup-compatibility/2006">
      <mc:Choice xmlns:cx="http://schemas.microsoft.com/office/drawing/2014/chartex" Requires="cx">
        <xdr:graphicFrame macro="">
          <xdr:nvGraphicFramePr>
            <xdr:cNvPr id="11" name="圖表 1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40.xml><?xml version="1.0" encoding="utf-8"?>
<xdr:wsDr xmlns:xdr="http://schemas.openxmlformats.org/drawingml/2006/spreadsheetDrawing" xmlns:a="http://schemas.openxmlformats.org/drawingml/2006/main">
  <xdr:twoCellAnchor editAs="oneCell">
    <xdr:from>
      <xdr:col>6</xdr:col>
      <xdr:colOff>0</xdr:colOff>
      <xdr:row>18</xdr:row>
      <xdr:rowOff>76200</xdr:rowOff>
    </xdr:from>
    <xdr:to>
      <xdr:col>16</xdr:col>
      <xdr:colOff>0</xdr:colOff>
      <xdr:row>32</xdr:row>
      <xdr:rowOff>95250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0</xdr:row>
      <xdr:rowOff>0</xdr:rowOff>
    </xdr:from>
    <xdr:to>
      <xdr:col>16</xdr:col>
      <xdr:colOff>0</xdr:colOff>
      <xdr:row>14</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editAs="oneCell">
    <xdr:from>
      <xdr:col>4</xdr:col>
      <xdr:colOff>0</xdr:colOff>
      <xdr:row>0</xdr:row>
      <xdr:rowOff>66675</xdr:rowOff>
    </xdr:from>
    <xdr:to>
      <xdr:col>10</xdr:col>
      <xdr:colOff>457200</xdr:colOff>
      <xdr:row>13</xdr:row>
      <xdr:rowOff>85725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359924</xdr:colOff>
      <xdr:row>17</xdr:row>
      <xdr:rowOff>106680</xdr:rowOff>
    </xdr:from>
    <xdr:to>
      <xdr:col>20</xdr:col>
      <xdr:colOff>316608</xdr:colOff>
      <xdr:row>29</xdr:row>
      <xdr:rowOff>99060</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51324" y="3604260"/>
          <a:ext cx="3614284"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7620</xdr:colOff>
      <xdr:row>0</xdr:row>
      <xdr:rowOff>66675</xdr:rowOff>
    </xdr:from>
    <xdr:to>
      <xdr:col>20</xdr:col>
      <xdr:colOff>464820</xdr:colOff>
      <xdr:row>13</xdr:row>
      <xdr:rowOff>85725</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editAs="oneCell">
    <xdr:from>
      <xdr:col>4</xdr:col>
      <xdr:colOff>1</xdr:colOff>
      <xdr:row>0</xdr:row>
      <xdr:rowOff>0</xdr:rowOff>
    </xdr:from>
    <xdr:to>
      <xdr:col>17</xdr:col>
      <xdr:colOff>371475</xdr:colOff>
      <xdr:row>14</xdr:row>
      <xdr:rowOff>66674</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14</xdr:col>
      <xdr:colOff>0</xdr:colOff>
      <xdr:row>17</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9525</xdr:colOff>
      <xdr:row>0</xdr:row>
      <xdr:rowOff>47625</xdr:rowOff>
    </xdr:from>
    <xdr:to>
      <xdr:col>24</xdr:col>
      <xdr:colOff>9525</xdr:colOff>
      <xdr:row>17</xdr:row>
      <xdr:rowOff>47625</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6.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7.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8.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9.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science.km.edu.tw/storage/media/1466/5aca111637a43.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zh.wikipedia.org/wiki/%E5%88%9D%E5%A9%9A%E5%B9%B4%E9%BD%A1"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10.bin"/><Relationship Id="rId1" Type="http://schemas.openxmlformats.org/officeDocument/2006/relationships/hyperlink" Target="http://www.appspro.com/Utilities/ChartLabeler.htm"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9.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0.xml"/><Relationship Id="rId1" Type="http://schemas.openxmlformats.org/officeDocument/2006/relationships/hyperlink" Target="https://www.cwb.gov.tw/V8/C/C/Statistics/monthlymean.html"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1.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www.ryobi-sol.co.jp/visolv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pansci.asia/archives/18439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13" sqref="E13"/>
    </sheetView>
  </sheetViews>
  <sheetFormatPr defaultRowHeight="16.2"/>
  <sheetData>
    <row r="1" spans="1:4">
      <c r="A1" t="s">
        <v>244</v>
      </c>
      <c r="B1" t="s">
        <v>569</v>
      </c>
    </row>
    <row r="2" spans="1:4">
      <c r="A2" t="s">
        <v>455</v>
      </c>
      <c r="B2" t="s">
        <v>392</v>
      </c>
    </row>
    <row r="3" spans="1:4">
      <c r="A3" t="s">
        <v>570</v>
      </c>
      <c r="B3" t="s">
        <v>569</v>
      </c>
    </row>
    <row r="4" spans="1:4">
      <c r="A4" t="s">
        <v>571</v>
      </c>
      <c r="B4" t="s">
        <v>572</v>
      </c>
    </row>
    <row r="5" spans="1:4">
      <c r="A5" t="s">
        <v>573</v>
      </c>
      <c r="B5" t="s">
        <v>574</v>
      </c>
      <c r="C5" t="s">
        <v>575</v>
      </c>
    </row>
    <row r="6" spans="1:4">
      <c r="A6" t="s">
        <v>576</v>
      </c>
      <c r="B6" t="s">
        <v>577</v>
      </c>
      <c r="C6" t="s">
        <v>578</v>
      </c>
      <c r="D6" t="s">
        <v>95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dimension ref="A1:V92"/>
  <sheetViews>
    <sheetView showGridLines="0" topLeftCell="A43" zoomScale="85" zoomScaleNormal="85" workbookViewId="0">
      <selection activeCell="T51" sqref="T51"/>
    </sheetView>
  </sheetViews>
  <sheetFormatPr defaultRowHeight="16.2"/>
  <cols>
    <col min="3" max="3" width="8.33203125" customWidth="1"/>
  </cols>
  <sheetData>
    <row r="1" spans="1:20">
      <c r="A1" t="s">
        <v>249</v>
      </c>
    </row>
    <row r="2" spans="1:20">
      <c r="A2" s="2" t="s">
        <v>234</v>
      </c>
      <c r="B2" s="2" t="s">
        <v>236</v>
      </c>
      <c r="C2" s="2" t="s">
        <v>237</v>
      </c>
    </row>
    <row r="3" spans="1:20">
      <c r="A3" s="2">
        <v>1</v>
      </c>
      <c r="B3" s="2">
        <v>0.5</v>
      </c>
      <c r="C3" s="2">
        <v>1.004</v>
      </c>
    </row>
    <row r="4" spans="1:20">
      <c r="A4" s="2">
        <v>2</v>
      </c>
      <c r="B4" s="2">
        <v>0.505</v>
      </c>
      <c r="C4" s="2">
        <v>1.0009999999999999</v>
      </c>
    </row>
    <row r="5" spans="1:20">
      <c r="A5" s="2">
        <v>3</v>
      </c>
      <c r="B5" s="2">
        <v>0.503</v>
      </c>
      <c r="C5" s="2">
        <v>1</v>
      </c>
    </row>
    <row r="6" spans="1:20">
      <c r="A6" s="2">
        <v>4</v>
      </c>
      <c r="B6" s="2">
        <v>0.51</v>
      </c>
      <c r="C6" s="2">
        <v>1.0029999999999999</v>
      </c>
    </row>
    <row r="7" spans="1:20">
      <c r="A7" s="2">
        <v>5</v>
      </c>
      <c r="B7" s="2">
        <v>0.5</v>
      </c>
      <c r="C7" s="2">
        <v>1.002</v>
      </c>
    </row>
    <row r="14" spans="1:20" ht="16.2" customHeight="1">
      <c r="F14" t="s">
        <v>235</v>
      </c>
      <c r="N14" s="151" t="s">
        <v>384</v>
      </c>
      <c r="O14" s="151"/>
      <c r="P14" s="151"/>
      <c r="Q14" s="151"/>
      <c r="R14" s="151"/>
      <c r="S14" s="151"/>
      <c r="T14" s="151"/>
    </row>
    <row r="15" spans="1:20">
      <c r="F15" t="s">
        <v>383</v>
      </c>
      <c r="N15" s="151"/>
      <c r="O15" s="151"/>
      <c r="P15" s="151"/>
      <c r="Q15" s="151"/>
      <c r="R15" s="151"/>
      <c r="S15" s="151"/>
      <c r="T15" s="151"/>
    </row>
    <row r="16" spans="1:20">
      <c r="N16" s="151"/>
      <c r="O16" s="151"/>
      <c r="P16" s="151"/>
      <c r="Q16" s="151"/>
      <c r="R16" s="151"/>
      <c r="S16" s="151"/>
      <c r="T16" s="151"/>
    </row>
    <row r="17" spans="1:22">
      <c r="A17" s="22"/>
      <c r="B17" s="22"/>
      <c r="C17" s="22"/>
      <c r="D17" s="22"/>
      <c r="E17" s="22"/>
      <c r="F17" s="22"/>
      <c r="G17" s="22"/>
      <c r="H17" s="22"/>
      <c r="I17" s="22"/>
      <c r="J17" s="22"/>
      <c r="K17" s="22"/>
      <c r="L17" s="22"/>
      <c r="M17" s="22"/>
      <c r="N17" s="22"/>
      <c r="O17" s="22"/>
      <c r="P17" s="22"/>
      <c r="Q17" s="22"/>
      <c r="R17" s="22"/>
      <c r="S17" s="22"/>
    </row>
    <row r="18" spans="1:22">
      <c r="A18" s="40"/>
      <c r="B18" s="40"/>
      <c r="C18" s="40"/>
      <c r="D18" s="40"/>
      <c r="E18" s="40"/>
      <c r="F18" s="40"/>
      <c r="G18" s="40"/>
      <c r="H18" s="40"/>
      <c r="I18" s="40"/>
      <c r="J18" s="40"/>
      <c r="K18" s="40"/>
      <c r="L18" s="40"/>
      <c r="M18" s="40"/>
      <c r="N18" s="40"/>
      <c r="O18" s="40"/>
      <c r="P18" s="40"/>
      <c r="Q18" s="40"/>
      <c r="R18" s="40"/>
      <c r="S18" s="40"/>
      <c r="T18" s="40"/>
      <c r="U18" s="40"/>
    </row>
    <row r="19" spans="1:22">
      <c r="A19" t="s">
        <v>385</v>
      </c>
      <c r="B19" s="40"/>
      <c r="C19" s="40"/>
      <c r="D19" s="40"/>
      <c r="E19" s="40"/>
      <c r="F19" s="40"/>
      <c r="G19" s="40"/>
      <c r="H19" s="40"/>
      <c r="I19" s="40"/>
      <c r="J19" s="40"/>
      <c r="K19" s="40"/>
      <c r="L19" s="40"/>
      <c r="M19" s="40"/>
      <c r="N19" s="40"/>
      <c r="O19" s="40"/>
      <c r="P19" s="40"/>
      <c r="Q19" s="40"/>
      <c r="R19" s="40"/>
      <c r="S19" s="40"/>
      <c r="T19" s="40"/>
      <c r="U19" s="40"/>
    </row>
    <row r="20" spans="1:22">
      <c r="A20" t="s">
        <v>386</v>
      </c>
      <c r="Q20" s="40"/>
      <c r="R20" s="40"/>
      <c r="S20" s="40"/>
      <c r="T20" s="40"/>
      <c r="U20" s="40"/>
    </row>
    <row r="21" spans="1:22">
      <c r="A21" s="2" t="s">
        <v>243</v>
      </c>
      <c r="B21" s="2" t="s">
        <v>244</v>
      </c>
      <c r="Q21" s="40"/>
      <c r="R21" s="40"/>
      <c r="S21" s="40"/>
      <c r="T21" s="40"/>
      <c r="U21" s="40"/>
    </row>
    <row r="22" spans="1:22">
      <c r="A22" s="2">
        <v>1</v>
      </c>
      <c r="B22" s="2">
        <v>7</v>
      </c>
      <c r="Q22" s="40"/>
      <c r="R22" s="40"/>
      <c r="S22" s="40"/>
      <c r="T22" s="40"/>
      <c r="U22" s="40"/>
      <c r="V22" s="40"/>
    </row>
    <row r="23" spans="1:22">
      <c r="A23" s="2">
        <v>2</v>
      </c>
      <c r="B23" s="2">
        <v>8</v>
      </c>
      <c r="Q23" s="40"/>
      <c r="R23" s="40"/>
      <c r="S23" s="40"/>
      <c r="T23" s="40"/>
      <c r="U23" s="40"/>
      <c r="V23" s="40"/>
    </row>
    <row r="24" spans="1:22">
      <c r="A24" s="2">
        <v>3</v>
      </c>
      <c r="B24" s="2">
        <v>8</v>
      </c>
      <c r="Q24" s="40"/>
      <c r="R24" s="40"/>
      <c r="S24" s="40"/>
      <c r="T24" s="40"/>
      <c r="U24" s="40"/>
      <c r="V24" s="40"/>
    </row>
    <row r="25" spans="1:22">
      <c r="A25" s="2">
        <v>4</v>
      </c>
      <c r="B25" s="2">
        <v>9</v>
      </c>
      <c r="Q25" s="40"/>
      <c r="R25" s="40"/>
      <c r="S25" s="40"/>
      <c r="T25" s="40"/>
      <c r="U25" s="40"/>
      <c r="V25" s="40"/>
    </row>
    <row r="26" spans="1:22">
      <c r="A26" s="2">
        <v>5</v>
      </c>
      <c r="B26" s="2">
        <v>10</v>
      </c>
      <c r="Q26" s="40"/>
      <c r="R26" s="40"/>
      <c r="S26" s="40"/>
      <c r="T26" s="40"/>
      <c r="U26" s="40"/>
      <c r="V26" s="40"/>
    </row>
    <row r="27" spans="1:22">
      <c r="Q27" s="40"/>
      <c r="R27" s="40"/>
      <c r="S27" s="40"/>
      <c r="T27" s="40"/>
      <c r="U27" s="40"/>
      <c r="V27" s="40"/>
    </row>
    <row r="28" spans="1:22">
      <c r="Q28" s="40"/>
      <c r="R28" s="40"/>
      <c r="S28" s="40"/>
      <c r="T28" s="40"/>
      <c r="U28" s="40"/>
      <c r="V28" s="40"/>
    </row>
    <row r="29" spans="1:22">
      <c r="Q29" s="40"/>
      <c r="R29" s="40"/>
      <c r="S29" s="40"/>
      <c r="T29" s="40"/>
      <c r="U29" s="40"/>
      <c r="V29" s="40"/>
    </row>
    <row r="30" spans="1:22">
      <c r="Q30" s="40"/>
      <c r="R30" s="40"/>
      <c r="S30" s="40"/>
      <c r="T30" s="40"/>
      <c r="U30" s="40"/>
      <c r="V30" s="40"/>
    </row>
    <row r="31" spans="1:22">
      <c r="Q31" s="40"/>
      <c r="R31" s="40"/>
      <c r="S31" s="40"/>
      <c r="T31" s="40"/>
      <c r="U31" s="40"/>
      <c r="V31" s="40"/>
    </row>
    <row r="32" spans="1:22">
      <c r="Q32" s="40"/>
      <c r="R32" s="40"/>
      <c r="S32" s="40"/>
      <c r="T32" s="40"/>
      <c r="U32" s="40"/>
      <c r="V32" s="40"/>
    </row>
    <row r="33" spans="1:22">
      <c r="H33" t="s">
        <v>246</v>
      </c>
      <c r="O33" t="s">
        <v>188</v>
      </c>
      <c r="Q33" s="40"/>
      <c r="R33" s="40"/>
      <c r="S33" s="40"/>
      <c r="T33" s="40"/>
      <c r="U33" s="40"/>
      <c r="V33" s="40"/>
    </row>
    <row r="34" spans="1:22">
      <c r="Q34" s="40"/>
      <c r="R34" s="40"/>
      <c r="S34" s="40"/>
      <c r="T34" s="40"/>
      <c r="U34" s="40"/>
      <c r="V34" s="40"/>
    </row>
    <row r="35" spans="1:22">
      <c r="Q35" s="40"/>
      <c r="R35" s="40"/>
      <c r="S35" s="40"/>
      <c r="T35" s="40"/>
      <c r="U35" s="40"/>
      <c r="V35" s="40"/>
    </row>
    <row r="36" spans="1:22">
      <c r="G36" t="s">
        <v>387</v>
      </c>
      <c r="Q36" s="40"/>
      <c r="R36" s="40"/>
      <c r="S36" s="40"/>
      <c r="T36" s="40"/>
      <c r="U36" s="40"/>
      <c r="V36" s="40"/>
    </row>
    <row r="37" spans="1:22">
      <c r="A37" s="40"/>
      <c r="G37" t="s">
        <v>245</v>
      </c>
      <c r="Q37" s="40"/>
      <c r="R37" s="40"/>
      <c r="S37" s="40"/>
      <c r="T37" s="40"/>
      <c r="U37" s="40"/>
      <c r="V37" s="40"/>
    </row>
    <row r="38" spans="1:22">
      <c r="A38" s="40"/>
      <c r="G38" t="s">
        <v>247</v>
      </c>
      <c r="Q38" s="40"/>
      <c r="R38" s="40"/>
      <c r="S38" s="40"/>
      <c r="T38" s="40"/>
      <c r="U38" s="40"/>
      <c r="V38" s="40"/>
    </row>
    <row r="39" spans="1:22">
      <c r="A39" s="40"/>
      <c r="Q39" s="40"/>
      <c r="R39" s="40"/>
      <c r="S39" s="40"/>
      <c r="T39" s="40"/>
      <c r="U39" s="40"/>
      <c r="V39" s="40"/>
    </row>
    <row r="40" spans="1:22">
      <c r="A40" s="40"/>
      <c r="G40" t="s">
        <v>248</v>
      </c>
      <c r="Q40" s="40"/>
      <c r="R40" s="40"/>
      <c r="S40" s="40"/>
      <c r="T40" s="40"/>
      <c r="U40" s="40"/>
      <c r="V40" s="40"/>
    </row>
    <row r="41" spans="1:22">
      <c r="A41" s="40"/>
      <c r="B41" s="40"/>
      <c r="C41" s="40"/>
      <c r="D41" s="40"/>
      <c r="E41" s="40"/>
      <c r="F41" s="40"/>
      <c r="G41" s="40" t="s">
        <v>388</v>
      </c>
      <c r="H41" s="40"/>
      <c r="I41" s="40"/>
      <c r="J41" s="40"/>
      <c r="K41" s="40"/>
      <c r="L41" s="40"/>
      <c r="M41" s="40"/>
      <c r="N41" s="40"/>
      <c r="O41" s="40"/>
      <c r="P41" s="40"/>
      <c r="Q41" s="40"/>
      <c r="R41" s="40"/>
      <c r="S41" s="40"/>
      <c r="T41" s="40"/>
      <c r="U41" s="40"/>
      <c r="V41" s="40"/>
    </row>
    <row r="42" spans="1:22">
      <c r="A42" s="22"/>
      <c r="B42" s="22"/>
      <c r="C42" s="22"/>
      <c r="D42" s="22"/>
      <c r="E42" s="22"/>
      <c r="F42" s="22"/>
      <c r="G42" s="22"/>
      <c r="H42" s="22"/>
      <c r="I42" s="22"/>
      <c r="J42" s="22"/>
      <c r="K42" s="22"/>
      <c r="L42" s="22"/>
      <c r="M42" s="22"/>
      <c r="N42" s="22"/>
      <c r="O42" s="22"/>
      <c r="P42" s="22"/>
      <c r="Q42" s="22"/>
      <c r="R42" s="22"/>
      <c r="S42" s="22"/>
      <c r="T42" s="40"/>
      <c r="U42" s="40"/>
      <c r="V42" s="40"/>
    </row>
    <row r="46" spans="1:22">
      <c r="A46" s="2" t="s">
        <v>238</v>
      </c>
      <c r="B46" s="2">
        <v>7.5</v>
      </c>
      <c r="C46" s="2">
        <f>AVERAGE(B3:B7)</f>
        <v>0.50359999999999994</v>
      </c>
    </row>
    <row r="47" spans="1:22">
      <c r="A47" s="2" t="s">
        <v>0</v>
      </c>
      <c r="B47" s="2">
        <v>24</v>
      </c>
      <c r="C47" s="2">
        <f>AVERAGE(C3:C7)</f>
        <v>1.002</v>
      </c>
    </row>
    <row r="49" spans="1:14">
      <c r="A49" t="s">
        <v>250</v>
      </c>
    </row>
    <row r="50" spans="1:14">
      <c r="A50" t="s">
        <v>251</v>
      </c>
    </row>
    <row r="59" spans="1:14">
      <c r="F59" t="s">
        <v>239</v>
      </c>
      <c r="N59" s="13" t="s">
        <v>242</v>
      </c>
    </row>
    <row r="60" spans="1:14">
      <c r="N60" s="13"/>
    </row>
    <row r="61" spans="1:14">
      <c r="N61" s="13"/>
    </row>
    <row r="62" spans="1:14">
      <c r="N62" s="13"/>
    </row>
    <row r="63" spans="1:14">
      <c r="N63" s="13"/>
    </row>
    <row r="64" spans="1:14">
      <c r="N64" s="13"/>
    </row>
    <row r="65" spans="1:19">
      <c r="A65" s="22"/>
      <c r="B65" s="22"/>
      <c r="C65" s="22"/>
      <c r="D65" s="22"/>
      <c r="E65" s="22"/>
      <c r="F65" s="22"/>
      <c r="G65" s="22"/>
      <c r="H65" s="22"/>
      <c r="I65" s="22"/>
      <c r="J65" s="22"/>
      <c r="K65" s="22"/>
      <c r="L65" s="22"/>
      <c r="M65" s="22"/>
      <c r="N65" s="81"/>
      <c r="O65" s="22"/>
      <c r="P65" s="22"/>
      <c r="Q65" s="22"/>
      <c r="R65" s="22"/>
      <c r="S65" s="22"/>
    </row>
    <row r="66" spans="1:19">
      <c r="N66" s="13"/>
    </row>
    <row r="69" spans="1:19">
      <c r="A69" t="s">
        <v>241</v>
      </c>
      <c r="B69" t="s">
        <v>240</v>
      </c>
    </row>
    <row r="70" spans="1:19">
      <c r="A70">
        <v>6</v>
      </c>
      <c r="B70">
        <v>0.505</v>
      </c>
    </row>
    <row r="71" spans="1:19">
      <c r="A71">
        <v>7</v>
      </c>
      <c r="B71">
        <v>0.54900000000000004</v>
      </c>
    </row>
    <row r="72" spans="1:19">
      <c r="A72">
        <v>10</v>
      </c>
      <c r="B72">
        <v>0.69899999999999995</v>
      </c>
    </row>
    <row r="73" spans="1:19">
      <c r="A73">
        <v>20</v>
      </c>
      <c r="B73">
        <v>0.93600000000000005</v>
      </c>
    </row>
    <row r="74" spans="1:19">
      <c r="A74">
        <v>22.5</v>
      </c>
      <c r="B74">
        <v>1.004</v>
      </c>
    </row>
    <row r="75" spans="1:19">
      <c r="A75">
        <v>22.5</v>
      </c>
      <c r="B75">
        <v>0.997</v>
      </c>
    </row>
    <row r="76" spans="1:19">
      <c r="A76">
        <v>25</v>
      </c>
      <c r="B76">
        <v>1.07</v>
      </c>
    </row>
    <row r="77" spans="1:19">
      <c r="A77">
        <v>30</v>
      </c>
      <c r="B77">
        <v>1.0920000000000001</v>
      </c>
    </row>
    <row r="78" spans="1:19">
      <c r="A78">
        <v>40</v>
      </c>
      <c r="B78">
        <v>1.2549999999999999</v>
      </c>
    </row>
    <row r="79" spans="1:19">
      <c r="A79">
        <v>45</v>
      </c>
      <c r="B79">
        <v>1.363</v>
      </c>
    </row>
    <row r="80" spans="1:19">
      <c r="A80">
        <v>47</v>
      </c>
      <c r="B80">
        <v>1.381</v>
      </c>
    </row>
    <row r="81" spans="1:19">
      <c r="A81">
        <v>48</v>
      </c>
      <c r="B81">
        <v>1.41</v>
      </c>
    </row>
    <row r="82" spans="1:19">
      <c r="A82">
        <v>49</v>
      </c>
      <c r="B82">
        <v>1.4259999999999999</v>
      </c>
    </row>
    <row r="83" spans="1:19">
      <c r="A83">
        <v>50</v>
      </c>
      <c r="B83">
        <v>1.421</v>
      </c>
    </row>
    <row r="84" spans="1:19">
      <c r="A84">
        <v>62</v>
      </c>
      <c r="B84">
        <v>1.536</v>
      </c>
    </row>
    <row r="85" spans="1:19">
      <c r="A85">
        <v>70</v>
      </c>
      <c r="B85">
        <v>1.694</v>
      </c>
    </row>
    <row r="86" spans="1:19">
      <c r="A86">
        <v>80</v>
      </c>
      <c r="B86">
        <v>1.784</v>
      </c>
    </row>
    <row r="87" spans="1:19">
      <c r="A87">
        <v>90</v>
      </c>
      <c r="B87">
        <v>1.9079999999999999</v>
      </c>
    </row>
    <row r="88" spans="1:19">
      <c r="A88">
        <v>100</v>
      </c>
      <c r="B88">
        <v>2.0030000000000001</v>
      </c>
    </row>
    <row r="89" spans="1:19">
      <c r="A89">
        <v>108</v>
      </c>
      <c r="B89">
        <v>2.0750000000000002</v>
      </c>
    </row>
    <row r="90" spans="1:19">
      <c r="A90">
        <v>112</v>
      </c>
      <c r="B90">
        <v>2.1110000000000002</v>
      </c>
    </row>
    <row r="92" spans="1:19">
      <c r="A92" s="22"/>
      <c r="B92" s="22"/>
      <c r="C92" s="22"/>
      <c r="D92" s="22"/>
      <c r="E92" s="22"/>
      <c r="F92" s="22"/>
      <c r="G92" s="22"/>
      <c r="H92" s="22"/>
      <c r="I92" s="22"/>
      <c r="J92" s="22"/>
      <c r="K92" s="22"/>
      <c r="L92" s="22"/>
      <c r="M92" s="22"/>
      <c r="N92" s="22"/>
      <c r="O92" s="22"/>
      <c r="P92" s="22"/>
      <c r="Q92" s="22"/>
      <c r="R92" s="22"/>
      <c r="S92" s="22"/>
    </row>
  </sheetData>
  <mergeCells count="1">
    <mergeCell ref="N14:T16"/>
  </mergeCells>
  <phoneticPr fontId="1" type="noConversion"/>
  <hyperlinks>
    <hyperlink ref="N59"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AA114"/>
  <sheetViews>
    <sheetView showGridLines="0" topLeftCell="A40" zoomScale="70" zoomScaleNormal="70" workbookViewId="0">
      <selection activeCell="L68" sqref="L68"/>
    </sheetView>
  </sheetViews>
  <sheetFormatPr defaultRowHeight="16.2"/>
  <cols>
    <col min="2" max="2" width="11.21875" customWidth="1"/>
    <col min="9" max="9" width="11.109375" customWidth="1"/>
    <col min="14" max="14" width="10.6640625" bestFit="1" customWidth="1"/>
    <col min="24" max="24" width="46.6640625" bestFit="1" customWidth="1"/>
  </cols>
  <sheetData>
    <row r="16" spans="14:16">
      <c r="N16" t="s">
        <v>511</v>
      </c>
      <c r="O16" t="s">
        <v>512</v>
      </c>
      <c r="P16" t="s">
        <v>513</v>
      </c>
    </row>
    <row r="17" spans="13:18">
      <c r="M17">
        <v>2019</v>
      </c>
      <c r="N17" s="130" t="s">
        <v>515</v>
      </c>
      <c r="O17">
        <v>1961</v>
      </c>
    </row>
    <row r="18" spans="13:18">
      <c r="N18" s="130" t="s">
        <v>516</v>
      </c>
      <c r="O18">
        <v>2108</v>
      </c>
    </row>
    <row r="19" spans="13:18">
      <c r="N19" s="130" t="s">
        <v>517</v>
      </c>
      <c r="O19">
        <v>2007</v>
      </c>
    </row>
    <row r="20" spans="13:18">
      <c r="N20" s="130" t="s">
        <v>518</v>
      </c>
      <c r="O20">
        <v>2051</v>
      </c>
    </row>
    <row r="21" spans="13:18">
      <c r="N21" s="130" t="s">
        <v>519</v>
      </c>
      <c r="O21">
        <v>2668</v>
      </c>
    </row>
    <row r="22" spans="13:18">
      <c r="N22" s="130" t="s">
        <v>520</v>
      </c>
      <c r="O22">
        <v>2259</v>
      </c>
    </row>
    <row r="23" spans="13:18">
      <c r="N23" s="130" t="s">
        <v>521</v>
      </c>
      <c r="O23">
        <v>2249</v>
      </c>
    </row>
    <row r="24" spans="13:18">
      <c r="N24" s="130" t="s">
        <v>522</v>
      </c>
      <c r="O24">
        <v>3074</v>
      </c>
    </row>
    <row r="25" spans="13:18">
      <c r="M25">
        <v>2020</v>
      </c>
      <c r="N25" s="130" t="s">
        <v>523</v>
      </c>
      <c r="O25">
        <v>941</v>
      </c>
    </row>
    <row r="26" spans="13:18">
      <c r="N26" s="130" t="s">
        <v>524</v>
      </c>
      <c r="O26">
        <v>869</v>
      </c>
    </row>
    <row r="27" spans="13:18">
      <c r="N27" s="130" t="s">
        <v>525</v>
      </c>
      <c r="O27">
        <v>1662</v>
      </c>
    </row>
    <row r="28" spans="13:18">
      <c r="N28" s="130" t="s">
        <v>526</v>
      </c>
      <c r="O28">
        <v>3835</v>
      </c>
    </row>
    <row r="29" spans="13:18">
      <c r="N29" s="130" t="s">
        <v>527</v>
      </c>
      <c r="O29">
        <v>7916</v>
      </c>
    </row>
    <row r="30" spans="13:18">
      <c r="N30" s="145" t="s">
        <v>528</v>
      </c>
      <c r="O30">
        <v>8739</v>
      </c>
      <c r="R30" t="s">
        <v>514</v>
      </c>
    </row>
    <row r="31" spans="13:18">
      <c r="N31" s="145" t="s">
        <v>529</v>
      </c>
      <c r="O31">
        <v>14821</v>
      </c>
    </row>
    <row r="32" spans="13:18">
      <c r="N32" s="145" t="s">
        <v>530</v>
      </c>
      <c r="O32">
        <v>18265</v>
      </c>
    </row>
    <row r="36" spans="14:15">
      <c r="N36" t="s">
        <v>511</v>
      </c>
      <c r="O36" t="s">
        <v>512</v>
      </c>
    </row>
    <row r="37" spans="14:15">
      <c r="N37" s="130">
        <v>43723</v>
      </c>
      <c r="O37">
        <v>1961</v>
      </c>
    </row>
    <row r="38" spans="14:15">
      <c r="N38" s="130">
        <v>43738</v>
      </c>
      <c r="O38">
        <v>2108</v>
      </c>
    </row>
    <row r="39" spans="14:15">
      <c r="N39" s="130">
        <v>43753</v>
      </c>
      <c r="O39">
        <v>2007</v>
      </c>
    </row>
    <row r="40" spans="14:15">
      <c r="N40" s="130">
        <v>43768</v>
      </c>
      <c r="O40">
        <v>2051</v>
      </c>
    </row>
    <row r="41" spans="14:15">
      <c r="N41" s="130">
        <v>43784</v>
      </c>
      <c r="O41">
        <v>2668</v>
      </c>
    </row>
    <row r="42" spans="14:15">
      <c r="N42" s="130">
        <v>43799</v>
      </c>
      <c r="O42">
        <v>2259</v>
      </c>
    </row>
    <row r="43" spans="14:15">
      <c r="N43" s="130">
        <v>43814</v>
      </c>
      <c r="O43">
        <v>2249</v>
      </c>
    </row>
    <row r="44" spans="14:15">
      <c r="N44" s="130">
        <v>43830</v>
      </c>
      <c r="O44">
        <v>3074</v>
      </c>
    </row>
    <row r="45" spans="14:15">
      <c r="N45" s="130">
        <v>43845</v>
      </c>
      <c r="O45">
        <v>941</v>
      </c>
    </row>
    <row r="46" spans="14:15">
      <c r="N46" s="130">
        <v>43876</v>
      </c>
      <c r="O46">
        <v>869</v>
      </c>
    </row>
    <row r="47" spans="14:15">
      <c r="N47" s="130">
        <v>43889</v>
      </c>
      <c r="O47">
        <v>1662</v>
      </c>
    </row>
    <row r="48" spans="14:15">
      <c r="N48" s="130">
        <v>43905</v>
      </c>
      <c r="O48">
        <v>3835</v>
      </c>
    </row>
    <row r="49" spans="1:27">
      <c r="N49" s="130">
        <v>43920</v>
      </c>
      <c r="O49">
        <v>7916</v>
      </c>
      <c r="R49" t="s">
        <v>531</v>
      </c>
    </row>
    <row r="50" spans="1:27">
      <c r="N50" s="130">
        <v>43928</v>
      </c>
      <c r="O50">
        <v>8739</v>
      </c>
    </row>
    <row r="51" spans="1:27">
      <c r="N51" s="130">
        <v>43936</v>
      </c>
      <c r="O51">
        <v>14821</v>
      </c>
    </row>
    <row r="52" spans="1:27">
      <c r="N52" s="130">
        <v>43944</v>
      </c>
      <c r="O52">
        <v>18265</v>
      </c>
    </row>
    <row r="56" spans="1:27">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9" spans="1:27">
      <c r="A59" s="2"/>
      <c r="B59" s="128" t="s">
        <v>445</v>
      </c>
      <c r="C59" s="2" t="s">
        <v>444</v>
      </c>
      <c r="G59" s="1" t="str">
        <f t="shared" ref="G59:G75" si="0">B59</f>
        <v>date</v>
      </c>
      <c r="I59" t="s">
        <v>101</v>
      </c>
    </row>
    <row r="60" spans="1:27">
      <c r="A60" s="2">
        <v>2019</v>
      </c>
      <c r="B60" s="128">
        <v>43743</v>
      </c>
      <c r="C60" s="2">
        <v>4</v>
      </c>
      <c r="G60" s="1">
        <f t="shared" si="0"/>
        <v>43743</v>
      </c>
      <c r="I60" s="126">
        <v>43739</v>
      </c>
      <c r="J60">
        <v>0</v>
      </c>
      <c r="K60" s="1"/>
    </row>
    <row r="61" spans="1:27">
      <c r="A61" s="2"/>
      <c r="B61" s="128">
        <v>43744</v>
      </c>
      <c r="C61" s="2">
        <v>1</v>
      </c>
      <c r="G61" s="1">
        <f t="shared" si="0"/>
        <v>43744</v>
      </c>
      <c r="I61" s="126">
        <v>43770</v>
      </c>
      <c r="J61">
        <v>0</v>
      </c>
      <c r="K61" s="1"/>
      <c r="U61" s="5" t="s">
        <v>539</v>
      </c>
      <c r="V61" s="5" t="s">
        <v>536</v>
      </c>
    </row>
    <row r="62" spans="1:27">
      <c r="A62" s="2"/>
      <c r="B62" s="128">
        <v>43757</v>
      </c>
      <c r="C62" s="2">
        <v>1</v>
      </c>
      <c r="G62" s="1">
        <f t="shared" si="0"/>
        <v>43757</v>
      </c>
      <c r="I62" s="126">
        <v>43800</v>
      </c>
      <c r="J62">
        <v>0</v>
      </c>
      <c r="K62" s="1"/>
      <c r="U62" s="129" t="s">
        <v>535</v>
      </c>
      <c r="V62" s="129" t="s">
        <v>534</v>
      </c>
    </row>
    <row r="63" spans="1:27">
      <c r="A63" s="2"/>
      <c r="B63" s="128">
        <v>43764</v>
      </c>
      <c r="C63" s="2">
        <v>7</v>
      </c>
      <c r="G63" s="1">
        <f t="shared" si="0"/>
        <v>43764</v>
      </c>
      <c r="I63" s="126">
        <v>43831</v>
      </c>
      <c r="J63">
        <v>0</v>
      </c>
      <c r="K63" s="1"/>
      <c r="U63" s="146">
        <v>1</v>
      </c>
      <c r="V63" s="146">
        <v>4</v>
      </c>
    </row>
    <row r="64" spans="1:27">
      <c r="A64" s="2"/>
      <c r="B64" s="128">
        <v>43777</v>
      </c>
      <c r="C64" s="2">
        <v>2</v>
      </c>
      <c r="G64" s="1">
        <f t="shared" si="0"/>
        <v>43777</v>
      </c>
      <c r="I64" s="126">
        <v>43862</v>
      </c>
      <c r="J64">
        <v>0</v>
      </c>
      <c r="K64" s="1"/>
      <c r="U64" s="3">
        <v>2</v>
      </c>
      <c r="V64" s="3">
        <v>1</v>
      </c>
    </row>
    <row r="65" spans="1:22">
      <c r="A65" s="2"/>
      <c r="B65" s="128">
        <v>43778</v>
      </c>
      <c r="C65" s="2">
        <v>1</v>
      </c>
      <c r="G65" s="1">
        <f t="shared" si="0"/>
        <v>43778</v>
      </c>
      <c r="I65" s="126">
        <v>43891</v>
      </c>
      <c r="J65">
        <v>0</v>
      </c>
      <c r="K65" s="1"/>
      <c r="U65" s="3">
        <v>3</v>
      </c>
      <c r="V65" s="3">
        <v>1</v>
      </c>
    </row>
    <row r="66" spans="1:22">
      <c r="A66" s="2"/>
      <c r="B66" s="128">
        <v>43805</v>
      </c>
      <c r="C66" s="2">
        <v>0</v>
      </c>
      <c r="G66" s="1">
        <f t="shared" si="0"/>
        <v>43805</v>
      </c>
      <c r="I66" s="126"/>
      <c r="J66">
        <v>0</v>
      </c>
      <c r="K66" s="1"/>
      <c r="U66" s="3">
        <v>4</v>
      </c>
      <c r="V66" s="3">
        <v>7</v>
      </c>
    </row>
    <row r="67" spans="1:22">
      <c r="A67" s="2"/>
      <c r="B67" s="128">
        <v>43807</v>
      </c>
      <c r="C67" s="2">
        <v>0</v>
      </c>
      <c r="G67" s="1">
        <f t="shared" si="0"/>
        <v>43807</v>
      </c>
      <c r="I67" s="126"/>
      <c r="U67" s="3">
        <v>5</v>
      </c>
      <c r="V67" s="3">
        <v>2</v>
      </c>
    </row>
    <row r="68" spans="1:22">
      <c r="A68" s="2"/>
      <c r="B68" s="128">
        <v>43813</v>
      </c>
      <c r="C68" s="2">
        <v>2</v>
      </c>
      <c r="G68" s="1">
        <f t="shared" si="0"/>
        <v>43813</v>
      </c>
      <c r="J68">
        <f>MAX(C60:C75)+10</f>
        <v>25</v>
      </c>
      <c r="U68" s="3">
        <v>6</v>
      </c>
      <c r="V68" s="3">
        <v>1</v>
      </c>
    </row>
    <row r="69" spans="1:22">
      <c r="A69" s="2">
        <v>2020</v>
      </c>
      <c r="B69" s="128">
        <v>43883</v>
      </c>
      <c r="C69" s="2">
        <v>13</v>
      </c>
      <c r="G69" s="1">
        <f t="shared" si="0"/>
        <v>43883</v>
      </c>
      <c r="U69" s="3">
        <v>7</v>
      </c>
      <c r="V69" s="3">
        <v>0</v>
      </c>
    </row>
    <row r="70" spans="1:22">
      <c r="A70" s="2"/>
      <c r="B70" s="128">
        <v>43884</v>
      </c>
      <c r="C70" s="2">
        <v>12</v>
      </c>
      <c r="G70" s="1">
        <f t="shared" si="0"/>
        <v>43884</v>
      </c>
      <c r="U70" s="3">
        <v>8</v>
      </c>
      <c r="V70" s="3">
        <v>0</v>
      </c>
    </row>
    <row r="71" spans="1:22">
      <c r="A71" s="2"/>
      <c r="B71" s="128">
        <v>43888</v>
      </c>
      <c r="C71" s="2">
        <v>4</v>
      </c>
      <c r="G71" s="1">
        <f t="shared" si="0"/>
        <v>43888</v>
      </c>
      <c r="U71" s="3">
        <v>9</v>
      </c>
      <c r="V71" s="3">
        <v>2</v>
      </c>
    </row>
    <row r="72" spans="1:22">
      <c r="A72" s="2"/>
      <c r="B72" s="128">
        <v>43897</v>
      </c>
      <c r="C72" s="2">
        <v>15</v>
      </c>
      <c r="G72" s="1">
        <f t="shared" si="0"/>
        <v>43897</v>
      </c>
      <c r="U72" s="3">
        <v>10</v>
      </c>
      <c r="V72" s="3">
        <v>13</v>
      </c>
    </row>
    <row r="73" spans="1:22">
      <c r="A73" s="2"/>
      <c r="B73" s="128">
        <v>43903</v>
      </c>
      <c r="C73" s="2">
        <v>11</v>
      </c>
      <c r="G73" s="1">
        <f t="shared" si="0"/>
        <v>43903</v>
      </c>
      <c r="U73" s="3">
        <v>11</v>
      </c>
      <c r="V73" s="3">
        <v>12</v>
      </c>
    </row>
    <row r="74" spans="1:22">
      <c r="A74" s="2"/>
      <c r="B74" s="128">
        <v>43905</v>
      </c>
      <c r="C74" s="2">
        <v>7</v>
      </c>
      <c r="G74" s="1">
        <f t="shared" si="0"/>
        <v>43905</v>
      </c>
      <c r="U74" s="3">
        <v>12</v>
      </c>
      <c r="V74" s="3">
        <v>4</v>
      </c>
    </row>
    <row r="75" spans="1:22">
      <c r="A75" s="2"/>
      <c r="B75" s="128">
        <v>43910</v>
      </c>
      <c r="C75" s="2">
        <v>15</v>
      </c>
      <c r="G75" s="1">
        <f t="shared" si="0"/>
        <v>43910</v>
      </c>
      <c r="U75" s="3">
        <v>13</v>
      </c>
      <c r="V75" s="3">
        <v>15</v>
      </c>
    </row>
    <row r="76" spans="1:22">
      <c r="B76" s="126"/>
      <c r="U76" s="3">
        <v>14</v>
      </c>
      <c r="V76" s="3">
        <v>11</v>
      </c>
    </row>
    <row r="77" spans="1:22">
      <c r="B77" s="126"/>
      <c r="U77" s="3">
        <v>15</v>
      </c>
      <c r="V77" s="3">
        <v>7</v>
      </c>
    </row>
    <row r="78" spans="1:22">
      <c r="B78" s="126"/>
      <c r="U78" s="3">
        <v>16</v>
      </c>
      <c r="V78" s="3">
        <v>15</v>
      </c>
    </row>
    <row r="79" spans="1:22">
      <c r="B79" s="126"/>
    </row>
    <row r="80" spans="1:22">
      <c r="B80" s="126" t="s">
        <v>446</v>
      </c>
    </row>
    <row r="81" spans="1:24">
      <c r="B81" s="126"/>
    </row>
    <row r="82" spans="1:24">
      <c r="B82" s="126"/>
      <c r="N82" t="s">
        <v>443</v>
      </c>
    </row>
    <row r="83" spans="1:24">
      <c r="B83" s="126"/>
      <c r="N83" t="s">
        <v>532</v>
      </c>
    </row>
    <row r="84" spans="1:24">
      <c r="B84" s="126"/>
    </row>
    <row r="85" spans="1:24">
      <c r="A85" s="127"/>
      <c r="B85" s="127"/>
      <c r="C85" s="22"/>
      <c r="D85" s="22"/>
      <c r="E85" s="22"/>
      <c r="F85" s="22"/>
      <c r="G85" s="22"/>
      <c r="H85" s="22"/>
      <c r="I85" s="22"/>
      <c r="J85" s="22"/>
      <c r="K85" s="22"/>
      <c r="L85" s="22"/>
      <c r="M85" s="22"/>
      <c r="N85" s="22"/>
      <c r="O85" s="22"/>
      <c r="P85" s="22"/>
      <c r="Q85" s="22"/>
      <c r="R85" s="22"/>
      <c r="S85" s="22"/>
      <c r="T85" s="22"/>
      <c r="U85" s="22"/>
    </row>
    <row r="86" spans="1:24">
      <c r="B86" s="126"/>
    </row>
    <row r="87" spans="1:24">
      <c r="B87" s="126"/>
    </row>
    <row r="88" spans="1:24">
      <c r="B88" s="126"/>
      <c r="Q88" t="s">
        <v>540</v>
      </c>
      <c r="R88" t="s">
        <v>536</v>
      </c>
    </row>
    <row r="89" spans="1:24">
      <c r="B89" s="126"/>
      <c r="Q89" s="12" t="s">
        <v>533</v>
      </c>
      <c r="R89" s="12" t="s">
        <v>538</v>
      </c>
      <c r="T89" s="12" t="s">
        <v>507</v>
      </c>
      <c r="U89" s="12" t="s">
        <v>508</v>
      </c>
      <c r="V89" s="12" t="s">
        <v>509</v>
      </c>
      <c r="W89" s="12" t="s">
        <v>510</v>
      </c>
    </row>
    <row r="90" spans="1:24">
      <c r="B90" s="126"/>
      <c r="Q90" s="3">
        <v>43743</v>
      </c>
      <c r="R90" s="3">
        <v>4</v>
      </c>
      <c r="T90" s="3">
        <f ca="1">YEAR(NOW())</f>
        <v>2020</v>
      </c>
      <c r="U90" s="3">
        <f ca="1">MONTH(NOW())</f>
        <v>5</v>
      </c>
      <c r="V90" s="3">
        <f ca="1">DAY(NOW())</f>
        <v>7</v>
      </c>
      <c r="W90" s="42">
        <f t="shared" ref="W90:W95" ca="1" si="1">DATE(T90,U90,V90)</f>
        <v>43958</v>
      </c>
    </row>
    <row r="91" spans="1:24">
      <c r="B91" s="126"/>
      <c r="Q91" s="3">
        <v>43744</v>
      </c>
      <c r="R91" s="3">
        <v>1</v>
      </c>
      <c r="T91" s="3">
        <v>2020</v>
      </c>
      <c r="U91" s="3">
        <v>4</v>
      </c>
      <c r="V91" s="3">
        <v>1</v>
      </c>
      <c r="W91" s="42">
        <f t="shared" si="1"/>
        <v>43922</v>
      </c>
    </row>
    <row r="92" spans="1:24">
      <c r="B92" s="126"/>
      <c r="Q92" s="3">
        <v>43757</v>
      </c>
      <c r="R92" s="3">
        <v>1</v>
      </c>
      <c r="T92" s="3">
        <v>2020</v>
      </c>
      <c r="U92" s="3">
        <v>4</v>
      </c>
      <c r="V92" s="3">
        <v>2</v>
      </c>
      <c r="W92" s="42">
        <f t="shared" si="1"/>
        <v>43923</v>
      </c>
    </row>
    <row r="93" spans="1:24">
      <c r="B93" s="126"/>
      <c r="Q93" s="3">
        <v>43764</v>
      </c>
      <c r="R93" s="3">
        <v>7</v>
      </c>
      <c r="T93" s="3">
        <v>1900</v>
      </c>
      <c r="U93" s="3">
        <v>1</v>
      </c>
      <c r="V93" s="3">
        <v>1</v>
      </c>
      <c r="W93" s="42">
        <f t="shared" si="1"/>
        <v>1</v>
      </c>
      <c r="X93" t="s">
        <v>541</v>
      </c>
    </row>
    <row r="94" spans="1:24">
      <c r="B94" s="126"/>
      <c r="Q94" s="3">
        <v>43777</v>
      </c>
      <c r="R94" s="3">
        <v>2</v>
      </c>
      <c r="T94" s="3">
        <v>1900</v>
      </c>
      <c r="U94" s="3">
        <v>1</v>
      </c>
      <c r="V94" s="3">
        <v>2</v>
      </c>
      <c r="W94" s="42">
        <f t="shared" si="1"/>
        <v>2</v>
      </c>
    </row>
    <row r="95" spans="1:24">
      <c r="B95" s="126"/>
      <c r="Q95" s="3">
        <v>43778</v>
      </c>
      <c r="R95" s="3">
        <v>1</v>
      </c>
      <c r="T95" s="3">
        <v>1899</v>
      </c>
      <c r="U95" s="3">
        <v>12</v>
      </c>
      <c r="V95" s="3">
        <v>31</v>
      </c>
      <c r="W95" s="42">
        <f t="shared" si="1"/>
        <v>693962</v>
      </c>
      <c r="X95" t="s">
        <v>542</v>
      </c>
    </row>
    <row r="96" spans="1:24">
      <c r="B96" s="126"/>
      <c r="Q96" s="3">
        <v>43805</v>
      </c>
      <c r="R96" s="3">
        <v>0</v>
      </c>
      <c r="X96" s="147">
        <f>W95</f>
        <v>693962</v>
      </c>
    </row>
    <row r="97" spans="2:18">
      <c r="B97" s="126"/>
      <c r="Q97" s="3">
        <v>43807</v>
      </c>
      <c r="R97" s="3">
        <v>0</v>
      </c>
    </row>
    <row r="98" spans="2:18">
      <c r="B98" s="126"/>
      <c r="Q98" s="3">
        <v>43813</v>
      </c>
      <c r="R98" s="3">
        <v>2</v>
      </c>
    </row>
    <row r="99" spans="2:18">
      <c r="B99" s="126"/>
      <c r="Q99" s="3">
        <v>43883</v>
      </c>
      <c r="R99" s="3">
        <v>13</v>
      </c>
    </row>
    <row r="100" spans="2:18">
      <c r="B100" s="126"/>
      <c r="Q100" s="3">
        <v>43884</v>
      </c>
      <c r="R100" s="3">
        <v>12</v>
      </c>
    </row>
    <row r="101" spans="2:18">
      <c r="B101" s="126"/>
      <c r="Q101" s="3">
        <v>43888</v>
      </c>
      <c r="R101" s="3">
        <v>4</v>
      </c>
    </row>
    <row r="102" spans="2:18">
      <c r="B102" s="126"/>
      <c r="Q102" s="3">
        <v>43897</v>
      </c>
      <c r="R102" s="3">
        <v>15</v>
      </c>
    </row>
    <row r="103" spans="2:18">
      <c r="B103" s="126"/>
      <c r="Q103" s="3">
        <v>43903</v>
      </c>
      <c r="R103" s="3">
        <v>11</v>
      </c>
    </row>
    <row r="104" spans="2:18">
      <c r="B104" s="126"/>
      <c r="C104" t="s">
        <v>543</v>
      </c>
      <c r="I104" t="s">
        <v>544</v>
      </c>
      <c r="Q104" s="3">
        <v>43905</v>
      </c>
      <c r="R104" s="3">
        <v>7</v>
      </c>
    </row>
    <row r="105" spans="2:18">
      <c r="B105" s="126"/>
      <c r="I105" t="s">
        <v>537</v>
      </c>
      <c r="Q105" s="3">
        <v>43910</v>
      </c>
      <c r="R105" s="3">
        <v>15</v>
      </c>
    </row>
    <row r="106" spans="2:18">
      <c r="B106" s="126"/>
    </row>
    <row r="107" spans="2:18">
      <c r="B107" s="126"/>
      <c r="Q107">
        <f>CORREL(Q90:Q105,R90:R105)</f>
        <v>0.75854232422362233</v>
      </c>
    </row>
    <row r="108" spans="2:18">
      <c r="B108" s="126"/>
    </row>
    <row r="109" spans="2:18">
      <c r="B109" s="126"/>
      <c r="P109" t="s">
        <v>545</v>
      </c>
      <c r="Q109">
        <f t="array" ref="Q109:R113">LINEST(R90:R105,Q90:Q105,1,1)</f>
        <v>6.5137922897560679E-2</v>
      </c>
      <c r="R109">
        <v>-2848.9680959561006</v>
      </c>
    </row>
    <row r="110" spans="2:18">
      <c r="B110" s="126"/>
      <c r="Q110">
        <v>1.4955019735324844E-2</v>
      </c>
      <c r="R110">
        <v>655.45861836657798</v>
      </c>
    </row>
    <row r="111" spans="2:18">
      <c r="B111" s="126"/>
      <c r="P111" t="s">
        <v>546</v>
      </c>
      <c r="Q111">
        <v>0.57538645763857477</v>
      </c>
      <c r="R111">
        <v>3.7389867294516668</v>
      </c>
    </row>
    <row r="112" spans="2:18">
      <c r="B112" s="126"/>
      <c r="P112" t="s">
        <v>547</v>
      </c>
      <c r="Q112">
        <v>18.97115754278839</v>
      </c>
      <c r="R112">
        <v>14</v>
      </c>
    </row>
    <row r="113" spans="2:18">
      <c r="B113" s="126"/>
      <c r="Q113">
        <v>265.21719531778058</v>
      </c>
      <c r="R113">
        <v>195.72030468221939</v>
      </c>
    </row>
    <row r="114" spans="2:18">
      <c r="B114" s="126"/>
    </row>
  </sheetData>
  <phoneticPr fontId="1" type="noConversion"/>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6.2"/>
  <sheetData>
    <row r="1" spans="1:2">
      <c r="A1" t="s">
        <v>254</v>
      </c>
    </row>
    <row r="2" spans="1:2">
      <c r="A2" s="2" t="s">
        <v>252</v>
      </c>
      <c r="B2" s="2" t="s">
        <v>253</v>
      </c>
    </row>
    <row r="3" spans="1:2">
      <c r="A3" s="2">
        <v>3</v>
      </c>
      <c r="B3" s="2">
        <v>10</v>
      </c>
    </row>
    <row r="4" spans="1:2">
      <c r="A4" s="2">
        <v>5</v>
      </c>
      <c r="B4" s="2">
        <v>30</v>
      </c>
    </row>
    <row r="5" spans="1:2">
      <c r="A5" s="2">
        <v>7</v>
      </c>
      <c r="B5" s="2">
        <v>90</v>
      </c>
    </row>
    <row r="6" spans="1:2">
      <c r="A6" s="2">
        <v>11</v>
      </c>
      <c r="B6" s="2">
        <v>20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dimension ref="A1:Q100"/>
  <sheetViews>
    <sheetView showGridLines="0" topLeftCell="A37" zoomScale="85" zoomScaleNormal="85" workbookViewId="0">
      <selection activeCell="S55" sqref="S55"/>
    </sheetView>
  </sheetViews>
  <sheetFormatPr defaultRowHeight="16.2"/>
  <sheetData>
    <row r="1" spans="1:13">
      <c r="B1" t="s">
        <v>275</v>
      </c>
      <c r="C1" t="s">
        <v>286</v>
      </c>
    </row>
    <row r="2" spans="1:13">
      <c r="A2" t="s">
        <v>287</v>
      </c>
      <c r="B2">
        <v>4.5</v>
      </c>
      <c r="C2">
        <v>5</v>
      </c>
    </row>
    <row r="3" spans="1:13">
      <c r="A3" t="s">
        <v>289</v>
      </c>
      <c r="B3">
        <v>10</v>
      </c>
      <c r="C3">
        <v>14</v>
      </c>
    </row>
    <row r="4" spans="1:13">
      <c r="A4" t="s">
        <v>290</v>
      </c>
      <c r="B4">
        <v>6</v>
      </c>
      <c r="C4">
        <v>4.3</v>
      </c>
    </row>
    <row r="5" spans="1:13">
      <c r="A5" t="s">
        <v>288</v>
      </c>
      <c r="B5">
        <v>4.5</v>
      </c>
      <c r="C5">
        <v>7</v>
      </c>
    </row>
    <row r="13" spans="1:13">
      <c r="F13" t="s">
        <v>291</v>
      </c>
    </row>
    <row r="14" spans="1:13">
      <c r="F14" t="s">
        <v>506</v>
      </c>
    </row>
    <row r="16" spans="1:13">
      <c r="A16" s="83"/>
      <c r="B16" s="83"/>
      <c r="C16" s="83"/>
      <c r="D16" s="83"/>
      <c r="E16" s="83"/>
      <c r="F16" s="83"/>
      <c r="G16" s="83"/>
      <c r="H16" s="83"/>
      <c r="I16" s="83"/>
      <c r="J16" s="83"/>
      <c r="K16" s="83"/>
      <c r="L16" s="83"/>
      <c r="M16" s="83"/>
    </row>
    <row r="34" spans="1:12">
      <c r="F34" t="s">
        <v>292</v>
      </c>
    </row>
    <row r="36" spans="1:12">
      <c r="A36" s="22"/>
      <c r="B36" s="22"/>
      <c r="C36" s="22"/>
      <c r="D36" s="22"/>
      <c r="E36" s="22"/>
      <c r="F36" s="22"/>
      <c r="G36" s="22"/>
      <c r="H36" s="22"/>
      <c r="I36" s="22"/>
      <c r="J36" s="22"/>
      <c r="K36" s="22"/>
      <c r="L36" s="22"/>
    </row>
    <row r="37" spans="1:12">
      <c r="A37" t="s">
        <v>470</v>
      </c>
      <c r="D37" s="13" t="s">
        <v>471</v>
      </c>
    </row>
    <row r="38" spans="1:12">
      <c r="A38" s="139" t="s">
        <v>472</v>
      </c>
      <c r="B38" s="139" t="s">
        <v>473</v>
      </c>
      <c r="C38" s="139" t="s">
        <v>474</v>
      </c>
      <c r="E38" s="131" t="s">
        <v>475</v>
      </c>
    </row>
    <row r="39" spans="1:12">
      <c r="A39" s="140" t="s">
        <v>494</v>
      </c>
      <c r="B39" s="137">
        <v>31</v>
      </c>
      <c r="C39" s="137">
        <v>30</v>
      </c>
      <c r="E39">
        <f>AVERAGE(B39:C39)</f>
        <v>30.5</v>
      </c>
    </row>
    <row r="40" spans="1:12">
      <c r="A40" s="140" t="s">
        <v>495</v>
      </c>
      <c r="B40" s="137">
        <v>32</v>
      </c>
      <c r="C40" s="137">
        <v>30</v>
      </c>
      <c r="E40">
        <f t="shared" ref="E40:E50" si="0">AVERAGE(B40:C40)</f>
        <v>31</v>
      </c>
    </row>
    <row r="41" spans="1:12">
      <c r="A41" s="140" t="s">
        <v>496</v>
      </c>
      <c r="B41" s="137">
        <v>26</v>
      </c>
      <c r="C41" s="137">
        <v>24</v>
      </c>
      <c r="E41">
        <f t="shared" si="0"/>
        <v>25</v>
      </c>
    </row>
    <row r="42" spans="1:12">
      <c r="A42" s="140" t="s">
        <v>497</v>
      </c>
      <c r="B42" s="137">
        <v>30</v>
      </c>
      <c r="C42" s="137">
        <v>28</v>
      </c>
      <c r="E42">
        <f t="shared" si="0"/>
        <v>29</v>
      </c>
    </row>
    <row r="43" spans="1:12">
      <c r="A43" s="140" t="s">
        <v>498</v>
      </c>
      <c r="B43" s="137">
        <v>32</v>
      </c>
      <c r="C43" s="137">
        <v>30</v>
      </c>
      <c r="E43">
        <f t="shared" si="0"/>
        <v>31</v>
      </c>
    </row>
    <row r="44" spans="1:12">
      <c r="A44" s="140" t="s">
        <v>499</v>
      </c>
      <c r="B44" s="137">
        <v>31</v>
      </c>
      <c r="C44" s="137">
        <v>29</v>
      </c>
      <c r="E44">
        <f t="shared" si="0"/>
        <v>30</v>
      </c>
    </row>
    <row r="45" spans="1:12">
      <c r="A45" s="140" t="s">
        <v>500</v>
      </c>
      <c r="B45" s="137">
        <v>28</v>
      </c>
      <c r="C45" s="137">
        <v>26</v>
      </c>
      <c r="E45">
        <f t="shared" si="0"/>
        <v>27</v>
      </c>
    </row>
    <row r="46" spans="1:12">
      <c r="A46" s="140" t="s">
        <v>501</v>
      </c>
      <c r="B46" s="137">
        <v>26</v>
      </c>
      <c r="C46" s="137">
        <v>23</v>
      </c>
      <c r="E46">
        <f t="shared" si="0"/>
        <v>24.5</v>
      </c>
    </row>
    <row r="47" spans="1:12">
      <c r="A47" s="140" t="s">
        <v>502</v>
      </c>
      <c r="B47" s="137">
        <v>26</v>
      </c>
      <c r="C47" s="137">
        <v>23</v>
      </c>
      <c r="E47">
        <f t="shared" si="0"/>
        <v>24.5</v>
      </c>
    </row>
    <row r="48" spans="1:12">
      <c r="A48" s="140" t="s">
        <v>503</v>
      </c>
      <c r="B48" s="137">
        <v>28</v>
      </c>
      <c r="C48" s="137">
        <v>26</v>
      </c>
      <c r="E48">
        <f t="shared" si="0"/>
        <v>27</v>
      </c>
    </row>
    <row r="49" spans="1:17">
      <c r="A49" s="140" t="s">
        <v>504</v>
      </c>
      <c r="B49" s="137">
        <v>25</v>
      </c>
      <c r="C49" s="137">
        <v>21</v>
      </c>
      <c r="E49">
        <f t="shared" si="0"/>
        <v>23</v>
      </c>
    </row>
    <row r="50" spans="1:17">
      <c r="A50" s="140" t="s">
        <v>505</v>
      </c>
      <c r="B50" s="137">
        <v>24</v>
      </c>
      <c r="C50" s="137">
        <v>21</v>
      </c>
      <c r="E50">
        <f t="shared" si="0"/>
        <v>22.5</v>
      </c>
    </row>
    <row r="51" spans="1:17">
      <c r="A51" s="141"/>
      <c r="B51" s="138"/>
      <c r="C51" s="138"/>
    </row>
    <row r="52" spans="1:17">
      <c r="A52" s="142"/>
      <c r="B52" s="136"/>
      <c r="C52" s="136"/>
      <c r="D52" s="22"/>
      <c r="E52" s="22"/>
      <c r="F52" s="22"/>
      <c r="G52" s="22"/>
      <c r="H52" s="22"/>
      <c r="I52" s="22"/>
      <c r="J52" s="22"/>
      <c r="K52" s="22"/>
      <c r="L52" s="22"/>
      <c r="M52" s="22"/>
      <c r="N52" s="22"/>
      <c r="O52" s="22"/>
      <c r="P52" s="22"/>
      <c r="Q52" s="22"/>
    </row>
    <row r="56" spans="1:17">
      <c r="A56" s="139" t="s">
        <v>472</v>
      </c>
      <c r="B56" s="139" t="s">
        <v>473</v>
      </c>
      <c r="C56" s="139" t="s">
        <v>474</v>
      </c>
    </row>
    <row r="57" spans="1:17">
      <c r="A57" s="140" t="s">
        <v>494</v>
      </c>
      <c r="B57" s="137">
        <v>31</v>
      </c>
      <c r="C57" s="137">
        <v>30</v>
      </c>
    </row>
    <row r="58" spans="1:17">
      <c r="A58" s="140" t="s">
        <v>495</v>
      </c>
      <c r="B58" s="137">
        <v>32</v>
      </c>
      <c r="C58" s="137">
        <v>30</v>
      </c>
    </row>
    <row r="59" spans="1:17">
      <c r="A59" s="140" t="s">
        <v>498</v>
      </c>
      <c r="B59" s="137">
        <v>32</v>
      </c>
      <c r="C59" s="137">
        <v>30</v>
      </c>
    </row>
    <row r="60" spans="1:17">
      <c r="A60" s="140" t="s">
        <v>499</v>
      </c>
      <c r="B60" s="137">
        <v>31</v>
      </c>
      <c r="C60" s="137">
        <v>29</v>
      </c>
    </row>
    <row r="61" spans="1:17">
      <c r="A61" s="140" t="s">
        <v>497</v>
      </c>
      <c r="B61" s="137">
        <v>30</v>
      </c>
      <c r="C61" s="137">
        <v>28</v>
      </c>
    </row>
    <row r="62" spans="1:17">
      <c r="A62" s="140" t="s">
        <v>500</v>
      </c>
      <c r="B62" s="137">
        <v>28</v>
      </c>
      <c r="C62" s="137">
        <v>26</v>
      </c>
    </row>
    <row r="63" spans="1:17">
      <c r="A63" s="140" t="s">
        <v>503</v>
      </c>
      <c r="B63" s="137">
        <v>28</v>
      </c>
      <c r="C63" s="137">
        <v>26</v>
      </c>
    </row>
    <row r="64" spans="1:17">
      <c r="A64" s="140" t="s">
        <v>496</v>
      </c>
      <c r="B64" s="137">
        <v>26</v>
      </c>
      <c r="C64" s="137">
        <v>24</v>
      </c>
    </row>
    <row r="65" spans="1:13">
      <c r="A65" s="140" t="s">
        <v>501</v>
      </c>
      <c r="B65" s="137">
        <v>26</v>
      </c>
      <c r="C65" s="137">
        <v>23</v>
      </c>
    </row>
    <row r="66" spans="1:13">
      <c r="A66" s="140" t="s">
        <v>502</v>
      </c>
      <c r="B66" s="137">
        <v>26</v>
      </c>
      <c r="C66" s="137">
        <v>23</v>
      </c>
    </row>
    <row r="67" spans="1:13">
      <c r="A67" s="140" t="s">
        <v>504</v>
      </c>
      <c r="B67" s="137">
        <v>25</v>
      </c>
      <c r="C67" s="137">
        <v>21</v>
      </c>
    </row>
    <row r="68" spans="1:13">
      <c r="A68" s="140" t="s">
        <v>505</v>
      </c>
      <c r="B68" s="137">
        <v>24</v>
      </c>
      <c r="C68" s="137">
        <v>21</v>
      </c>
    </row>
    <row r="70" spans="1:13">
      <c r="A70" s="134" t="s">
        <v>490</v>
      </c>
    </row>
    <row r="71" spans="1:13">
      <c r="A71" s="135" t="s">
        <v>489</v>
      </c>
    </row>
    <row r="80" spans="1:13">
      <c r="M80" t="s">
        <v>488</v>
      </c>
    </row>
    <row r="81" spans="1:17">
      <c r="A81" s="22"/>
      <c r="B81" s="22"/>
      <c r="C81" s="22"/>
      <c r="D81" s="22"/>
      <c r="E81" s="22"/>
      <c r="F81" s="22"/>
      <c r="G81" s="22"/>
      <c r="H81" s="22"/>
      <c r="I81" s="22"/>
      <c r="J81" s="22"/>
      <c r="K81" s="22"/>
      <c r="L81" s="22"/>
      <c r="M81" s="22"/>
      <c r="N81" s="22"/>
      <c r="O81" s="22"/>
      <c r="P81" s="22"/>
      <c r="Q81" s="22"/>
    </row>
    <row r="84" spans="1:17">
      <c r="A84" s="132" t="s">
        <v>472</v>
      </c>
      <c r="C84" s="132" t="s">
        <v>473</v>
      </c>
      <c r="E84" s="132" t="s">
        <v>474</v>
      </c>
    </row>
    <row r="85" spans="1:17">
      <c r="A85" s="2" t="s">
        <v>476</v>
      </c>
      <c r="B85">
        <v>1</v>
      </c>
      <c r="C85" s="133">
        <v>31</v>
      </c>
      <c r="D85">
        <v>2</v>
      </c>
      <c r="E85" s="133">
        <v>30</v>
      </c>
    </row>
    <row r="86" spans="1:17">
      <c r="A86" s="2" t="s">
        <v>477</v>
      </c>
      <c r="B86">
        <v>1</v>
      </c>
      <c r="C86" s="133">
        <v>32</v>
      </c>
      <c r="D86">
        <v>2</v>
      </c>
      <c r="E86" s="133">
        <v>30</v>
      </c>
    </row>
    <row r="87" spans="1:17">
      <c r="A87" s="2" t="s">
        <v>480</v>
      </c>
      <c r="B87">
        <v>1</v>
      </c>
      <c r="C87" s="133">
        <v>32</v>
      </c>
      <c r="D87">
        <v>2</v>
      </c>
      <c r="E87" s="133">
        <v>30</v>
      </c>
    </row>
    <row r="88" spans="1:17">
      <c r="A88" s="2" t="s">
        <v>481</v>
      </c>
      <c r="B88">
        <v>1</v>
      </c>
      <c r="C88" s="133">
        <v>31</v>
      </c>
      <c r="D88">
        <v>2</v>
      </c>
      <c r="E88" s="133">
        <v>29</v>
      </c>
    </row>
    <row r="89" spans="1:17">
      <c r="A89" s="2" t="s">
        <v>479</v>
      </c>
      <c r="B89">
        <v>1</v>
      </c>
      <c r="C89" s="133">
        <v>30</v>
      </c>
      <c r="D89">
        <v>2</v>
      </c>
      <c r="E89" s="133">
        <v>28</v>
      </c>
    </row>
    <row r="90" spans="1:17">
      <c r="A90" s="2" t="s">
        <v>482</v>
      </c>
      <c r="B90">
        <v>1</v>
      </c>
      <c r="C90" s="133">
        <v>28</v>
      </c>
      <c r="D90">
        <v>2</v>
      </c>
      <c r="E90" s="133">
        <v>26</v>
      </c>
    </row>
    <row r="91" spans="1:17">
      <c r="A91" s="2" t="s">
        <v>485</v>
      </c>
      <c r="B91">
        <v>1</v>
      </c>
      <c r="C91" s="133">
        <v>28</v>
      </c>
      <c r="D91">
        <v>2</v>
      </c>
      <c r="E91" s="133">
        <v>26</v>
      </c>
    </row>
    <row r="92" spans="1:17">
      <c r="A92" s="2" t="s">
        <v>478</v>
      </c>
      <c r="B92">
        <v>1</v>
      </c>
      <c r="C92" s="133">
        <v>26</v>
      </c>
      <c r="D92">
        <v>2</v>
      </c>
      <c r="E92" s="133">
        <v>24</v>
      </c>
    </row>
    <row r="93" spans="1:17">
      <c r="A93" s="2" t="s">
        <v>483</v>
      </c>
      <c r="B93">
        <v>1</v>
      </c>
      <c r="C93" s="133">
        <v>26</v>
      </c>
      <c r="D93">
        <v>2</v>
      </c>
      <c r="E93" s="133">
        <v>23</v>
      </c>
    </row>
    <row r="94" spans="1:17">
      <c r="A94" s="2" t="s">
        <v>484</v>
      </c>
      <c r="B94">
        <v>1</v>
      </c>
      <c r="C94" s="133">
        <v>26</v>
      </c>
      <c r="D94">
        <v>2</v>
      </c>
      <c r="E94" s="133">
        <v>23</v>
      </c>
    </row>
    <row r="95" spans="1:17">
      <c r="A95" s="2" t="s">
        <v>486</v>
      </c>
      <c r="B95">
        <v>1</v>
      </c>
      <c r="C95" s="133">
        <v>25</v>
      </c>
      <c r="D95">
        <v>2</v>
      </c>
      <c r="E95" s="133">
        <v>21</v>
      </c>
    </row>
    <row r="96" spans="1:17">
      <c r="A96" s="2" t="s">
        <v>487</v>
      </c>
      <c r="B96">
        <v>1</v>
      </c>
      <c r="C96" s="133">
        <v>24</v>
      </c>
      <c r="D96">
        <v>2</v>
      </c>
      <c r="E96" s="133">
        <v>21</v>
      </c>
    </row>
    <row r="98" spans="1:1">
      <c r="A98" t="s">
        <v>491</v>
      </c>
    </row>
    <row r="99" spans="1:1">
      <c r="A99" t="s">
        <v>492</v>
      </c>
    </row>
    <row r="100" spans="1:1">
      <c r="A100" t="s">
        <v>493</v>
      </c>
    </row>
  </sheetData>
  <sortState ref="A55:C66">
    <sortCondition descending="1" ref="C55:C66"/>
  </sortState>
  <phoneticPr fontId="1" type="noConversion"/>
  <hyperlinks>
    <hyperlink ref="D37" r:id="rId1"/>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dimension ref="A1:Q78"/>
  <sheetViews>
    <sheetView showGridLines="0" zoomScaleNormal="100" workbookViewId="0">
      <selection activeCell="L22" sqref="L1:L1048576"/>
    </sheetView>
  </sheetViews>
  <sheetFormatPr defaultRowHeight="16.2"/>
  <cols>
    <col min="6" max="6" width="11.21875" bestFit="1" customWidth="1"/>
    <col min="7" max="8" width="11.21875" customWidth="1"/>
  </cols>
  <sheetData>
    <row r="1" spans="1:10">
      <c r="A1" s="3" t="s">
        <v>2</v>
      </c>
      <c r="B1" s="3" t="s">
        <v>3</v>
      </c>
      <c r="C1" s="7" t="s">
        <v>4</v>
      </c>
      <c r="D1" s="7"/>
      <c r="F1" s="7"/>
      <c r="G1" s="5"/>
      <c r="H1" s="5"/>
      <c r="I1" s="5"/>
    </row>
    <row r="2" spans="1:10">
      <c r="A2" s="4">
        <v>43891</v>
      </c>
      <c r="B2" s="3">
        <v>4</v>
      </c>
      <c r="C2" s="7">
        <v>0</v>
      </c>
      <c r="D2" s="7"/>
      <c r="E2" s="7"/>
      <c r="F2" s="7"/>
      <c r="G2" s="6"/>
      <c r="H2" s="6"/>
      <c r="I2" s="6"/>
      <c r="J2" s="1"/>
    </row>
    <row r="3" spans="1:10">
      <c r="A3" s="4">
        <v>43893</v>
      </c>
      <c r="B3" s="3">
        <v>6</v>
      </c>
      <c r="C3" s="7">
        <v>0</v>
      </c>
      <c r="D3" s="7"/>
      <c r="F3" s="7"/>
      <c r="G3" s="6"/>
      <c r="H3" s="6"/>
      <c r="I3" s="6"/>
    </row>
    <row r="4" spans="1:10">
      <c r="A4" s="4">
        <v>43898</v>
      </c>
      <c r="B4" s="3">
        <v>8</v>
      </c>
      <c r="C4" s="7">
        <v>0</v>
      </c>
      <c r="D4" s="7"/>
      <c r="E4" s="7"/>
      <c r="F4" s="7"/>
      <c r="G4" s="6"/>
      <c r="H4" s="6"/>
      <c r="I4" s="6"/>
    </row>
    <row r="5" spans="1:10">
      <c r="A5" s="4">
        <v>43908</v>
      </c>
      <c r="B5" s="3">
        <v>10</v>
      </c>
      <c r="C5" s="7">
        <v>0</v>
      </c>
      <c r="D5" s="7"/>
      <c r="E5" s="7"/>
      <c r="F5" s="7"/>
      <c r="G5" s="6"/>
      <c r="H5" s="6"/>
      <c r="I5" s="6"/>
    </row>
    <row r="6" spans="1:10">
      <c r="A6" s="4">
        <v>43920</v>
      </c>
      <c r="B6" s="3">
        <v>12</v>
      </c>
      <c r="C6" s="7">
        <v>0</v>
      </c>
      <c r="D6" s="7"/>
      <c r="E6" s="7"/>
      <c r="F6" s="7"/>
      <c r="G6" s="6"/>
      <c r="H6" s="6"/>
      <c r="I6" s="6"/>
    </row>
    <row r="14" spans="1:10">
      <c r="E14" s="11" t="s">
        <v>115</v>
      </c>
    </row>
    <row r="15" spans="1:10">
      <c r="A15" s="22"/>
      <c r="B15" s="22"/>
      <c r="C15" s="22"/>
      <c r="D15" s="22"/>
      <c r="E15" s="22"/>
      <c r="F15" s="22"/>
      <c r="G15" s="22"/>
      <c r="H15" s="22"/>
      <c r="I15" s="22"/>
    </row>
    <row r="29" spans="1:9">
      <c r="E29" t="s">
        <v>116</v>
      </c>
    </row>
    <row r="30" spans="1:9">
      <c r="A30" s="22"/>
      <c r="B30" s="22"/>
      <c r="C30" s="22"/>
      <c r="D30" s="22"/>
      <c r="E30" s="22"/>
      <c r="F30" s="22"/>
      <c r="G30" s="22"/>
      <c r="H30" s="22"/>
      <c r="I30" s="22"/>
    </row>
    <row r="31" spans="1:9" ht="16.5" customHeight="1"/>
    <row r="44" spans="1:17">
      <c r="E44" t="s">
        <v>117</v>
      </c>
    </row>
    <row r="45" spans="1:17">
      <c r="A45" s="22"/>
      <c r="B45" s="22"/>
      <c r="C45" s="22"/>
      <c r="D45" s="22"/>
      <c r="E45" s="22"/>
      <c r="F45" s="22"/>
      <c r="G45" s="22"/>
      <c r="H45" s="22"/>
      <c r="I45" s="22"/>
      <c r="M45" s="151" t="s">
        <v>6</v>
      </c>
      <c r="N45" s="151"/>
      <c r="O45" s="151"/>
      <c r="P45" s="151"/>
      <c r="Q45" s="151"/>
    </row>
    <row r="46" spans="1:17">
      <c r="M46" s="151"/>
      <c r="N46" s="151"/>
      <c r="O46" s="151"/>
      <c r="P46" s="151"/>
      <c r="Q46" s="151"/>
    </row>
    <row r="59" spans="1:9">
      <c r="E59" t="s">
        <v>548</v>
      </c>
    </row>
    <row r="60" spans="1:9">
      <c r="A60" s="22"/>
      <c r="B60" s="22"/>
      <c r="C60" s="22"/>
      <c r="D60" s="22"/>
      <c r="E60" s="22"/>
      <c r="F60" s="22"/>
      <c r="G60" s="22"/>
      <c r="H60" s="22"/>
      <c r="I60" s="22"/>
    </row>
    <row r="74" spans="4:9" ht="16.5" customHeight="1">
      <c r="F74" s="55"/>
      <c r="G74" s="55"/>
      <c r="H74" s="55"/>
      <c r="I74" s="38"/>
    </row>
    <row r="75" spans="4:9">
      <c r="D75" s="38"/>
      <c r="E75" s="55"/>
      <c r="F75" s="55"/>
      <c r="G75" s="55"/>
      <c r="H75" s="55"/>
      <c r="I75" s="38"/>
    </row>
    <row r="76" spans="4:9" ht="16.2" customHeight="1">
      <c r="E76" s="152" t="s">
        <v>7</v>
      </c>
      <c r="F76" s="152"/>
      <c r="G76" s="152"/>
      <c r="H76" s="152"/>
    </row>
    <row r="77" spans="4:9">
      <c r="E77" s="152"/>
      <c r="F77" s="152"/>
      <c r="G77" s="152"/>
      <c r="H77" s="152"/>
    </row>
    <row r="78" spans="4:9">
      <c r="E78" s="152"/>
      <c r="F78" s="152"/>
      <c r="G78" s="152"/>
      <c r="H78" s="152"/>
    </row>
  </sheetData>
  <mergeCells count="2">
    <mergeCell ref="M45:Q46"/>
    <mergeCell ref="E76:H78"/>
  </mergeCells>
  <phoneticPr fontId="1" type="noConversion"/>
  <pageMargins left="0.7" right="0.7" top="0.75" bottom="0.75" header="0.3" footer="0.3"/>
  <pageSetup paperSize="9"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topLeftCell="A31" workbookViewId="0">
      <selection activeCell="P47" sqref="P47"/>
    </sheetView>
  </sheetViews>
  <sheetFormatPr defaultRowHeight="16.2"/>
  <cols>
    <col min="14" max="14" width="8.88671875" customWidth="1"/>
    <col min="15" max="15" width="11.5546875" customWidth="1"/>
    <col min="16" max="16" width="8.88671875" customWidth="1"/>
    <col min="18" max="18" width="8.88671875" customWidth="1"/>
    <col min="20" max="20" width="6.5546875" customWidth="1"/>
    <col min="21" max="21" width="9.33203125" customWidth="1"/>
    <col min="22" max="22" width="8.21875" customWidth="1"/>
  </cols>
  <sheetData>
    <row r="1" spans="1:2">
      <c r="A1" s="2" t="s">
        <v>460</v>
      </c>
      <c r="B1" s="2" t="s">
        <v>461</v>
      </c>
    </row>
    <row r="2" spans="1:2">
      <c r="A2" s="44">
        <v>43862</v>
      </c>
      <c r="B2" s="2">
        <v>2</v>
      </c>
    </row>
    <row r="3" spans="1:2">
      <c r="A3" s="44">
        <v>43865</v>
      </c>
      <c r="B3" s="2">
        <v>4</v>
      </c>
    </row>
    <row r="4" spans="1:2">
      <c r="A4" s="44">
        <v>43867</v>
      </c>
      <c r="B4" s="2">
        <v>6</v>
      </c>
    </row>
    <row r="5" spans="1:2">
      <c r="A5" s="44">
        <v>43870</v>
      </c>
      <c r="B5" s="2">
        <v>7</v>
      </c>
    </row>
    <row r="6" spans="1:2">
      <c r="A6" s="44">
        <v>43874</v>
      </c>
      <c r="B6" s="2">
        <v>10</v>
      </c>
    </row>
    <row r="7" spans="1:2">
      <c r="A7" s="44">
        <v>43880</v>
      </c>
      <c r="B7" s="2">
        <v>14</v>
      </c>
    </row>
    <row r="18" spans="1:2">
      <c r="A18" s="3" t="s">
        <v>468</v>
      </c>
      <c r="B18" s="3" t="s">
        <v>461</v>
      </c>
    </row>
    <row r="19" spans="1:2">
      <c r="A19" s="148" t="s">
        <v>462</v>
      </c>
      <c r="B19" s="3">
        <v>2</v>
      </c>
    </row>
    <row r="20" spans="1:2">
      <c r="A20" s="148" t="s">
        <v>463</v>
      </c>
      <c r="B20" s="3">
        <v>4</v>
      </c>
    </row>
    <row r="21" spans="1:2">
      <c r="A21" s="148" t="s">
        <v>464</v>
      </c>
      <c r="B21" s="3">
        <v>6</v>
      </c>
    </row>
    <row r="22" spans="1:2">
      <c r="A22" s="148" t="s">
        <v>465</v>
      </c>
      <c r="B22" s="3">
        <v>7</v>
      </c>
    </row>
    <row r="23" spans="1:2">
      <c r="A23" s="148" t="s">
        <v>466</v>
      </c>
      <c r="B23" s="3">
        <v>10</v>
      </c>
    </row>
    <row r="24" spans="1:2">
      <c r="A24" s="148" t="s">
        <v>467</v>
      </c>
      <c r="B24" s="3">
        <v>14</v>
      </c>
    </row>
    <row r="33" spans="1:2">
      <c r="A33" s="3" t="s">
        <v>469</v>
      </c>
      <c r="B33" s="3" t="s">
        <v>461</v>
      </c>
    </row>
    <row r="34" spans="1:2">
      <c r="A34" s="3">
        <v>1</v>
      </c>
      <c r="B34" s="3">
        <v>2</v>
      </c>
    </row>
    <row r="35" spans="1:2">
      <c r="A35" s="3">
        <v>4</v>
      </c>
      <c r="B35" s="3">
        <v>4</v>
      </c>
    </row>
    <row r="36" spans="1:2">
      <c r="A36" s="3">
        <v>6</v>
      </c>
      <c r="B36" s="3">
        <v>6</v>
      </c>
    </row>
    <row r="37" spans="1:2">
      <c r="A37" s="3">
        <v>9</v>
      </c>
      <c r="B37" s="3">
        <v>7</v>
      </c>
    </row>
    <row r="38" spans="1:2">
      <c r="A38" s="3">
        <v>13</v>
      </c>
      <c r="B38" s="3">
        <v>10</v>
      </c>
    </row>
    <row r="39" spans="1:2">
      <c r="A39" s="3">
        <v>19</v>
      </c>
      <c r="B39" s="3">
        <v>14</v>
      </c>
    </row>
    <row r="46" spans="1:2">
      <c r="A46" t="s">
        <v>561</v>
      </c>
    </row>
    <row r="48" spans="1:2">
      <c r="A48" s="3" t="s">
        <v>469</v>
      </c>
      <c r="B48" s="3" t="s">
        <v>461</v>
      </c>
    </row>
    <row r="49" spans="1:2">
      <c r="A49" s="3">
        <v>0</v>
      </c>
      <c r="B49" s="3">
        <v>2</v>
      </c>
    </row>
    <row r="50" spans="1:2">
      <c r="A50" s="3">
        <v>3</v>
      </c>
      <c r="B50" s="3">
        <v>4</v>
      </c>
    </row>
    <row r="51" spans="1:2">
      <c r="A51" s="3">
        <v>5</v>
      </c>
      <c r="B51" s="3">
        <v>6</v>
      </c>
    </row>
    <row r="52" spans="1:2">
      <c r="A52" s="3">
        <v>8</v>
      </c>
      <c r="B52" s="3">
        <v>7</v>
      </c>
    </row>
    <row r="53" spans="1:2">
      <c r="A53" s="3">
        <v>12</v>
      </c>
      <c r="B53" s="3">
        <v>10</v>
      </c>
    </row>
    <row r="54" spans="1:2">
      <c r="A54" s="3">
        <v>18</v>
      </c>
      <c r="B54" s="3">
        <v>14</v>
      </c>
    </row>
  </sheetData>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dimension ref="A1:Q27"/>
  <sheetViews>
    <sheetView showGridLines="0" zoomScaleNormal="100" workbookViewId="0">
      <selection activeCell="Q18" sqref="Q18"/>
    </sheetView>
  </sheetViews>
  <sheetFormatPr defaultRowHeight="16.2"/>
  <cols>
    <col min="4" max="4" width="9.44140625" style="1" customWidth="1"/>
    <col min="5" max="5" width="9.44140625" customWidth="1"/>
  </cols>
  <sheetData>
    <row r="1" spans="1:17">
      <c r="A1" s="2" t="s">
        <v>0</v>
      </c>
      <c r="B1" s="2" t="s">
        <v>1</v>
      </c>
      <c r="D1" s="9" t="s">
        <v>4</v>
      </c>
    </row>
    <row r="2" spans="1:17">
      <c r="A2" s="8">
        <v>0.25</v>
      </c>
      <c r="B2" s="2">
        <v>35.6</v>
      </c>
      <c r="D2" s="9">
        <v>34</v>
      </c>
      <c r="E2" s="1"/>
      <c r="H2" t="s">
        <v>5</v>
      </c>
      <c r="N2" t="s">
        <v>8</v>
      </c>
    </row>
    <row r="3" spans="1:17">
      <c r="A3" s="8">
        <v>0.3125</v>
      </c>
      <c r="B3" s="2">
        <v>36</v>
      </c>
      <c r="D3" s="9">
        <v>34</v>
      </c>
      <c r="E3" s="1"/>
    </row>
    <row r="4" spans="1:17">
      <c r="A4" s="8">
        <v>0.41666666666666669</v>
      </c>
      <c r="B4" s="2">
        <v>35</v>
      </c>
      <c r="D4" s="9">
        <v>34</v>
      </c>
      <c r="E4" s="1"/>
    </row>
    <row r="5" spans="1:17">
      <c r="A5" s="8">
        <v>0.66666666666666663</v>
      </c>
      <c r="B5" s="2">
        <v>36</v>
      </c>
      <c r="D5" s="9">
        <v>34</v>
      </c>
      <c r="E5" s="1"/>
    </row>
    <row r="6" spans="1:17">
      <c r="A6" s="8"/>
      <c r="B6" s="10"/>
      <c r="D6" s="9"/>
    </row>
    <row r="8" spans="1:17">
      <c r="A8" t="s">
        <v>170</v>
      </c>
    </row>
    <row r="9" spans="1:17">
      <c r="A9" t="s">
        <v>169</v>
      </c>
    </row>
    <row r="10" spans="1:17">
      <c r="A10" t="s">
        <v>549</v>
      </c>
    </row>
    <row r="11" spans="1:17">
      <c r="A11" t="s">
        <v>550</v>
      </c>
    </row>
    <row r="12" spans="1:17">
      <c r="G12" t="s">
        <v>255</v>
      </c>
      <c r="M12" t="s">
        <v>256</v>
      </c>
    </row>
    <row r="13" spans="1:17">
      <c r="A13" s="22"/>
      <c r="B13" s="22"/>
      <c r="C13" s="22"/>
      <c r="D13" s="82"/>
      <c r="E13" s="22"/>
      <c r="F13" s="22"/>
      <c r="G13" s="22"/>
      <c r="H13" s="22"/>
      <c r="I13" s="22"/>
      <c r="J13" s="22"/>
      <c r="K13" s="22"/>
      <c r="L13" s="22"/>
      <c r="M13" s="22"/>
      <c r="N13" s="22"/>
      <c r="O13" s="22"/>
      <c r="P13" s="22"/>
      <c r="Q13" s="22"/>
    </row>
    <row r="26" spans="6:12">
      <c r="F26" t="s">
        <v>257</v>
      </c>
      <c r="L26" t="s">
        <v>259</v>
      </c>
    </row>
    <row r="27" spans="6:12">
      <c r="F27" t="s">
        <v>258</v>
      </c>
      <c r="L27" t="s">
        <v>260</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2"/>
  <dimension ref="A1:B7"/>
  <sheetViews>
    <sheetView zoomScale="70" zoomScaleNormal="70" workbookViewId="0"/>
  </sheetViews>
  <sheetFormatPr defaultRowHeight="16.2"/>
  <sheetData>
    <row r="1" spans="1:2">
      <c r="A1" t="s">
        <v>389</v>
      </c>
    </row>
    <row r="2" spans="1:2">
      <c r="A2" s="2" t="s">
        <v>118</v>
      </c>
      <c r="B2" s="2" t="s">
        <v>119</v>
      </c>
    </row>
    <row r="3" spans="1:2">
      <c r="A3" s="44">
        <v>43892</v>
      </c>
      <c r="B3" s="2" t="s">
        <v>120</v>
      </c>
    </row>
    <row r="4" spans="1:2">
      <c r="A4" s="44">
        <v>43920</v>
      </c>
      <c r="B4" s="2" t="s">
        <v>120</v>
      </c>
    </row>
    <row r="5" spans="1:2">
      <c r="A5" s="44">
        <v>43921</v>
      </c>
      <c r="B5" s="2" t="s">
        <v>124</v>
      </c>
    </row>
    <row r="6" spans="1:2">
      <c r="A6" s="44">
        <v>43932</v>
      </c>
      <c r="B6" s="2" t="s">
        <v>123</v>
      </c>
    </row>
    <row r="7" spans="1:2">
      <c r="A7" s="2" t="s">
        <v>121</v>
      </c>
      <c r="B7" s="2" t="s">
        <v>122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dimension ref="A16:G50"/>
  <sheetViews>
    <sheetView topLeftCell="A13" zoomScale="130" zoomScaleNormal="130" workbookViewId="0">
      <selection activeCell="N32" sqref="N32"/>
    </sheetView>
  </sheetViews>
  <sheetFormatPr defaultRowHeight="16.2"/>
  <sheetData>
    <row r="16" spans="1:7" ht="178.2" customHeight="1">
      <c r="A16" s="153" t="s">
        <v>316</v>
      </c>
      <c r="B16" s="153"/>
      <c r="C16" s="153"/>
      <c r="D16" s="153"/>
      <c r="E16" s="153"/>
      <c r="F16" s="153"/>
      <c r="G16" s="153"/>
    </row>
    <row r="17" spans="1:7">
      <c r="A17" s="153"/>
      <c r="B17" s="153"/>
      <c r="C17" s="153"/>
      <c r="D17" s="153"/>
      <c r="E17" s="153"/>
      <c r="F17" s="153"/>
      <c r="G17" s="153"/>
    </row>
    <row r="20" spans="1:7">
      <c r="A20" t="s">
        <v>310</v>
      </c>
      <c r="B20" t="s">
        <v>311</v>
      </c>
      <c r="C20" t="s">
        <v>312</v>
      </c>
    </row>
    <row r="21" spans="1:7">
      <c r="A21">
        <v>1</v>
      </c>
      <c r="B21">
        <v>1.510454838025046</v>
      </c>
      <c r="C21">
        <v>1.714897860573092</v>
      </c>
      <c r="D21" t="s">
        <v>313</v>
      </c>
    </row>
    <row r="22" spans="1:7">
      <c r="A22">
        <v>2</v>
      </c>
      <c r="B22">
        <v>2.6335774254883453</v>
      </c>
      <c r="C22">
        <v>6.3332244886360671</v>
      </c>
    </row>
    <row r="23" spans="1:7">
      <c r="A23">
        <v>3</v>
      </c>
      <c r="B23">
        <v>5.5366277477950341</v>
      </c>
      <c r="C23">
        <v>9.4393755033606617</v>
      </c>
    </row>
    <row r="24" spans="1:7">
      <c r="A24">
        <v>4</v>
      </c>
      <c r="B24">
        <v>6.0731758078916016</v>
      </c>
      <c r="C24">
        <v>7.7895837359502185</v>
      </c>
    </row>
    <row r="25" spans="1:7">
      <c r="A25">
        <v>5</v>
      </c>
      <c r="B25">
        <v>4.1619016758219418</v>
      </c>
      <c r="C25">
        <v>9.950801387020574</v>
      </c>
    </row>
    <row r="26" spans="1:7">
      <c r="A26">
        <v>6</v>
      </c>
      <c r="B26">
        <v>5.9363893960953451</v>
      </c>
      <c r="C26">
        <v>9.1748667674490463</v>
      </c>
    </row>
    <row r="27" spans="1:7">
      <c r="A27">
        <v>7</v>
      </c>
      <c r="B27">
        <v>7.75543408863913</v>
      </c>
      <c r="C27">
        <v>6.2533789533820414</v>
      </c>
    </row>
    <row r="28" spans="1:7">
      <c r="A28">
        <v>8</v>
      </c>
      <c r="B28">
        <v>7.3232449753342275</v>
      </c>
      <c r="C28">
        <v>8.528200028739267</v>
      </c>
    </row>
    <row r="29" spans="1:7">
      <c r="A29">
        <v>9</v>
      </c>
      <c r="B29">
        <v>5.6252659586363212</v>
      </c>
      <c r="C29">
        <v>3.6631079685696224</v>
      </c>
    </row>
    <row r="30" spans="1:7">
      <c r="A30">
        <v>10</v>
      </c>
      <c r="B30">
        <v>6.8230557946364456</v>
      </c>
      <c r="C30">
        <v>2.7477922777123815</v>
      </c>
    </row>
    <row r="31" spans="1:7">
      <c r="A31">
        <v>11</v>
      </c>
      <c r="B31">
        <v>9.9661610506288465</v>
      </c>
      <c r="C31">
        <v>4.875578758255914</v>
      </c>
    </row>
    <row r="32" spans="1:7">
      <c r="A32">
        <v>12</v>
      </c>
      <c r="B32">
        <v>6.7892197992663386</v>
      </c>
      <c r="C32">
        <v>5.6201259242164223</v>
      </c>
    </row>
    <row r="33" spans="1:4">
      <c r="A33">
        <v>13</v>
      </c>
      <c r="B33">
        <v>4.002337234063738</v>
      </c>
      <c r="C33">
        <v>8.1966359318223851</v>
      </c>
    </row>
    <row r="34" spans="1:4">
      <c r="A34">
        <v>14</v>
      </c>
      <c r="B34">
        <v>4.3814375328007156</v>
      </c>
      <c r="C34">
        <v>7.7944405114589008</v>
      </c>
    </row>
    <row r="35" spans="1:4">
      <c r="A35">
        <v>15</v>
      </c>
      <c r="B35">
        <v>2.7040303033603079</v>
      </c>
      <c r="C35">
        <v>9.4871408870749594</v>
      </c>
      <c r="D35" t="s">
        <v>315</v>
      </c>
    </row>
    <row r="36" spans="1:4">
      <c r="A36">
        <v>16</v>
      </c>
      <c r="B36">
        <v>2.1215371736692861</v>
      </c>
      <c r="C36">
        <v>10.781876875597906</v>
      </c>
    </row>
    <row r="37" spans="1:4">
      <c r="A37">
        <v>17</v>
      </c>
      <c r="B37">
        <v>2.959545923801711</v>
      </c>
      <c r="C37">
        <v>10.235808585660074</v>
      </c>
    </row>
    <row r="38" spans="1:4">
      <c r="A38">
        <v>18</v>
      </c>
      <c r="B38">
        <v>3.5540732727160131</v>
      </c>
      <c r="C38">
        <v>9.3115597693083014</v>
      </c>
    </row>
    <row r="39" spans="1:4">
      <c r="A39">
        <v>19</v>
      </c>
      <c r="B39">
        <v>4.2972864021407027</v>
      </c>
      <c r="C39">
        <v>5.1116918668387648</v>
      </c>
    </row>
    <row r="40" spans="1:4">
      <c r="A40">
        <v>20</v>
      </c>
      <c r="B40">
        <v>12.24544839441457</v>
      </c>
      <c r="C40">
        <v>4.7746665538287729</v>
      </c>
    </row>
    <row r="41" spans="1:4">
      <c r="A41">
        <v>21</v>
      </c>
      <c r="B41">
        <v>14.527902251739533</v>
      </c>
      <c r="C41">
        <v>6.0565474874689</v>
      </c>
    </row>
    <row r="42" spans="1:4">
      <c r="A42">
        <v>22</v>
      </c>
      <c r="B42">
        <v>11.178255064229083</v>
      </c>
      <c r="C42">
        <v>7.5484774190356854</v>
      </c>
    </row>
    <row r="43" spans="1:4">
      <c r="A43">
        <v>23</v>
      </c>
      <c r="B43">
        <v>11.286675940723558</v>
      </c>
      <c r="C43">
        <v>4.2971414698575447</v>
      </c>
    </row>
    <row r="44" spans="1:4">
      <c r="A44">
        <v>24</v>
      </c>
      <c r="B44">
        <v>13.865584578780229</v>
      </c>
      <c r="C44">
        <v>5.0299256416200047</v>
      </c>
    </row>
    <row r="45" spans="1:4">
      <c r="A45">
        <v>25</v>
      </c>
      <c r="B45">
        <v>12.896058905918178</v>
      </c>
      <c r="C45">
        <v>7.6936645085445985</v>
      </c>
    </row>
    <row r="46" spans="1:4">
      <c r="A46">
        <v>26</v>
      </c>
      <c r="B46">
        <v>12.88326844044472</v>
      </c>
      <c r="C46">
        <v>7.7154194900024606</v>
      </c>
    </row>
    <row r="47" spans="1:4">
      <c r="A47">
        <v>27</v>
      </c>
      <c r="B47">
        <v>10.714746627860729</v>
      </c>
      <c r="C47">
        <v>5.1799629726391814</v>
      </c>
    </row>
    <row r="48" spans="1:4">
      <c r="A48">
        <v>28</v>
      </c>
      <c r="B48">
        <v>10.792791705053695</v>
      </c>
      <c r="C48">
        <v>6.5824239778347025</v>
      </c>
    </row>
    <row r="49" spans="1:4">
      <c r="A49">
        <v>29</v>
      </c>
      <c r="B49">
        <v>8.9731457250213396</v>
      </c>
      <c r="C49">
        <v>6.8584987996036055</v>
      </c>
    </row>
    <row r="50" spans="1:4">
      <c r="A50">
        <v>30</v>
      </c>
      <c r="B50">
        <v>10.312863357794839</v>
      </c>
      <c r="C50">
        <v>2.4445000000000001</v>
      </c>
      <c r="D50" t="s">
        <v>314</v>
      </c>
    </row>
  </sheetData>
  <mergeCells count="1">
    <mergeCell ref="A16:G17"/>
  </mergeCells>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pageSetUpPr autoPageBreaks="0"/>
  </sheetPr>
  <dimension ref="A1:Q54"/>
  <sheetViews>
    <sheetView showGridLines="0" topLeftCell="A13" zoomScale="85" zoomScaleNormal="85" workbookViewId="0">
      <selection activeCell="H27" sqref="H27"/>
    </sheetView>
  </sheetViews>
  <sheetFormatPr defaultRowHeight="16.2"/>
  <cols>
    <col min="1" max="3" width="5.44140625" bestFit="1" customWidth="1"/>
  </cols>
  <sheetData>
    <row r="1" spans="1:2">
      <c r="A1" s="12" t="s">
        <v>16</v>
      </c>
      <c r="B1" s="12" t="s">
        <v>15</v>
      </c>
    </row>
    <row r="2" spans="1:2">
      <c r="A2" s="12" t="s">
        <v>9</v>
      </c>
      <c r="B2" s="12">
        <v>8.5</v>
      </c>
    </row>
    <row r="3" spans="1:2">
      <c r="A3" s="12" t="s">
        <v>10</v>
      </c>
      <c r="B3" s="12">
        <v>9.1999999999999993</v>
      </c>
    </row>
    <row r="13" spans="1:2" ht="16.5" customHeight="1"/>
    <row r="18" spans="4:17">
      <c r="D18" s="154" t="s">
        <v>37</v>
      </c>
      <c r="E18" s="154"/>
      <c r="F18" s="154"/>
      <c r="G18" s="154"/>
      <c r="H18" s="15"/>
      <c r="I18" s="24" t="s">
        <v>102</v>
      </c>
      <c r="J18" s="24"/>
      <c r="K18" s="24"/>
      <c r="L18" s="24"/>
      <c r="M18" s="15"/>
      <c r="N18" s="154"/>
      <c r="O18" s="154"/>
      <c r="P18" s="154"/>
      <c r="Q18" s="154"/>
    </row>
    <row r="19" spans="4:17">
      <c r="D19" s="154"/>
      <c r="E19" s="154"/>
      <c r="F19" s="154"/>
      <c r="G19" s="154"/>
      <c r="H19" s="15"/>
      <c r="I19" s="24" t="s">
        <v>103</v>
      </c>
      <c r="J19" s="24"/>
      <c r="K19" s="24"/>
      <c r="L19" s="24"/>
      <c r="M19" s="15"/>
      <c r="N19" s="154"/>
      <c r="O19" s="154"/>
      <c r="P19" s="154"/>
      <c r="Q19" s="154"/>
    </row>
    <row r="20" spans="4:17">
      <c r="D20" s="154"/>
      <c r="E20" s="154"/>
      <c r="F20" s="154"/>
      <c r="G20" s="154"/>
      <c r="H20" s="15"/>
      <c r="I20" s="24" t="s">
        <v>104</v>
      </c>
      <c r="J20" s="24"/>
      <c r="K20" s="24"/>
      <c r="L20" s="24"/>
      <c r="M20" s="15"/>
      <c r="N20" s="154"/>
      <c r="O20" s="154"/>
      <c r="P20" s="154"/>
      <c r="Q20" s="154"/>
    </row>
    <row r="22" spans="4:17" s="40" customFormat="1"/>
    <row r="26" spans="4:17">
      <c r="H26" t="s">
        <v>568</v>
      </c>
    </row>
    <row r="31" spans="4:17" ht="16.5" customHeight="1"/>
    <row r="52" spans="8:8">
      <c r="H52" t="s">
        <v>390</v>
      </c>
    </row>
    <row r="53" spans="8:8">
      <c r="H53" t="s">
        <v>562</v>
      </c>
    </row>
    <row r="54" spans="8:8">
      <c r="H54" t="s">
        <v>391</v>
      </c>
    </row>
  </sheetData>
  <mergeCells count="2">
    <mergeCell ref="D18:G20"/>
    <mergeCell ref="N18:Q20"/>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J78"/>
  <sheetViews>
    <sheetView tabSelected="1" topLeftCell="B1" zoomScale="145" zoomScaleNormal="145" workbookViewId="0">
      <selection activeCell="K12" sqref="K12"/>
    </sheetView>
  </sheetViews>
  <sheetFormatPr defaultRowHeight="16.2"/>
  <cols>
    <col min="6" max="6" width="30" bestFit="1" customWidth="1"/>
    <col min="7" max="8" width="7.5546875" bestFit="1" customWidth="1"/>
  </cols>
  <sheetData>
    <row r="21" spans="1:10">
      <c r="A21" s="83"/>
      <c r="B21" s="83"/>
      <c r="C21" s="83"/>
      <c r="D21" s="83"/>
      <c r="E21" s="83"/>
      <c r="F21" s="83"/>
      <c r="G21" s="83"/>
      <c r="H21" s="83"/>
      <c r="I21" s="83"/>
      <c r="J21" s="83"/>
    </row>
    <row r="24" spans="1:10">
      <c r="A24" t="s">
        <v>593</v>
      </c>
    </row>
    <row r="26" spans="1:10">
      <c r="A26" t="s">
        <v>590</v>
      </c>
      <c r="B26" t="s">
        <v>591</v>
      </c>
      <c r="C26" t="s">
        <v>592</v>
      </c>
    </row>
    <row r="27" spans="1:10">
      <c r="A27" t="s">
        <v>588</v>
      </c>
      <c r="B27">
        <v>225273</v>
      </c>
      <c r="C27">
        <v>186863</v>
      </c>
    </row>
    <row r="28" spans="1:10">
      <c r="A28" t="s">
        <v>589</v>
      </c>
      <c r="B28">
        <v>76338</v>
      </c>
      <c r="C28">
        <v>66589</v>
      </c>
    </row>
    <row r="29" spans="1:10">
      <c r="A29" t="s">
        <v>579</v>
      </c>
      <c r="B29">
        <v>55621</v>
      </c>
      <c r="C29">
        <v>46306</v>
      </c>
    </row>
    <row r="30" spans="1:10">
      <c r="A30" t="s">
        <v>580</v>
      </c>
      <c r="B30">
        <v>206884</v>
      </c>
      <c r="C30">
        <v>178194</v>
      </c>
    </row>
    <row r="31" spans="1:10">
      <c r="A31" t="s">
        <v>581</v>
      </c>
      <c r="B31">
        <v>147960</v>
      </c>
      <c r="C31">
        <v>169335</v>
      </c>
    </row>
    <row r="32" spans="1:10">
      <c r="A32" t="s">
        <v>582</v>
      </c>
      <c r="B32">
        <v>86864</v>
      </c>
      <c r="C32">
        <v>127985</v>
      </c>
    </row>
    <row r="33" spans="1:3">
      <c r="A33" t="s">
        <v>583</v>
      </c>
      <c r="B33">
        <v>66888</v>
      </c>
      <c r="C33">
        <v>73427</v>
      </c>
    </row>
    <row r="34" spans="1:3">
      <c r="A34" t="s">
        <v>584</v>
      </c>
      <c r="B34">
        <v>45159</v>
      </c>
      <c r="C34">
        <v>44200</v>
      </c>
    </row>
    <row r="35" spans="1:3">
      <c r="A35" t="s">
        <v>585</v>
      </c>
      <c r="B35">
        <v>20366</v>
      </c>
      <c r="C35">
        <v>19617</v>
      </c>
    </row>
    <row r="36" spans="1:3">
      <c r="A36" t="s">
        <v>586</v>
      </c>
      <c r="B36">
        <v>12363</v>
      </c>
      <c r="C36">
        <v>13323</v>
      </c>
    </row>
    <row r="37" spans="1:3">
      <c r="A37" t="s">
        <v>587</v>
      </c>
      <c r="B37">
        <v>2016</v>
      </c>
      <c r="C37">
        <v>1112</v>
      </c>
    </row>
    <row r="63" spans="1:10">
      <c r="A63" s="83"/>
      <c r="B63" s="83"/>
      <c r="C63" s="83"/>
      <c r="D63" s="83"/>
      <c r="E63" s="83"/>
      <c r="F63" s="83"/>
      <c r="G63" s="83"/>
      <c r="H63" s="83"/>
      <c r="I63" s="83"/>
      <c r="J63" s="83"/>
    </row>
    <row r="65" spans="1:3">
      <c r="A65" t="s">
        <v>593</v>
      </c>
    </row>
    <row r="67" spans="1:3">
      <c r="A67" t="s">
        <v>590</v>
      </c>
      <c r="B67" t="s">
        <v>591</v>
      </c>
      <c r="C67" t="s">
        <v>592</v>
      </c>
    </row>
    <row r="68" spans="1:3">
      <c r="A68" t="s">
        <v>588</v>
      </c>
      <c r="B68">
        <v>225273</v>
      </c>
      <c r="C68">
        <v>186863</v>
      </c>
    </row>
    <row r="69" spans="1:3">
      <c r="A69" t="s">
        <v>580</v>
      </c>
      <c r="B69">
        <v>206884</v>
      </c>
      <c r="C69">
        <v>178194</v>
      </c>
    </row>
    <row r="70" spans="1:3">
      <c r="A70" t="s">
        <v>581</v>
      </c>
      <c r="B70">
        <v>147960</v>
      </c>
      <c r="C70">
        <v>169335</v>
      </c>
    </row>
    <row r="71" spans="1:3">
      <c r="A71" t="s">
        <v>582</v>
      </c>
      <c r="B71">
        <v>86864</v>
      </c>
      <c r="C71">
        <v>127985</v>
      </c>
    </row>
    <row r="72" spans="1:3">
      <c r="A72" t="s">
        <v>583</v>
      </c>
      <c r="B72">
        <v>66888</v>
      </c>
      <c r="C72">
        <v>73427</v>
      </c>
    </row>
    <row r="73" spans="1:3">
      <c r="A73" t="s">
        <v>589</v>
      </c>
      <c r="B73">
        <v>76338</v>
      </c>
      <c r="C73">
        <v>66589</v>
      </c>
    </row>
    <row r="74" spans="1:3">
      <c r="A74" t="s">
        <v>579</v>
      </c>
      <c r="B74">
        <v>55621</v>
      </c>
      <c r="C74">
        <v>46306</v>
      </c>
    </row>
    <row r="75" spans="1:3">
      <c r="A75" t="s">
        <v>584</v>
      </c>
      <c r="B75">
        <v>45159</v>
      </c>
      <c r="C75">
        <v>44200</v>
      </c>
    </row>
    <row r="76" spans="1:3">
      <c r="A76" t="s">
        <v>585</v>
      </c>
      <c r="B76">
        <v>20366</v>
      </c>
      <c r="C76">
        <v>19617</v>
      </c>
    </row>
    <row r="77" spans="1:3">
      <c r="A77" t="s">
        <v>586</v>
      </c>
      <c r="B77">
        <v>12363</v>
      </c>
      <c r="C77">
        <v>13323</v>
      </c>
    </row>
    <row r="78" spans="1:3">
      <c r="A78" t="s">
        <v>587</v>
      </c>
      <c r="B78">
        <v>2016</v>
      </c>
      <c r="C78">
        <v>1112</v>
      </c>
    </row>
  </sheetData>
  <sortState ref="A68:C78">
    <sortCondition descending="1" ref="C68:C78"/>
  </sortState>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1"/>
  <dimension ref="A2:J6"/>
  <sheetViews>
    <sheetView zoomScale="70" zoomScaleNormal="70" workbookViewId="0">
      <selection activeCell="U30" sqref="U30"/>
    </sheetView>
  </sheetViews>
  <sheetFormatPr defaultRowHeight="16.2"/>
  <sheetData>
    <row r="2" spans="1:10">
      <c r="A2" t="s">
        <v>125</v>
      </c>
    </row>
    <row r="3" spans="1:10">
      <c r="H3" t="s">
        <v>126</v>
      </c>
      <c r="I3">
        <v>5.6</v>
      </c>
      <c r="J3" t="s">
        <v>129</v>
      </c>
    </row>
    <row r="4" spans="1:10">
      <c r="H4" t="s">
        <v>127</v>
      </c>
      <c r="I4">
        <v>4.32</v>
      </c>
      <c r="J4" t="s">
        <v>129</v>
      </c>
    </row>
    <row r="5" spans="1:10">
      <c r="H5" t="s">
        <v>128</v>
      </c>
      <c r="I5">
        <v>-1.71</v>
      </c>
      <c r="J5" t="s">
        <v>129</v>
      </c>
    </row>
    <row r="6" spans="1:10">
      <c r="H6" t="s">
        <v>130</v>
      </c>
      <c r="I6">
        <f>SUM(I3:I5)</f>
        <v>8.2100000000000009</v>
      </c>
      <c r="J6" t="s">
        <v>129</v>
      </c>
    </row>
  </sheetData>
  <phoneticPr fontId="1" type="noConversion"/>
  <pageMargins left="0.7" right="0.7" top="0.75" bottom="0.75" header="0.3" footer="0.3"/>
  <pageSetup paperSize="9" orientation="portrait" horizontalDpi="360" verticalDpi="36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dimension ref="A1:Z49"/>
  <sheetViews>
    <sheetView showGridLines="0" topLeftCell="A19" zoomScale="70" zoomScaleNormal="70" workbookViewId="0">
      <selection activeCell="T22" sqref="T22"/>
    </sheetView>
  </sheetViews>
  <sheetFormatPr defaultRowHeight="16.2"/>
  <cols>
    <col min="1" max="2" width="5.44140625" bestFit="1" customWidth="1"/>
    <col min="4" max="4" width="9.44140625" bestFit="1" customWidth="1"/>
    <col min="6" max="6" width="5.44140625" bestFit="1" customWidth="1"/>
    <col min="7" max="7" width="6.77734375" customWidth="1"/>
    <col min="8" max="8" width="7.109375" bestFit="1" customWidth="1"/>
    <col min="9" max="9" width="5.44140625" customWidth="1"/>
    <col min="10" max="10" width="10" bestFit="1" customWidth="1"/>
    <col min="11" max="11" width="10" customWidth="1"/>
    <col min="12" max="12" width="9.44140625" bestFit="1" customWidth="1"/>
  </cols>
  <sheetData>
    <row r="1" spans="1:22">
      <c r="F1" t="s">
        <v>87</v>
      </c>
    </row>
    <row r="2" spans="1:22">
      <c r="A2" s="2" t="s">
        <v>85</v>
      </c>
      <c r="B2" s="2" t="s">
        <v>86</v>
      </c>
      <c r="D2" s="2" t="s">
        <v>82</v>
      </c>
      <c r="F2" s="2" t="s">
        <v>88</v>
      </c>
      <c r="G2" s="2" t="s">
        <v>272</v>
      </c>
      <c r="H2" s="2" t="s">
        <v>271</v>
      </c>
      <c r="I2" s="2" t="s">
        <v>273</v>
      </c>
    </row>
    <row r="3" spans="1:22">
      <c r="A3" s="2" t="s">
        <v>71</v>
      </c>
      <c r="B3" s="2">
        <v>30</v>
      </c>
      <c r="D3" s="2">
        <f>B3+ROW()/100000</f>
        <v>30.000029999999999</v>
      </c>
      <c r="F3" s="2">
        <v>1</v>
      </c>
      <c r="G3" s="2">
        <f>LARGE($D$3:$D$10,F3)</f>
        <v>70.000079999999997</v>
      </c>
      <c r="H3" s="2">
        <f>MATCH(G3,$D$3:$D$10,0)</f>
        <v>6</v>
      </c>
      <c r="I3" s="2" t="str">
        <f>INDEX($A$3:$A$10,H3,0)</f>
        <v>F</v>
      </c>
    </row>
    <row r="4" spans="1:22">
      <c r="A4" s="2" t="s">
        <v>10</v>
      </c>
      <c r="B4" s="2">
        <v>40</v>
      </c>
      <c r="D4" s="2">
        <f t="shared" ref="D4:D10" si="0">B4+ROW()/100000</f>
        <v>40.000039999999998</v>
      </c>
      <c r="F4" s="2">
        <v>2</v>
      </c>
      <c r="G4" s="2">
        <f t="shared" ref="G4:G10" si="1">LARGE($D$3:$D$10,F4)</f>
        <v>60.00009</v>
      </c>
      <c r="H4" s="2">
        <f t="shared" ref="H4:H10" si="2">MATCH(G4,$D$3:$D$10,0)</f>
        <v>7</v>
      </c>
      <c r="I4" s="2" t="str">
        <f t="shared" ref="I4:I10" si="3">INDEX($A$3:$A$10,H4,0)</f>
        <v>G</v>
      </c>
    </row>
    <row r="5" spans="1:22">
      <c r="A5" s="2" t="s">
        <v>11</v>
      </c>
      <c r="B5" s="2">
        <v>59</v>
      </c>
      <c r="D5" s="2">
        <f t="shared" si="0"/>
        <v>59.000050000000002</v>
      </c>
      <c r="F5" s="2">
        <v>3</v>
      </c>
      <c r="G5" s="2">
        <f t="shared" si="1"/>
        <v>59.000050000000002</v>
      </c>
      <c r="H5" s="2">
        <f t="shared" si="2"/>
        <v>3</v>
      </c>
      <c r="I5" s="2" t="str">
        <f t="shared" si="3"/>
        <v>C</v>
      </c>
    </row>
    <row r="6" spans="1:22">
      <c r="A6" s="2" t="s">
        <v>13</v>
      </c>
      <c r="B6" s="2">
        <v>39</v>
      </c>
      <c r="D6" s="2">
        <f t="shared" si="0"/>
        <v>39.000059999999998</v>
      </c>
      <c r="F6" s="2">
        <v>4</v>
      </c>
      <c r="G6" s="2">
        <f t="shared" si="1"/>
        <v>50.000070000000001</v>
      </c>
      <c r="H6" s="2">
        <f t="shared" si="2"/>
        <v>5</v>
      </c>
      <c r="I6" s="2" t="str">
        <f t="shared" si="3"/>
        <v>E</v>
      </c>
    </row>
    <row r="7" spans="1:22">
      <c r="A7" s="2" t="s">
        <v>75</v>
      </c>
      <c r="B7" s="2">
        <v>50</v>
      </c>
      <c r="D7" s="2">
        <f t="shared" si="0"/>
        <v>50.000070000000001</v>
      </c>
      <c r="F7" s="2">
        <v>5</v>
      </c>
      <c r="G7" s="2">
        <f t="shared" si="1"/>
        <v>40.000039999999998</v>
      </c>
      <c r="H7" s="2">
        <f t="shared" si="2"/>
        <v>2</v>
      </c>
      <c r="I7" s="2" t="str">
        <f t="shared" si="3"/>
        <v>B</v>
      </c>
    </row>
    <row r="8" spans="1:22">
      <c r="A8" s="2" t="s">
        <v>31</v>
      </c>
      <c r="B8" s="2">
        <v>70</v>
      </c>
      <c r="D8" s="2">
        <f t="shared" si="0"/>
        <v>70.000079999999997</v>
      </c>
      <c r="F8" s="2">
        <v>6</v>
      </c>
      <c r="G8" s="2">
        <f t="shared" si="1"/>
        <v>39.000059999999998</v>
      </c>
      <c r="H8" s="2">
        <f t="shared" si="2"/>
        <v>4</v>
      </c>
      <c r="I8" s="2" t="str">
        <f t="shared" si="3"/>
        <v>D</v>
      </c>
    </row>
    <row r="9" spans="1:22">
      <c r="A9" s="2" t="s">
        <v>83</v>
      </c>
      <c r="B9" s="2">
        <v>60</v>
      </c>
      <c r="D9" s="2">
        <f t="shared" si="0"/>
        <v>60.00009</v>
      </c>
      <c r="F9" s="2">
        <v>7</v>
      </c>
      <c r="G9" s="2">
        <f t="shared" si="1"/>
        <v>34.000100000000003</v>
      </c>
      <c r="H9" s="2">
        <f t="shared" si="2"/>
        <v>8</v>
      </c>
      <c r="I9" s="2" t="str">
        <f t="shared" si="3"/>
        <v>H</v>
      </c>
    </row>
    <row r="10" spans="1:22">
      <c r="A10" s="2" t="s">
        <v>84</v>
      </c>
      <c r="B10" s="2">
        <v>34</v>
      </c>
      <c r="D10" s="2">
        <f t="shared" si="0"/>
        <v>34.000100000000003</v>
      </c>
      <c r="F10" s="2">
        <v>8</v>
      </c>
      <c r="G10" s="2">
        <f t="shared" si="1"/>
        <v>30.000029999999999</v>
      </c>
      <c r="H10" s="2">
        <f t="shared" si="2"/>
        <v>1</v>
      </c>
      <c r="I10" s="2" t="str">
        <f t="shared" si="3"/>
        <v>A</v>
      </c>
    </row>
    <row r="11" spans="1:22">
      <c r="D11" t="s">
        <v>269</v>
      </c>
    </row>
    <row r="12" spans="1:22">
      <c r="D12" t="s">
        <v>270</v>
      </c>
    </row>
    <row r="16" spans="1:22">
      <c r="V16" t="s">
        <v>265</v>
      </c>
    </row>
    <row r="17" spans="14:26">
      <c r="N17" s="39"/>
      <c r="O17" s="39"/>
      <c r="P17" s="39"/>
      <c r="Q17" s="39"/>
      <c r="R17" s="39"/>
      <c r="S17" s="39"/>
      <c r="T17" s="39"/>
      <c r="U17" s="39"/>
      <c r="V17" s="39"/>
      <c r="W17" s="39"/>
      <c r="X17" s="39"/>
      <c r="Y17" s="39"/>
      <c r="Z17" s="39"/>
    </row>
    <row r="32" spans="14:26">
      <c r="O32" t="s">
        <v>266</v>
      </c>
      <c r="V32" t="s">
        <v>268</v>
      </c>
    </row>
    <row r="33" spans="14:26">
      <c r="O33" t="s">
        <v>267</v>
      </c>
    </row>
    <row r="34" spans="14:26">
      <c r="N34" s="39"/>
      <c r="O34" s="39"/>
      <c r="P34" s="39"/>
      <c r="Q34" s="39"/>
      <c r="R34" s="39"/>
      <c r="S34" s="39"/>
      <c r="T34" s="39"/>
      <c r="U34" s="39"/>
      <c r="V34" s="39"/>
      <c r="W34" s="39"/>
      <c r="X34" s="39"/>
      <c r="Y34" s="39"/>
      <c r="Z34" s="39"/>
    </row>
    <row r="48" spans="14:26">
      <c r="O48" s="154" t="s">
        <v>89</v>
      </c>
      <c r="P48" s="154"/>
      <c r="Q48" s="154"/>
      <c r="R48" s="154"/>
    </row>
    <row r="49" spans="15:18">
      <c r="O49" s="154"/>
      <c r="P49" s="154"/>
      <c r="Q49" s="154"/>
      <c r="R49" s="154"/>
    </row>
  </sheetData>
  <mergeCells count="1">
    <mergeCell ref="O48:R49"/>
  </mergeCells>
  <phoneticPr fontId="1" type="noConversion"/>
  <pageMargins left="0.7" right="0.7" top="0.75" bottom="0.75" header="0.3" footer="0.3"/>
  <pageSetup paperSize="9" orientation="portrait" horizontalDpi="300" verticalDpi="3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8"/>
  <dimension ref="A1:J20"/>
  <sheetViews>
    <sheetView showGridLines="0" workbookViewId="0">
      <selection activeCell="P28" sqref="P28"/>
    </sheetView>
  </sheetViews>
  <sheetFormatPr defaultRowHeight="16.2"/>
  <cols>
    <col min="1" max="1" width="7.44140625" bestFit="1" customWidth="1"/>
  </cols>
  <sheetData>
    <row r="1" spans="1:7">
      <c r="A1" s="2" t="s">
        <v>27</v>
      </c>
      <c r="B1" s="2" t="s">
        <v>28</v>
      </c>
      <c r="C1" s="2" t="s">
        <v>29</v>
      </c>
      <c r="D1" s="2" t="s">
        <v>30</v>
      </c>
    </row>
    <row r="2" spans="1:7">
      <c r="A2" s="2" t="s">
        <v>9</v>
      </c>
      <c r="B2" s="2">
        <v>250</v>
      </c>
      <c r="C2" s="2">
        <v>4</v>
      </c>
      <c r="D2" s="16">
        <f t="shared" ref="D2:D7" si="0">C2/B2</f>
        <v>1.6E-2</v>
      </c>
    </row>
    <row r="3" spans="1:7">
      <c r="A3" s="2" t="s">
        <v>35</v>
      </c>
      <c r="B3" s="2">
        <v>30</v>
      </c>
      <c r="C3" s="2">
        <v>5</v>
      </c>
      <c r="D3" s="16">
        <f>C3/B3</f>
        <v>0.16666666666666666</v>
      </c>
    </row>
    <row r="4" spans="1:7">
      <c r="A4" s="2" t="s">
        <v>11</v>
      </c>
      <c r="B4" s="2">
        <v>200</v>
      </c>
      <c r="C4" s="2">
        <v>5</v>
      </c>
      <c r="D4" s="16">
        <f t="shared" si="0"/>
        <v>2.5000000000000001E-2</v>
      </c>
    </row>
    <row r="5" spans="1:7">
      <c r="A5" s="2" t="s">
        <v>13</v>
      </c>
      <c r="B5" s="2">
        <v>300</v>
      </c>
      <c r="C5" s="2">
        <v>14</v>
      </c>
      <c r="D5" s="16">
        <f t="shared" si="0"/>
        <v>4.6666666666666669E-2</v>
      </c>
    </row>
    <row r="6" spans="1:7">
      <c r="A6" s="2" t="s">
        <v>14</v>
      </c>
      <c r="B6" s="2">
        <v>450</v>
      </c>
      <c r="C6" s="2">
        <v>4</v>
      </c>
      <c r="D6" s="16">
        <f t="shared" si="0"/>
        <v>8.8888888888888889E-3</v>
      </c>
    </row>
    <row r="7" spans="1:7">
      <c r="A7" s="2" t="s">
        <v>31</v>
      </c>
      <c r="B7" s="2">
        <v>600</v>
      </c>
      <c r="C7" s="2">
        <v>10</v>
      </c>
      <c r="D7" s="16">
        <f t="shared" si="0"/>
        <v>1.6666666666666666E-2</v>
      </c>
    </row>
    <row r="9" spans="1:7">
      <c r="A9" t="s">
        <v>82</v>
      </c>
    </row>
    <row r="10" spans="1:7">
      <c r="A10" t="s">
        <v>32</v>
      </c>
    </row>
    <row r="11" spans="1:7">
      <c r="B11" s="2" t="s">
        <v>28</v>
      </c>
      <c r="C11" s="2" t="s">
        <v>29</v>
      </c>
      <c r="D11" s="2" t="s">
        <v>30</v>
      </c>
    </row>
    <row r="12" spans="1:7">
      <c r="B12" s="2">
        <v>0</v>
      </c>
      <c r="C12" s="2">
        <v>0</v>
      </c>
      <c r="D12" s="2">
        <v>0</v>
      </c>
    </row>
    <row r="13" spans="1:7">
      <c r="B13" s="2">
        <v>1000</v>
      </c>
      <c r="C13" s="2">
        <f>B13*D13</f>
        <v>10</v>
      </c>
      <c r="D13" s="2">
        <v>0.01</v>
      </c>
    </row>
    <row r="16" spans="1:7">
      <c r="A16" t="s">
        <v>34</v>
      </c>
      <c r="G16" s="14" t="s">
        <v>36</v>
      </c>
    </row>
    <row r="17" spans="2:10">
      <c r="B17" s="2" t="s">
        <v>28</v>
      </c>
      <c r="C17" s="2" t="s">
        <v>29</v>
      </c>
      <c r="D17" s="2" t="s">
        <v>30</v>
      </c>
      <c r="F17" s="17" t="s">
        <v>38</v>
      </c>
      <c r="G17" s="17"/>
      <c r="H17" s="17"/>
      <c r="I17" s="17"/>
      <c r="J17" s="17"/>
    </row>
    <row r="18" spans="2:10">
      <c r="B18" s="2">
        <v>0</v>
      </c>
      <c r="C18" s="2">
        <v>0</v>
      </c>
      <c r="D18" s="2">
        <v>0</v>
      </c>
      <c r="F18" s="13" t="s">
        <v>33</v>
      </c>
    </row>
    <row r="19" spans="2:10">
      <c r="B19" s="2">
        <v>400</v>
      </c>
      <c r="C19" s="2">
        <f>B19*D19</f>
        <v>20</v>
      </c>
      <c r="D19" s="2">
        <v>0.05</v>
      </c>
    </row>
    <row r="20" spans="2:10">
      <c r="F20" t="s">
        <v>81</v>
      </c>
    </row>
  </sheetData>
  <phoneticPr fontId="1" type="noConversion"/>
  <hyperlinks>
    <hyperlink ref="F18" r:id="rId1"/>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7"/>
  <dimension ref="A1:M51"/>
  <sheetViews>
    <sheetView topLeftCell="H16" zoomScale="115" zoomScaleNormal="115" workbookViewId="0">
      <selection activeCell="V15" sqref="V15"/>
    </sheetView>
  </sheetViews>
  <sheetFormatPr defaultRowHeight="16.2"/>
  <cols>
    <col min="1" max="9" width="6.6640625" customWidth="1"/>
    <col min="10" max="10" width="9.77734375" customWidth="1"/>
    <col min="11" max="11" width="6.5546875" bestFit="1" customWidth="1"/>
    <col min="12" max="12" width="5.5546875" bestFit="1" customWidth="1"/>
    <col min="13" max="13" width="6" bestFit="1" customWidth="1"/>
    <col min="14" max="14" width="6" customWidth="1"/>
  </cols>
  <sheetData>
    <row r="1" spans="1:13" ht="64.8">
      <c r="A1" s="119" t="s">
        <v>394</v>
      </c>
      <c r="B1" s="119" t="s">
        <v>393</v>
      </c>
      <c r="C1" s="119"/>
      <c r="D1" s="119" t="s">
        <v>396</v>
      </c>
      <c r="E1" s="119" t="s">
        <v>395</v>
      </c>
      <c r="F1" s="119"/>
      <c r="G1" s="119" t="s">
        <v>399</v>
      </c>
      <c r="H1" s="119" t="s">
        <v>397</v>
      </c>
      <c r="I1" s="119" t="s">
        <v>398</v>
      </c>
      <c r="J1" s="119"/>
      <c r="K1" s="119"/>
      <c r="L1" s="119"/>
    </row>
    <row r="2" spans="1:13">
      <c r="A2">
        <v>0</v>
      </c>
      <c r="B2">
        <v>1.95</v>
      </c>
      <c r="I2" s="121"/>
      <c r="K2" t="s">
        <v>400</v>
      </c>
      <c r="L2">
        <f>MIN(I2:I51)</f>
        <v>-775.99999999998749</v>
      </c>
    </row>
    <row r="3" spans="1:13">
      <c r="A3">
        <v>1</v>
      </c>
      <c r="B3">
        <v>2</v>
      </c>
      <c r="D3">
        <f>AVERAGE(A2:A3)</f>
        <v>0.5</v>
      </c>
      <c r="E3">
        <f>(B3-B2)/(A3-A2)</f>
        <v>5.0000000000000044E-2</v>
      </c>
      <c r="I3" s="121"/>
      <c r="K3" t="s">
        <v>401</v>
      </c>
      <c r="L3">
        <f>MATCH(L2,I2:I51,0)</f>
        <v>37</v>
      </c>
    </row>
    <row r="4" spans="1:13">
      <c r="A4">
        <v>2</v>
      </c>
      <c r="B4">
        <v>2.06</v>
      </c>
      <c r="D4">
        <f t="shared" ref="D4:D51" si="0">AVERAGE(A3:A4)</f>
        <v>1.5</v>
      </c>
      <c r="E4">
        <f t="shared" ref="E4:E51" si="1">(B4-B3)/(A4-A3)</f>
        <v>6.0000000000000053E-2</v>
      </c>
      <c r="G4">
        <f>AVERAGE(D3:D4)</f>
        <v>1</v>
      </c>
      <c r="H4">
        <f>(E4-E3)/(D4-D3)</f>
        <v>1.0000000000000009E-2</v>
      </c>
      <c r="I4" s="121"/>
      <c r="K4" t="s">
        <v>273</v>
      </c>
      <c r="L4">
        <f>INDEX(G2:G51,L3)</f>
        <v>25.1</v>
      </c>
      <c r="M4" t="s">
        <v>392</v>
      </c>
    </row>
    <row r="5" spans="1:13">
      <c r="A5">
        <v>3</v>
      </c>
      <c r="B5">
        <v>2.11</v>
      </c>
      <c r="D5">
        <f t="shared" si="0"/>
        <v>2.5</v>
      </c>
      <c r="E5">
        <f t="shared" si="1"/>
        <v>4.9999999999999822E-2</v>
      </c>
      <c r="G5">
        <f t="shared" ref="G5:G51" si="2">AVERAGE(D4:D5)</f>
        <v>2</v>
      </c>
      <c r="H5">
        <f t="shared" ref="H5:H51" si="3">(E5-E4)/(D5-D4)</f>
        <v>-1.0000000000000231E-2</v>
      </c>
      <c r="I5" s="121">
        <f>H5-H4</f>
        <v>-2.000000000000024E-2</v>
      </c>
      <c r="J5" s="120"/>
      <c r="K5" s="120"/>
      <c r="L5" s="120"/>
    </row>
    <row r="6" spans="1:13">
      <c r="A6">
        <v>4</v>
      </c>
      <c r="B6">
        <v>2.16</v>
      </c>
      <c r="D6">
        <f t="shared" si="0"/>
        <v>3.5</v>
      </c>
      <c r="E6">
        <f t="shared" si="1"/>
        <v>5.0000000000000266E-2</v>
      </c>
      <c r="G6">
        <f t="shared" si="2"/>
        <v>3</v>
      </c>
      <c r="H6">
        <f t="shared" si="3"/>
        <v>4.4408920985006262E-16</v>
      </c>
      <c r="I6" s="121">
        <f t="shared" ref="I6:I51" si="4">H6-H5</f>
        <v>1.0000000000000675E-2</v>
      </c>
      <c r="J6" s="120"/>
      <c r="K6" s="120" t="s">
        <v>393</v>
      </c>
      <c r="L6" s="121">
        <v>7</v>
      </c>
    </row>
    <row r="7" spans="1:13">
      <c r="A7">
        <v>5</v>
      </c>
      <c r="B7">
        <v>2.23</v>
      </c>
      <c r="D7">
        <f t="shared" si="0"/>
        <v>4.5</v>
      </c>
      <c r="E7">
        <f t="shared" si="1"/>
        <v>6.999999999999984E-2</v>
      </c>
      <c r="G7">
        <f t="shared" si="2"/>
        <v>4</v>
      </c>
      <c r="H7">
        <f t="shared" si="3"/>
        <v>1.9999999999999574E-2</v>
      </c>
      <c r="I7" s="121">
        <f t="shared" si="4"/>
        <v>1.999999999999913E-2</v>
      </c>
      <c r="J7" s="120"/>
      <c r="K7" s="120"/>
      <c r="L7" s="120"/>
    </row>
    <row r="8" spans="1:13">
      <c r="A8">
        <v>6</v>
      </c>
      <c r="B8">
        <v>2.2799999999999998</v>
      </c>
      <c r="D8">
        <f t="shared" si="0"/>
        <v>5.5</v>
      </c>
      <c r="E8">
        <f t="shared" si="1"/>
        <v>4.9999999999999822E-2</v>
      </c>
      <c r="G8">
        <f t="shared" si="2"/>
        <v>5</v>
      </c>
      <c r="H8">
        <f t="shared" si="3"/>
        <v>-2.0000000000000018E-2</v>
      </c>
      <c r="I8" s="121">
        <f t="shared" si="4"/>
        <v>-3.9999999999999591E-2</v>
      </c>
      <c r="J8" s="120"/>
      <c r="K8" s="120"/>
      <c r="L8" s="120"/>
    </row>
    <row r="9" spans="1:13">
      <c r="A9">
        <v>7</v>
      </c>
      <c r="B9">
        <v>2.35</v>
      </c>
      <c r="D9">
        <f t="shared" si="0"/>
        <v>6.5</v>
      </c>
      <c r="E9">
        <f t="shared" si="1"/>
        <v>7.0000000000000284E-2</v>
      </c>
      <c r="G9">
        <f t="shared" si="2"/>
        <v>6</v>
      </c>
      <c r="H9">
        <f t="shared" si="3"/>
        <v>2.0000000000000462E-2</v>
      </c>
      <c r="I9" s="121">
        <f t="shared" si="4"/>
        <v>4.000000000000048E-2</v>
      </c>
      <c r="J9" s="120"/>
      <c r="K9" s="120"/>
      <c r="L9" s="120"/>
    </row>
    <row r="10" spans="1:13">
      <c r="A10">
        <v>8</v>
      </c>
      <c r="B10">
        <v>2.41</v>
      </c>
      <c r="D10">
        <f t="shared" si="0"/>
        <v>7.5</v>
      </c>
      <c r="E10">
        <f t="shared" si="1"/>
        <v>6.0000000000000053E-2</v>
      </c>
      <c r="G10">
        <f t="shared" si="2"/>
        <v>7</v>
      </c>
      <c r="H10">
        <f t="shared" si="3"/>
        <v>-1.0000000000000231E-2</v>
      </c>
      <c r="I10" s="121">
        <f t="shared" si="4"/>
        <v>-3.0000000000000693E-2</v>
      </c>
      <c r="J10" s="120"/>
      <c r="K10" s="120"/>
      <c r="L10" s="120"/>
    </row>
    <row r="11" spans="1:13">
      <c r="A11">
        <v>9</v>
      </c>
      <c r="B11">
        <v>2.46</v>
      </c>
      <c r="D11">
        <f t="shared" si="0"/>
        <v>8.5</v>
      </c>
      <c r="E11">
        <f t="shared" si="1"/>
        <v>4.9999999999999822E-2</v>
      </c>
      <c r="G11">
        <f t="shared" si="2"/>
        <v>8</v>
      </c>
      <c r="H11">
        <f t="shared" si="3"/>
        <v>-1.0000000000000231E-2</v>
      </c>
      <c r="I11" s="121">
        <f t="shared" si="4"/>
        <v>0</v>
      </c>
      <c r="J11" s="120"/>
      <c r="K11" s="120"/>
      <c r="L11" s="120"/>
    </row>
    <row r="12" spans="1:13">
      <c r="A12">
        <v>10</v>
      </c>
      <c r="B12">
        <v>2.5099999999999998</v>
      </c>
      <c r="D12">
        <f t="shared" si="0"/>
        <v>9.5</v>
      </c>
      <c r="E12">
        <f t="shared" si="1"/>
        <v>4.9999999999999822E-2</v>
      </c>
      <c r="G12">
        <f t="shared" si="2"/>
        <v>9</v>
      </c>
      <c r="H12">
        <f t="shared" si="3"/>
        <v>0</v>
      </c>
      <c r="I12" s="121">
        <f t="shared" si="4"/>
        <v>1.0000000000000231E-2</v>
      </c>
      <c r="J12" s="120"/>
      <c r="K12" s="120"/>
      <c r="L12" s="120"/>
    </row>
    <row r="13" spans="1:13">
      <c r="A13">
        <v>11</v>
      </c>
      <c r="B13">
        <v>2.59</v>
      </c>
      <c r="D13">
        <f t="shared" si="0"/>
        <v>10.5</v>
      </c>
      <c r="E13">
        <f t="shared" si="1"/>
        <v>8.0000000000000071E-2</v>
      </c>
      <c r="G13">
        <f t="shared" si="2"/>
        <v>10</v>
      </c>
      <c r="H13">
        <f t="shared" si="3"/>
        <v>3.0000000000000249E-2</v>
      </c>
      <c r="I13" s="121">
        <f t="shared" si="4"/>
        <v>3.0000000000000249E-2</v>
      </c>
      <c r="J13" s="120"/>
      <c r="K13" s="120"/>
      <c r="L13" s="120"/>
    </row>
    <row r="14" spans="1:13">
      <c r="A14">
        <v>12</v>
      </c>
      <c r="B14">
        <v>2.67</v>
      </c>
      <c r="D14">
        <f t="shared" si="0"/>
        <v>11.5</v>
      </c>
      <c r="E14">
        <f t="shared" si="1"/>
        <v>8.0000000000000071E-2</v>
      </c>
      <c r="G14">
        <f t="shared" si="2"/>
        <v>11</v>
      </c>
      <c r="H14">
        <f t="shared" si="3"/>
        <v>0</v>
      </c>
      <c r="I14" s="121">
        <f t="shared" si="4"/>
        <v>-3.0000000000000249E-2</v>
      </c>
      <c r="J14" s="120"/>
      <c r="K14" s="120"/>
      <c r="L14" s="120"/>
    </row>
    <row r="15" spans="1:13">
      <c r="A15">
        <v>13</v>
      </c>
      <c r="B15">
        <v>2.74</v>
      </c>
      <c r="D15">
        <f t="shared" si="0"/>
        <v>12.5</v>
      </c>
      <c r="E15">
        <f t="shared" si="1"/>
        <v>7.0000000000000284E-2</v>
      </c>
      <c r="G15">
        <f t="shared" si="2"/>
        <v>12</v>
      </c>
      <c r="H15">
        <f t="shared" si="3"/>
        <v>-9.9999999999997868E-3</v>
      </c>
      <c r="I15" s="121">
        <f t="shared" si="4"/>
        <v>-9.9999999999997868E-3</v>
      </c>
      <c r="J15" s="120"/>
      <c r="K15" s="120"/>
      <c r="L15" s="120"/>
    </row>
    <row r="16" spans="1:13">
      <c r="A16">
        <v>14</v>
      </c>
      <c r="B16">
        <v>2.85</v>
      </c>
      <c r="D16">
        <f t="shared" si="0"/>
        <v>13.5</v>
      </c>
      <c r="E16">
        <f t="shared" si="1"/>
        <v>0.10999999999999988</v>
      </c>
      <c r="G16">
        <f t="shared" si="2"/>
        <v>13</v>
      </c>
      <c r="H16">
        <f t="shared" si="3"/>
        <v>3.9999999999999591E-2</v>
      </c>
      <c r="I16" s="121">
        <f t="shared" si="4"/>
        <v>4.9999999999999378E-2</v>
      </c>
      <c r="J16" s="120"/>
      <c r="K16" s="120"/>
      <c r="L16" s="120"/>
    </row>
    <row r="17" spans="1:12">
      <c r="A17">
        <v>15</v>
      </c>
      <c r="B17">
        <v>2.96</v>
      </c>
      <c r="D17">
        <f t="shared" si="0"/>
        <v>14.5</v>
      </c>
      <c r="E17">
        <f t="shared" si="1"/>
        <v>0.10999999999999988</v>
      </c>
      <c r="G17">
        <f t="shared" si="2"/>
        <v>14</v>
      </c>
      <c r="H17">
        <f t="shared" si="3"/>
        <v>0</v>
      </c>
      <c r="I17" s="121">
        <f t="shared" si="4"/>
        <v>-3.9999999999999591E-2</v>
      </c>
      <c r="J17" s="120"/>
      <c r="K17" s="120"/>
      <c r="L17" s="120"/>
    </row>
    <row r="18" spans="1:12">
      <c r="A18">
        <v>16</v>
      </c>
      <c r="B18">
        <v>3.03</v>
      </c>
      <c r="D18">
        <f t="shared" si="0"/>
        <v>15.5</v>
      </c>
      <c r="E18">
        <f t="shared" si="1"/>
        <v>6.999999999999984E-2</v>
      </c>
      <c r="G18">
        <f t="shared" si="2"/>
        <v>15</v>
      </c>
      <c r="H18">
        <f t="shared" si="3"/>
        <v>-4.0000000000000036E-2</v>
      </c>
      <c r="I18" s="121">
        <f t="shared" si="4"/>
        <v>-4.0000000000000036E-2</v>
      </c>
      <c r="J18" s="120"/>
      <c r="K18" s="120"/>
      <c r="L18" s="120"/>
    </row>
    <row r="19" spans="1:12">
      <c r="A19">
        <v>17</v>
      </c>
      <c r="B19">
        <v>3.11</v>
      </c>
      <c r="D19">
        <f t="shared" si="0"/>
        <v>16.5</v>
      </c>
      <c r="E19">
        <f t="shared" si="1"/>
        <v>8.0000000000000071E-2</v>
      </c>
      <c r="G19">
        <f t="shared" si="2"/>
        <v>16</v>
      </c>
      <c r="H19">
        <f t="shared" si="3"/>
        <v>1.0000000000000231E-2</v>
      </c>
      <c r="I19" s="121">
        <f t="shared" si="4"/>
        <v>5.0000000000000266E-2</v>
      </c>
      <c r="J19" s="120"/>
      <c r="K19" s="120"/>
      <c r="L19" s="120"/>
    </row>
    <row r="20" spans="1:12">
      <c r="A20">
        <v>18</v>
      </c>
      <c r="B20">
        <v>3.23</v>
      </c>
      <c r="D20">
        <f t="shared" si="0"/>
        <v>17.5</v>
      </c>
      <c r="E20">
        <f t="shared" si="1"/>
        <v>0.12000000000000011</v>
      </c>
      <c r="G20">
        <f t="shared" si="2"/>
        <v>17</v>
      </c>
      <c r="H20">
        <f t="shared" si="3"/>
        <v>4.0000000000000036E-2</v>
      </c>
      <c r="I20" s="121">
        <f t="shared" si="4"/>
        <v>2.9999999999999805E-2</v>
      </c>
      <c r="J20" s="120"/>
      <c r="K20" s="120"/>
      <c r="L20" s="120"/>
    </row>
    <row r="21" spans="1:12">
      <c r="A21">
        <v>19</v>
      </c>
      <c r="B21">
        <v>3.3</v>
      </c>
      <c r="D21">
        <f t="shared" si="0"/>
        <v>18.5</v>
      </c>
      <c r="E21">
        <f t="shared" si="1"/>
        <v>6.999999999999984E-2</v>
      </c>
      <c r="G21">
        <f t="shared" si="2"/>
        <v>18</v>
      </c>
      <c r="H21">
        <f t="shared" si="3"/>
        <v>-5.0000000000000266E-2</v>
      </c>
      <c r="I21" s="121">
        <f t="shared" si="4"/>
        <v>-9.0000000000000302E-2</v>
      </c>
      <c r="J21" s="120"/>
      <c r="K21" s="120"/>
      <c r="L21" s="120"/>
    </row>
    <row r="22" spans="1:12">
      <c r="A22">
        <v>20</v>
      </c>
      <c r="B22">
        <v>3.38</v>
      </c>
      <c r="D22">
        <f t="shared" si="0"/>
        <v>19.5</v>
      </c>
      <c r="E22">
        <f t="shared" si="1"/>
        <v>8.0000000000000071E-2</v>
      </c>
      <c r="G22">
        <f t="shared" si="2"/>
        <v>19</v>
      </c>
      <c r="H22">
        <f t="shared" si="3"/>
        <v>1.0000000000000231E-2</v>
      </c>
      <c r="I22" s="121">
        <f t="shared" si="4"/>
        <v>6.0000000000000497E-2</v>
      </c>
      <c r="J22" s="120"/>
      <c r="K22" s="120"/>
      <c r="L22" s="120"/>
    </row>
    <row r="23" spans="1:12">
      <c r="A23">
        <v>20.5</v>
      </c>
      <c r="B23">
        <v>3.45</v>
      </c>
      <c r="D23">
        <f t="shared" si="0"/>
        <v>20.25</v>
      </c>
      <c r="E23">
        <f t="shared" si="1"/>
        <v>0.14000000000000057</v>
      </c>
      <c r="G23">
        <f t="shared" si="2"/>
        <v>19.875</v>
      </c>
      <c r="H23">
        <f t="shared" si="3"/>
        <v>8.0000000000000668E-2</v>
      </c>
      <c r="I23" s="121">
        <f t="shared" si="4"/>
        <v>7.0000000000000437E-2</v>
      </c>
      <c r="J23" s="120"/>
      <c r="K23" s="120"/>
      <c r="L23" s="120"/>
    </row>
    <row r="24" spans="1:12">
      <c r="A24">
        <v>21</v>
      </c>
      <c r="B24">
        <v>3.51</v>
      </c>
      <c r="D24">
        <f t="shared" si="0"/>
        <v>20.75</v>
      </c>
      <c r="E24">
        <f t="shared" si="1"/>
        <v>0.11999999999999922</v>
      </c>
      <c r="G24">
        <f t="shared" si="2"/>
        <v>20.5</v>
      </c>
      <c r="H24">
        <f t="shared" si="3"/>
        <v>-4.00000000000027E-2</v>
      </c>
      <c r="I24" s="121">
        <f t="shared" si="4"/>
        <v>-0.12000000000000337</v>
      </c>
      <c r="J24" s="120"/>
      <c r="K24" s="120"/>
      <c r="L24" s="120"/>
    </row>
    <row r="25" spans="1:12">
      <c r="A25">
        <v>21.5</v>
      </c>
      <c r="B25">
        <v>3.55</v>
      </c>
      <c r="D25">
        <f t="shared" si="0"/>
        <v>21.25</v>
      </c>
      <c r="E25">
        <f t="shared" si="1"/>
        <v>8.0000000000000071E-2</v>
      </c>
      <c r="G25">
        <f t="shared" si="2"/>
        <v>21</v>
      </c>
      <c r="H25">
        <f t="shared" si="3"/>
        <v>-7.9999999999998295E-2</v>
      </c>
      <c r="I25" s="121">
        <f t="shared" si="4"/>
        <v>-3.9999999999995595E-2</v>
      </c>
      <c r="J25" s="120"/>
      <c r="K25" s="120"/>
      <c r="L25" s="120"/>
    </row>
    <row r="26" spans="1:12">
      <c r="A26">
        <v>22</v>
      </c>
      <c r="B26">
        <v>3.62</v>
      </c>
      <c r="D26">
        <f t="shared" si="0"/>
        <v>21.75</v>
      </c>
      <c r="E26">
        <f t="shared" si="1"/>
        <v>0.14000000000000057</v>
      </c>
      <c r="G26">
        <f t="shared" si="2"/>
        <v>21.5</v>
      </c>
      <c r="H26">
        <f t="shared" si="3"/>
        <v>0.12000000000000099</v>
      </c>
      <c r="I26" s="121">
        <f t="shared" si="4"/>
        <v>0.19999999999999929</v>
      </c>
      <c r="J26" s="120"/>
      <c r="K26" s="120"/>
      <c r="L26" s="120"/>
    </row>
    <row r="27" spans="1:12">
      <c r="A27">
        <v>22.5</v>
      </c>
      <c r="B27">
        <v>3.65</v>
      </c>
      <c r="D27">
        <f t="shared" si="0"/>
        <v>22.25</v>
      </c>
      <c r="E27">
        <f t="shared" si="1"/>
        <v>5.9999999999999609E-2</v>
      </c>
      <c r="G27">
        <f t="shared" si="2"/>
        <v>22</v>
      </c>
      <c r="H27">
        <f t="shared" si="3"/>
        <v>-0.16000000000000192</v>
      </c>
      <c r="I27" s="121">
        <f t="shared" si="4"/>
        <v>-0.28000000000000291</v>
      </c>
      <c r="J27" s="120"/>
      <c r="K27" s="120"/>
      <c r="L27" s="120"/>
    </row>
    <row r="28" spans="1:12">
      <c r="A28">
        <v>23</v>
      </c>
      <c r="B28">
        <v>3.72</v>
      </c>
      <c r="D28">
        <f t="shared" si="0"/>
        <v>22.75</v>
      </c>
      <c r="E28">
        <f t="shared" si="1"/>
        <v>0.14000000000000057</v>
      </c>
      <c r="G28">
        <f t="shared" si="2"/>
        <v>22.5</v>
      </c>
      <c r="H28">
        <f t="shared" si="3"/>
        <v>0.16000000000000192</v>
      </c>
      <c r="I28" s="121">
        <f t="shared" si="4"/>
        <v>0.32000000000000384</v>
      </c>
      <c r="J28" s="120"/>
      <c r="K28" s="120"/>
      <c r="L28" s="120"/>
    </row>
    <row r="29" spans="1:12">
      <c r="A29">
        <v>23.5</v>
      </c>
      <c r="B29">
        <v>3.77</v>
      </c>
      <c r="D29">
        <f t="shared" si="0"/>
        <v>23.25</v>
      </c>
      <c r="E29">
        <f t="shared" si="1"/>
        <v>9.9999999999999645E-2</v>
      </c>
      <c r="G29">
        <f t="shared" si="2"/>
        <v>23</v>
      </c>
      <c r="H29">
        <f t="shared" si="3"/>
        <v>-8.0000000000001847E-2</v>
      </c>
      <c r="I29" s="121">
        <f t="shared" si="4"/>
        <v>-0.24000000000000377</v>
      </c>
      <c r="J29" s="120"/>
      <c r="K29" s="120"/>
      <c r="L29" s="120"/>
    </row>
    <row r="30" spans="1:12">
      <c r="A30">
        <v>24</v>
      </c>
      <c r="B30">
        <v>3.83</v>
      </c>
      <c r="D30">
        <f t="shared" si="0"/>
        <v>23.75</v>
      </c>
      <c r="E30">
        <f t="shared" si="1"/>
        <v>0.12000000000000011</v>
      </c>
      <c r="G30">
        <f t="shared" si="2"/>
        <v>23.5</v>
      </c>
      <c r="H30">
        <f t="shared" si="3"/>
        <v>4.0000000000000924E-2</v>
      </c>
      <c r="I30" s="121">
        <f t="shared" si="4"/>
        <v>0.12000000000000277</v>
      </c>
      <c r="J30" s="120"/>
      <c r="K30" s="120"/>
      <c r="L30" s="120"/>
    </row>
    <row r="31" spans="1:12">
      <c r="A31">
        <v>24.5</v>
      </c>
      <c r="B31">
        <v>3.87</v>
      </c>
      <c r="D31">
        <f t="shared" si="0"/>
        <v>24.25</v>
      </c>
      <c r="E31">
        <f t="shared" si="1"/>
        <v>8.0000000000000071E-2</v>
      </c>
      <c r="G31">
        <f t="shared" si="2"/>
        <v>24</v>
      </c>
      <c r="H31">
        <f t="shared" si="3"/>
        <v>-8.0000000000000071E-2</v>
      </c>
      <c r="I31" s="121">
        <f t="shared" si="4"/>
        <v>-0.12000000000000099</v>
      </c>
      <c r="J31" s="120"/>
      <c r="K31" s="120"/>
      <c r="L31" s="120"/>
    </row>
    <row r="32" spans="1:12">
      <c r="A32">
        <v>24.6</v>
      </c>
      <c r="B32">
        <v>3.91</v>
      </c>
      <c r="D32">
        <f t="shared" si="0"/>
        <v>24.55</v>
      </c>
      <c r="E32">
        <f t="shared" si="1"/>
        <v>0.39999999999999469</v>
      </c>
      <c r="G32">
        <f t="shared" si="2"/>
        <v>24.4</v>
      </c>
      <c r="H32">
        <f t="shared" si="3"/>
        <v>1.0666666666666462</v>
      </c>
      <c r="I32" s="121">
        <f t="shared" si="4"/>
        <v>1.1466666666666463</v>
      </c>
      <c r="J32" s="120"/>
      <c r="K32" s="120"/>
      <c r="L32" s="120"/>
    </row>
    <row r="33" spans="1:12">
      <c r="A33">
        <v>24.7</v>
      </c>
      <c r="B33">
        <v>3.96</v>
      </c>
      <c r="D33">
        <f t="shared" si="0"/>
        <v>24.65</v>
      </c>
      <c r="E33">
        <f t="shared" si="1"/>
        <v>0.50000000000000888</v>
      </c>
      <c r="G33">
        <f t="shared" si="2"/>
        <v>24.6</v>
      </c>
      <c r="H33">
        <f t="shared" si="3"/>
        <v>1.0000000000001632</v>
      </c>
      <c r="I33" s="121">
        <f t="shared" si="4"/>
        <v>-6.6666666666483021E-2</v>
      </c>
      <c r="J33" s="120"/>
      <c r="K33" s="120"/>
      <c r="L33" s="120"/>
    </row>
    <row r="34" spans="1:12">
      <c r="A34">
        <v>24.8</v>
      </c>
      <c r="B34">
        <v>4.13</v>
      </c>
      <c r="D34">
        <f t="shared" si="0"/>
        <v>24.75</v>
      </c>
      <c r="E34">
        <f t="shared" si="1"/>
        <v>1.6999999999999751</v>
      </c>
      <c r="G34">
        <f t="shared" si="2"/>
        <v>24.7</v>
      </c>
      <c r="H34">
        <f t="shared" si="3"/>
        <v>11.999999999999492</v>
      </c>
      <c r="I34" s="121">
        <f t="shared" si="4"/>
        <v>10.999999999999329</v>
      </c>
      <c r="J34" s="120"/>
      <c r="K34" s="120"/>
      <c r="L34" s="120"/>
    </row>
    <row r="35" spans="1:12">
      <c r="A35">
        <v>24.9</v>
      </c>
      <c r="B35">
        <v>4.33</v>
      </c>
      <c r="D35">
        <f t="shared" si="0"/>
        <v>24.85</v>
      </c>
      <c r="E35">
        <f t="shared" si="1"/>
        <v>2.0000000000000444</v>
      </c>
      <c r="G35">
        <f t="shared" si="2"/>
        <v>24.8</v>
      </c>
      <c r="H35">
        <f t="shared" si="3"/>
        <v>3.0000000000006506</v>
      </c>
      <c r="I35" s="121">
        <f t="shared" si="4"/>
        <v>-8.9999999999988418</v>
      </c>
      <c r="J35" s="120"/>
      <c r="K35" s="120"/>
      <c r="L35" s="120"/>
    </row>
    <row r="36" spans="1:12">
      <c r="A36">
        <v>25</v>
      </c>
      <c r="B36">
        <v>4.63</v>
      </c>
      <c r="D36">
        <f t="shared" si="0"/>
        <v>24.95</v>
      </c>
      <c r="E36">
        <f t="shared" si="1"/>
        <v>2.9999999999999556</v>
      </c>
      <c r="G36">
        <f t="shared" si="2"/>
        <v>24.9</v>
      </c>
      <c r="H36">
        <f t="shared" si="3"/>
        <v>9.999999999999325</v>
      </c>
      <c r="I36" s="121">
        <f t="shared" si="4"/>
        <v>6.9999999999986748</v>
      </c>
      <c r="J36" s="120"/>
      <c r="K36" s="120"/>
      <c r="L36" s="120"/>
    </row>
    <row r="37" spans="1:12">
      <c r="A37">
        <v>25.1</v>
      </c>
      <c r="B37">
        <v>9.14</v>
      </c>
      <c r="D37">
        <f t="shared" si="0"/>
        <v>25.05</v>
      </c>
      <c r="E37">
        <f t="shared" si="1"/>
        <v>45.099999999999369</v>
      </c>
      <c r="G37">
        <f t="shared" si="2"/>
        <v>25</v>
      </c>
      <c r="H37">
        <f t="shared" si="3"/>
        <v>420.99999999998812</v>
      </c>
      <c r="I37" s="121">
        <f t="shared" si="4"/>
        <v>410.9999999999888</v>
      </c>
      <c r="J37" s="120"/>
      <c r="K37" s="120"/>
      <c r="L37" s="120"/>
    </row>
    <row r="38" spans="1:12">
      <c r="A38">
        <v>25.2</v>
      </c>
      <c r="B38">
        <v>10.1</v>
      </c>
      <c r="D38">
        <f t="shared" si="0"/>
        <v>25.15</v>
      </c>
      <c r="E38">
        <f t="shared" si="1"/>
        <v>9.600000000000195</v>
      </c>
      <c r="G38">
        <f t="shared" si="2"/>
        <v>25.1</v>
      </c>
      <c r="H38">
        <f t="shared" si="3"/>
        <v>-354.99999999999932</v>
      </c>
      <c r="I38" s="121">
        <f t="shared" si="4"/>
        <v>-775.99999999998749</v>
      </c>
      <c r="J38" s="120"/>
      <c r="K38" s="120"/>
      <c r="L38" s="120"/>
    </row>
    <row r="39" spans="1:12">
      <c r="A39">
        <v>25.3</v>
      </c>
      <c r="B39">
        <v>10.5</v>
      </c>
      <c r="D39">
        <f t="shared" si="0"/>
        <v>25.25</v>
      </c>
      <c r="E39">
        <f t="shared" si="1"/>
        <v>3.9999999999999467</v>
      </c>
      <c r="G39">
        <f t="shared" si="2"/>
        <v>25.2</v>
      </c>
      <c r="H39">
        <f t="shared" si="3"/>
        <v>-56.000000000001684</v>
      </c>
      <c r="I39" s="121">
        <f t="shared" si="4"/>
        <v>298.99999999999761</v>
      </c>
      <c r="J39" s="120"/>
      <c r="K39" s="120"/>
      <c r="L39" s="120"/>
    </row>
    <row r="40" spans="1:12">
      <c r="A40">
        <v>25.4</v>
      </c>
      <c r="B40">
        <v>10.55</v>
      </c>
      <c r="D40">
        <f t="shared" si="0"/>
        <v>25.35</v>
      </c>
      <c r="E40">
        <f t="shared" si="1"/>
        <v>0.50000000000001776</v>
      </c>
      <c r="G40">
        <f t="shared" si="2"/>
        <v>25.3</v>
      </c>
      <c r="H40">
        <f t="shared" si="3"/>
        <v>-34.999999999998792</v>
      </c>
      <c r="I40" s="121">
        <f t="shared" si="4"/>
        <v>21.000000000002892</v>
      </c>
      <c r="J40" s="120"/>
      <c r="K40" s="120"/>
      <c r="L40" s="120"/>
    </row>
    <row r="41" spans="1:12">
      <c r="A41">
        <v>25.5</v>
      </c>
      <c r="B41">
        <v>10.6</v>
      </c>
      <c r="D41">
        <f t="shared" si="0"/>
        <v>25.45</v>
      </c>
      <c r="E41">
        <f t="shared" si="1"/>
        <v>0.49999999999998224</v>
      </c>
      <c r="G41">
        <f t="shared" si="2"/>
        <v>25.4</v>
      </c>
      <c r="H41">
        <f t="shared" si="3"/>
        <v>-3.5527136788005767E-13</v>
      </c>
      <c r="I41" s="121">
        <f t="shared" si="4"/>
        <v>34.999999999998437</v>
      </c>
      <c r="J41" s="120"/>
      <c r="K41" s="120"/>
      <c r="L41" s="120"/>
    </row>
    <row r="42" spans="1:12">
      <c r="A42">
        <v>26</v>
      </c>
      <c r="B42">
        <v>10.95</v>
      </c>
      <c r="D42">
        <f t="shared" si="0"/>
        <v>25.75</v>
      </c>
      <c r="E42">
        <f t="shared" si="1"/>
        <v>0.69999999999999929</v>
      </c>
      <c r="G42">
        <f t="shared" si="2"/>
        <v>25.6</v>
      </c>
      <c r="H42">
        <f t="shared" si="3"/>
        <v>0.66666666666672192</v>
      </c>
      <c r="I42" s="121">
        <f t="shared" si="4"/>
        <v>0.66666666666707719</v>
      </c>
      <c r="J42" s="120"/>
      <c r="K42" s="120"/>
      <c r="L42" s="120"/>
    </row>
    <row r="43" spans="1:12">
      <c r="A43">
        <v>27</v>
      </c>
      <c r="B43">
        <v>11.1</v>
      </c>
      <c r="D43">
        <f t="shared" si="0"/>
        <v>26.5</v>
      </c>
      <c r="E43">
        <f t="shared" si="1"/>
        <v>0.15000000000000036</v>
      </c>
      <c r="G43">
        <f t="shared" si="2"/>
        <v>26.125</v>
      </c>
      <c r="H43">
        <f t="shared" si="3"/>
        <v>-0.73333333333333195</v>
      </c>
      <c r="I43" s="121">
        <f t="shared" si="4"/>
        <v>-1.4000000000000539</v>
      </c>
      <c r="J43" s="120"/>
      <c r="K43" s="120"/>
      <c r="L43" s="120"/>
    </row>
    <row r="44" spans="1:12">
      <c r="A44">
        <v>28</v>
      </c>
      <c r="B44">
        <v>11.2</v>
      </c>
      <c r="D44">
        <f t="shared" si="0"/>
        <v>27.5</v>
      </c>
      <c r="E44">
        <f t="shared" si="1"/>
        <v>9.9999999999999645E-2</v>
      </c>
      <c r="G44">
        <f t="shared" si="2"/>
        <v>27</v>
      </c>
      <c r="H44">
        <f t="shared" si="3"/>
        <v>-5.0000000000000711E-2</v>
      </c>
      <c r="I44" s="121">
        <f t="shared" si="4"/>
        <v>0.68333333333333124</v>
      </c>
      <c r="J44" s="120"/>
      <c r="K44" s="120"/>
      <c r="L44" s="120"/>
    </row>
    <row r="45" spans="1:12">
      <c r="A45">
        <v>29</v>
      </c>
      <c r="B45">
        <v>11.3</v>
      </c>
      <c r="D45">
        <f t="shared" si="0"/>
        <v>28.5</v>
      </c>
      <c r="E45">
        <f t="shared" si="1"/>
        <v>0.10000000000000142</v>
      </c>
      <c r="G45">
        <f t="shared" si="2"/>
        <v>28</v>
      </c>
      <c r="H45">
        <f t="shared" si="3"/>
        <v>1.7763568394002505E-15</v>
      </c>
      <c r="I45" s="121">
        <f t="shared" si="4"/>
        <v>5.0000000000002487E-2</v>
      </c>
      <c r="J45" s="120"/>
      <c r="K45" s="120"/>
      <c r="L45" s="120"/>
    </row>
    <row r="46" spans="1:12">
      <c r="A46">
        <v>30</v>
      </c>
      <c r="B46">
        <v>11.4</v>
      </c>
      <c r="D46">
        <f t="shared" si="0"/>
        <v>29.5</v>
      </c>
      <c r="E46">
        <f t="shared" si="1"/>
        <v>9.9999999999999645E-2</v>
      </c>
      <c r="G46">
        <f t="shared" si="2"/>
        <v>29</v>
      </c>
      <c r="H46">
        <f t="shared" si="3"/>
        <v>-1.7763568394002505E-15</v>
      </c>
      <c r="I46" s="121">
        <f t="shared" si="4"/>
        <v>-3.5527136788005009E-15</v>
      </c>
      <c r="J46" s="120"/>
      <c r="K46" s="120"/>
      <c r="L46" s="120"/>
    </row>
    <row r="47" spans="1:12">
      <c r="A47">
        <v>31</v>
      </c>
      <c r="B47">
        <v>11.5</v>
      </c>
      <c r="D47">
        <f t="shared" si="0"/>
        <v>30.5</v>
      </c>
      <c r="E47">
        <f t="shared" si="1"/>
        <v>9.9999999999999645E-2</v>
      </c>
      <c r="G47">
        <f t="shared" si="2"/>
        <v>30</v>
      </c>
      <c r="H47">
        <f t="shared" si="3"/>
        <v>0</v>
      </c>
      <c r="I47" s="121">
        <f t="shared" si="4"/>
        <v>1.7763568394002505E-15</v>
      </c>
      <c r="J47" s="120"/>
      <c r="K47" s="120"/>
      <c r="L47" s="120"/>
    </row>
    <row r="48" spans="1:12">
      <c r="A48">
        <v>32</v>
      </c>
      <c r="B48">
        <v>11.7</v>
      </c>
      <c r="D48">
        <f t="shared" si="0"/>
        <v>31.5</v>
      </c>
      <c r="E48">
        <f t="shared" si="1"/>
        <v>0.19999999999999929</v>
      </c>
      <c r="G48">
        <f t="shared" si="2"/>
        <v>31</v>
      </c>
      <c r="H48">
        <f t="shared" si="3"/>
        <v>9.9999999999999645E-2</v>
      </c>
      <c r="I48" s="121">
        <f t="shared" si="4"/>
        <v>9.9999999999999645E-2</v>
      </c>
      <c r="J48" s="120"/>
      <c r="K48" s="120"/>
      <c r="L48" s="120"/>
    </row>
    <row r="49" spans="1:12">
      <c r="A49">
        <v>33</v>
      </c>
      <c r="B49">
        <v>11.8</v>
      </c>
      <c r="D49">
        <f t="shared" si="0"/>
        <v>32.5</v>
      </c>
      <c r="E49">
        <f t="shared" si="1"/>
        <v>0.10000000000000142</v>
      </c>
      <c r="G49">
        <f t="shared" si="2"/>
        <v>32</v>
      </c>
      <c r="H49">
        <f t="shared" si="3"/>
        <v>-9.9999999999997868E-2</v>
      </c>
      <c r="I49" s="121">
        <f t="shared" si="4"/>
        <v>-0.19999999999999751</v>
      </c>
      <c r="J49" s="120"/>
      <c r="K49" s="120"/>
      <c r="L49" s="120"/>
    </row>
    <row r="50" spans="1:12">
      <c r="A50">
        <v>34</v>
      </c>
      <c r="B50">
        <v>11.9</v>
      </c>
      <c r="D50">
        <f t="shared" si="0"/>
        <v>33.5</v>
      </c>
      <c r="E50">
        <f t="shared" si="1"/>
        <v>9.9999999999999645E-2</v>
      </c>
      <c r="G50">
        <f t="shared" si="2"/>
        <v>33</v>
      </c>
      <c r="H50">
        <f t="shared" si="3"/>
        <v>-1.7763568394002505E-15</v>
      </c>
      <c r="I50" s="121">
        <f t="shared" si="4"/>
        <v>9.9999999999996092E-2</v>
      </c>
      <c r="J50" s="120"/>
      <c r="K50" s="120"/>
      <c r="L50" s="120"/>
    </row>
    <row r="51" spans="1:12">
      <c r="A51">
        <v>35</v>
      </c>
      <c r="B51">
        <v>12</v>
      </c>
      <c r="D51">
        <f t="shared" si="0"/>
        <v>34.5</v>
      </c>
      <c r="E51">
        <f t="shared" si="1"/>
        <v>9.9999999999999645E-2</v>
      </c>
      <c r="G51">
        <f t="shared" si="2"/>
        <v>34</v>
      </c>
      <c r="H51">
        <f t="shared" si="3"/>
        <v>0</v>
      </c>
      <c r="I51" s="121">
        <f t="shared" si="4"/>
        <v>1.7763568394002505E-15</v>
      </c>
      <c r="J51" s="120"/>
      <c r="K51" s="120"/>
      <c r="L51" s="120"/>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4"/>
  <dimension ref="A1:AD48"/>
  <sheetViews>
    <sheetView showGridLines="0" topLeftCell="A28" zoomScale="130" zoomScaleNormal="130" workbookViewId="0"/>
  </sheetViews>
  <sheetFormatPr defaultColWidth="2.77734375" defaultRowHeight="15" customHeight="1"/>
  <cols>
    <col min="13" max="13" width="3.5546875" bestFit="1" customWidth="1"/>
    <col min="15" max="15" width="3.5546875" bestFit="1" customWidth="1"/>
    <col min="24" max="24" width="3.5546875" bestFit="1" customWidth="1"/>
    <col min="25" max="25" width="7.33203125" bestFit="1" customWidth="1"/>
    <col min="26" max="26" width="2.88671875" customWidth="1"/>
    <col min="27" max="27" width="3.5546875" customWidth="1"/>
    <col min="28" max="28" width="1.77734375" customWidth="1"/>
  </cols>
  <sheetData>
    <row r="1" spans="1:24" ht="15" customHeight="1">
      <c r="B1" s="12" t="s">
        <v>96</v>
      </c>
      <c r="C1" s="12" t="s">
        <v>325</v>
      </c>
      <c r="D1" s="12" t="s">
        <v>110</v>
      </c>
      <c r="E1" s="12" t="s">
        <v>111</v>
      </c>
      <c r="F1" s="12" t="s">
        <v>326</v>
      </c>
      <c r="G1" s="12" t="s">
        <v>327</v>
      </c>
      <c r="H1" s="12" t="s">
        <v>328</v>
      </c>
      <c r="I1" s="12" t="s">
        <v>329</v>
      </c>
      <c r="J1" s="12" t="s">
        <v>330</v>
      </c>
      <c r="K1" s="12" t="s">
        <v>331</v>
      </c>
      <c r="L1" s="12" t="s">
        <v>366</v>
      </c>
      <c r="M1" s="12" t="s">
        <v>367</v>
      </c>
      <c r="N1" s="12" t="s">
        <v>368</v>
      </c>
      <c r="O1" s="12" t="s">
        <v>369</v>
      </c>
      <c r="P1" s="12" t="s">
        <v>370</v>
      </c>
      <c r="Q1" s="12" t="s">
        <v>371</v>
      </c>
      <c r="R1" s="12" t="s">
        <v>372</v>
      </c>
      <c r="S1" s="12" t="s">
        <v>373</v>
      </c>
      <c r="T1" s="12" t="s">
        <v>374</v>
      </c>
      <c r="U1" s="12" t="s">
        <v>375</v>
      </c>
    </row>
    <row r="2" spans="1:24" ht="15" customHeight="1">
      <c r="A2" t="s">
        <v>332</v>
      </c>
      <c r="B2" s="3">
        <v>1</v>
      </c>
      <c r="C2" s="3">
        <v>1</v>
      </c>
      <c r="D2" s="3">
        <v>1</v>
      </c>
      <c r="E2" s="3">
        <v>1</v>
      </c>
      <c r="F2" s="3">
        <v>2</v>
      </c>
      <c r="G2" s="3">
        <v>3</v>
      </c>
      <c r="H2" s="3">
        <v>3</v>
      </c>
      <c r="I2" s="3">
        <v>3</v>
      </c>
      <c r="J2" s="3">
        <v>1</v>
      </c>
      <c r="K2" s="3">
        <v>1</v>
      </c>
      <c r="L2" s="3">
        <v>1</v>
      </c>
      <c r="M2" s="3">
        <v>1</v>
      </c>
      <c r="N2" s="3">
        <v>2</v>
      </c>
      <c r="O2" s="3">
        <v>2</v>
      </c>
      <c r="P2" s="3">
        <v>1</v>
      </c>
      <c r="Q2" s="3">
        <v>1</v>
      </c>
      <c r="R2" s="3">
        <v>6</v>
      </c>
      <c r="S2" s="3">
        <v>1</v>
      </c>
      <c r="T2" s="3">
        <v>1</v>
      </c>
      <c r="U2" s="3">
        <v>1</v>
      </c>
      <c r="X2" t="s">
        <v>551</v>
      </c>
    </row>
    <row r="3" spans="1:24" ht="15" customHeight="1">
      <c r="A3" t="s">
        <v>333</v>
      </c>
      <c r="B3" s="3">
        <v>1</v>
      </c>
      <c r="C3" s="3">
        <v>0</v>
      </c>
      <c r="D3" s="3">
        <v>0</v>
      </c>
      <c r="E3" s="3">
        <v>0</v>
      </c>
      <c r="F3" s="3">
        <v>1</v>
      </c>
      <c r="G3" s="3">
        <v>4</v>
      </c>
      <c r="H3" s="3">
        <v>4</v>
      </c>
      <c r="I3" s="3">
        <v>4</v>
      </c>
      <c r="J3" s="3">
        <v>4</v>
      </c>
      <c r="K3" s="3">
        <v>1</v>
      </c>
      <c r="L3" s="3">
        <v>1</v>
      </c>
      <c r="M3" s="3">
        <v>1</v>
      </c>
      <c r="N3" s="3">
        <v>7</v>
      </c>
      <c r="O3" s="3">
        <v>7</v>
      </c>
      <c r="P3" s="3">
        <v>7</v>
      </c>
      <c r="Q3" s="3">
        <v>7</v>
      </c>
      <c r="R3" s="3">
        <v>1</v>
      </c>
      <c r="S3" s="3">
        <v>1</v>
      </c>
      <c r="T3" s="3">
        <v>1</v>
      </c>
      <c r="U3" s="3">
        <v>1</v>
      </c>
      <c r="X3" t="s">
        <v>365</v>
      </c>
    </row>
    <row r="4" spans="1:24" ht="15" customHeight="1">
      <c r="A4" t="s">
        <v>334</v>
      </c>
      <c r="B4" s="3">
        <v>1</v>
      </c>
      <c r="C4" s="3">
        <v>1</v>
      </c>
      <c r="D4" s="3">
        <v>3</v>
      </c>
      <c r="E4" s="3">
        <v>3</v>
      </c>
      <c r="F4" s="3">
        <v>1</v>
      </c>
      <c r="G4" s="3">
        <v>5</v>
      </c>
      <c r="H4" s="3">
        <v>5</v>
      </c>
      <c r="I4" s="3">
        <v>5</v>
      </c>
      <c r="J4" s="3">
        <v>5</v>
      </c>
      <c r="K4" s="3">
        <v>1</v>
      </c>
      <c r="L4" s="3">
        <v>1</v>
      </c>
      <c r="M4" s="3">
        <v>1</v>
      </c>
      <c r="N4" s="3">
        <v>1</v>
      </c>
      <c r="O4" s="3">
        <v>1</v>
      </c>
      <c r="P4" s="3">
        <v>1</v>
      </c>
      <c r="Q4" s="3">
        <v>1</v>
      </c>
      <c r="R4" s="3">
        <v>1</v>
      </c>
      <c r="S4" s="3">
        <v>1</v>
      </c>
      <c r="T4" s="3">
        <v>1</v>
      </c>
      <c r="U4" s="3">
        <v>1</v>
      </c>
      <c r="X4" t="s">
        <v>363</v>
      </c>
    </row>
    <row r="5" spans="1:24" ht="15" customHeight="1">
      <c r="A5" t="s">
        <v>335</v>
      </c>
      <c r="B5" s="3">
        <v>1</v>
      </c>
      <c r="C5" s="3">
        <v>2</v>
      </c>
      <c r="D5" s="3">
        <v>3</v>
      </c>
      <c r="E5" s="3">
        <v>3</v>
      </c>
      <c r="F5" s="3">
        <v>1</v>
      </c>
      <c r="G5" s="3">
        <v>5</v>
      </c>
      <c r="H5" s="3">
        <v>5</v>
      </c>
      <c r="I5" s="3">
        <v>6</v>
      </c>
      <c r="J5" s="3">
        <v>5</v>
      </c>
      <c r="K5" s="3">
        <v>1</v>
      </c>
      <c r="L5" s="3">
        <v>1</v>
      </c>
      <c r="M5" s="3">
        <v>1</v>
      </c>
      <c r="N5" s="3">
        <v>3</v>
      </c>
      <c r="O5" s="3">
        <v>4</v>
      </c>
      <c r="P5" s="3">
        <v>6</v>
      </c>
      <c r="Q5" s="3">
        <v>3</v>
      </c>
      <c r="R5" s="3">
        <v>5</v>
      </c>
      <c r="S5" s="3">
        <v>1</v>
      </c>
      <c r="T5" s="3">
        <v>1</v>
      </c>
      <c r="U5" s="3">
        <v>1</v>
      </c>
      <c r="X5" t="s">
        <v>364</v>
      </c>
    </row>
    <row r="6" spans="1:24" ht="15" customHeight="1">
      <c r="A6" t="s">
        <v>336</v>
      </c>
      <c r="B6" s="3">
        <v>1</v>
      </c>
      <c r="C6" s="3">
        <v>1</v>
      </c>
      <c r="D6" s="3">
        <v>1</v>
      </c>
      <c r="E6" s="3">
        <v>4</v>
      </c>
      <c r="F6" s="3">
        <v>1</v>
      </c>
      <c r="G6" s="3">
        <v>5</v>
      </c>
      <c r="H6" s="3">
        <v>5</v>
      </c>
      <c r="I6" s="3">
        <v>8</v>
      </c>
      <c r="J6" s="3">
        <v>7</v>
      </c>
      <c r="K6" s="3">
        <v>1</v>
      </c>
      <c r="L6" s="3">
        <v>1</v>
      </c>
      <c r="M6" s="3">
        <v>1</v>
      </c>
      <c r="N6" s="3">
        <v>1</v>
      </c>
      <c r="O6" s="3">
        <v>1</v>
      </c>
      <c r="P6" s="3">
        <v>1</v>
      </c>
      <c r="Q6" s="3">
        <v>2</v>
      </c>
      <c r="R6" s="3">
        <v>3</v>
      </c>
      <c r="S6" s="3">
        <v>2</v>
      </c>
      <c r="T6" s="3">
        <v>2</v>
      </c>
      <c r="U6" s="3">
        <v>1</v>
      </c>
    </row>
    <row r="7" spans="1:24" ht="15" customHeight="1">
      <c r="A7" t="s">
        <v>337</v>
      </c>
      <c r="B7" s="3">
        <v>1</v>
      </c>
      <c r="C7" s="3">
        <v>1</v>
      </c>
      <c r="D7" s="3">
        <v>1</v>
      </c>
      <c r="E7" s="3">
        <v>1</v>
      </c>
      <c r="F7" s="3">
        <v>4</v>
      </c>
      <c r="G7" s="3">
        <v>3</v>
      </c>
      <c r="H7" s="3">
        <v>5</v>
      </c>
      <c r="I7" s="3">
        <v>6</v>
      </c>
      <c r="J7" s="3">
        <v>7</v>
      </c>
      <c r="K7" s="3">
        <v>1</v>
      </c>
      <c r="L7" s="3">
        <v>1</v>
      </c>
      <c r="M7" s="3">
        <v>2</v>
      </c>
      <c r="N7" s="3">
        <v>3</v>
      </c>
      <c r="O7" s="3">
        <v>4</v>
      </c>
      <c r="P7" s="3">
        <v>5</v>
      </c>
      <c r="Q7" s="3">
        <v>6</v>
      </c>
      <c r="R7" s="3">
        <v>1</v>
      </c>
      <c r="S7" s="3">
        <v>1</v>
      </c>
      <c r="T7" s="3">
        <v>1</v>
      </c>
      <c r="U7" s="3">
        <v>1</v>
      </c>
    </row>
    <row r="8" spans="1:24" ht="15" customHeight="1">
      <c r="A8" t="s">
        <v>338</v>
      </c>
      <c r="B8" s="3">
        <v>1</v>
      </c>
      <c r="C8" s="3">
        <v>1</v>
      </c>
      <c r="D8" s="3">
        <v>1</v>
      </c>
      <c r="E8" s="3">
        <v>1</v>
      </c>
      <c r="F8" s="3">
        <v>1</v>
      </c>
      <c r="G8" s="3">
        <v>4</v>
      </c>
      <c r="H8" s="3">
        <v>5</v>
      </c>
      <c r="I8" s="3">
        <v>1</v>
      </c>
      <c r="J8" s="3">
        <v>1</v>
      </c>
      <c r="K8" s="3">
        <v>1</v>
      </c>
      <c r="L8" s="3">
        <v>1</v>
      </c>
      <c r="M8" s="3">
        <v>1</v>
      </c>
      <c r="N8" s="3">
        <v>1</v>
      </c>
      <c r="O8" s="3">
        <v>3</v>
      </c>
      <c r="P8" s="3">
        <v>4</v>
      </c>
      <c r="Q8" s="3">
        <v>5</v>
      </c>
      <c r="R8" s="3">
        <v>6</v>
      </c>
      <c r="S8" s="3">
        <v>7</v>
      </c>
      <c r="T8" s="3">
        <v>1</v>
      </c>
      <c r="U8" s="3">
        <v>1</v>
      </c>
    </row>
    <row r="9" spans="1:24" ht="15" customHeight="1">
      <c r="A9" t="s">
        <v>339</v>
      </c>
      <c r="B9" s="3">
        <v>1</v>
      </c>
      <c r="C9" s="3">
        <v>1</v>
      </c>
      <c r="D9" s="3">
        <v>1</v>
      </c>
      <c r="E9" s="3">
        <v>3</v>
      </c>
      <c r="F9" s="3">
        <v>1</v>
      </c>
      <c r="G9" s="3">
        <v>1</v>
      </c>
      <c r="H9" s="3">
        <v>1</v>
      </c>
      <c r="I9" s="3">
        <v>6</v>
      </c>
      <c r="J9" s="3">
        <v>1</v>
      </c>
      <c r="K9" s="3">
        <v>1</v>
      </c>
      <c r="L9" s="3">
        <v>1</v>
      </c>
      <c r="M9" s="3">
        <v>1</v>
      </c>
      <c r="N9" s="3">
        <v>2</v>
      </c>
      <c r="O9" s="3">
        <v>3</v>
      </c>
      <c r="P9" s="3">
        <v>3</v>
      </c>
      <c r="Q9" s="3">
        <v>4</v>
      </c>
      <c r="R9" s="3">
        <v>5</v>
      </c>
      <c r="S9" s="3">
        <v>6</v>
      </c>
      <c r="T9" s="3">
        <v>1</v>
      </c>
      <c r="U9" s="3">
        <v>1</v>
      </c>
    </row>
    <row r="23" spans="1:30" ht="1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ht="15" customHeight="1">
      <c r="B24" s="12" t="s">
        <v>96</v>
      </c>
      <c r="C24" s="12" t="s">
        <v>325</v>
      </c>
      <c r="D24" s="12" t="s">
        <v>110</v>
      </c>
      <c r="E24" s="12" t="s">
        <v>111</v>
      </c>
      <c r="F24" s="12" t="s">
        <v>326</v>
      </c>
      <c r="G24" s="12" t="s">
        <v>327</v>
      </c>
      <c r="H24" s="12" t="s">
        <v>328</v>
      </c>
      <c r="I24" s="12" t="s">
        <v>329</v>
      </c>
      <c r="J24" s="12" t="s">
        <v>330</v>
      </c>
      <c r="K24" s="12" t="s">
        <v>331</v>
      </c>
      <c r="L24" s="12" t="s">
        <v>366</v>
      </c>
      <c r="M24" s="12" t="s">
        <v>367</v>
      </c>
      <c r="N24" s="12" t="s">
        <v>368</v>
      </c>
      <c r="O24" s="12" t="s">
        <v>369</v>
      </c>
      <c r="P24" s="12" t="s">
        <v>370</v>
      </c>
      <c r="Q24" s="12" t="s">
        <v>371</v>
      </c>
      <c r="R24" s="12" t="s">
        <v>372</v>
      </c>
      <c r="S24" s="12" t="s">
        <v>373</v>
      </c>
      <c r="T24" s="12" t="s">
        <v>374</v>
      </c>
      <c r="U24" s="12" t="s">
        <v>375</v>
      </c>
      <c r="X24" s="109">
        <v>0</v>
      </c>
    </row>
    <row r="25" spans="1:30" ht="15" customHeight="1">
      <c r="A25" t="s">
        <v>332</v>
      </c>
      <c r="B25" s="3">
        <v>1</v>
      </c>
      <c r="C25" s="3">
        <v>1</v>
      </c>
      <c r="D25" s="3">
        <v>1</v>
      </c>
      <c r="E25" s="3">
        <v>1</v>
      </c>
      <c r="F25" s="3">
        <v>2</v>
      </c>
      <c r="G25" s="3">
        <v>3</v>
      </c>
      <c r="H25" s="3">
        <v>3</v>
      </c>
      <c r="I25" s="3">
        <v>3</v>
      </c>
      <c r="J25" s="3">
        <v>1</v>
      </c>
      <c r="K25" s="3">
        <v>1</v>
      </c>
      <c r="L25" s="3">
        <v>1</v>
      </c>
      <c r="M25" s="3">
        <v>1</v>
      </c>
      <c r="N25" s="3">
        <v>2</v>
      </c>
      <c r="O25" s="3">
        <v>2</v>
      </c>
      <c r="P25" s="3">
        <v>1</v>
      </c>
      <c r="Q25" s="3">
        <v>1</v>
      </c>
      <c r="R25" s="3">
        <v>6</v>
      </c>
      <c r="S25" s="3">
        <v>1</v>
      </c>
      <c r="T25" s="3">
        <v>1</v>
      </c>
      <c r="U25" s="3">
        <v>1</v>
      </c>
      <c r="X25" s="112">
        <v>1</v>
      </c>
    </row>
    <row r="26" spans="1:30" ht="15" customHeight="1">
      <c r="A26" t="s">
        <v>333</v>
      </c>
      <c r="B26" s="3">
        <v>1</v>
      </c>
      <c r="C26" s="3">
        <v>0</v>
      </c>
      <c r="D26" s="3">
        <v>0</v>
      </c>
      <c r="E26" s="3">
        <v>0</v>
      </c>
      <c r="F26" s="3">
        <v>1</v>
      </c>
      <c r="G26" s="3">
        <v>4</v>
      </c>
      <c r="H26" s="3">
        <v>4</v>
      </c>
      <c r="I26" s="3">
        <v>4</v>
      </c>
      <c r="J26" s="3">
        <v>4</v>
      </c>
      <c r="K26" s="3">
        <v>1</v>
      </c>
      <c r="L26" s="3">
        <v>1</v>
      </c>
      <c r="M26" s="3">
        <v>1</v>
      </c>
      <c r="N26" s="3">
        <v>7</v>
      </c>
      <c r="O26" s="3">
        <v>7</v>
      </c>
      <c r="P26" s="3">
        <v>7</v>
      </c>
      <c r="Q26" s="3">
        <v>7</v>
      </c>
      <c r="R26" s="3">
        <v>1</v>
      </c>
      <c r="S26" s="3">
        <v>1</v>
      </c>
      <c r="T26" s="3">
        <v>1</v>
      </c>
      <c r="U26" s="3">
        <v>1</v>
      </c>
      <c r="X26" s="112">
        <v>2</v>
      </c>
    </row>
    <row r="27" spans="1:30" ht="15" customHeight="1">
      <c r="A27" t="s">
        <v>334</v>
      </c>
      <c r="B27" s="3">
        <v>1</v>
      </c>
      <c r="C27" s="3">
        <v>1</v>
      </c>
      <c r="D27" s="3">
        <v>3</v>
      </c>
      <c r="E27" s="3">
        <v>3</v>
      </c>
      <c r="F27" s="3">
        <v>1</v>
      </c>
      <c r="G27" s="3">
        <v>5</v>
      </c>
      <c r="H27" s="3">
        <v>5</v>
      </c>
      <c r="I27" s="3">
        <v>5</v>
      </c>
      <c r="J27" s="3">
        <v>5</v>
      </c>
      <c r="K27" s="3">
        <v>1</v>
      </c>
      <c r="L27" s="3">
        <v>1</v>
      </c>
      <c r="M27" s="3">
        <v>1</v>
      </c>
      <c r="N27" s="3">
        <v>1</v>
      </c>
      <c r="O27" s="3">
        <v>1</v>
      </c>
      <c r="P27" s="3">
        <v>1</v>
      </c>
      <c r="Q27" s="3">
        <v>1</v>
      </c>
      <c r="R27" s="3">
        <v>1</v>
      </c>
      <c r="S27" s="3">
        <v>1</v>
      </c>
      <c r="T27" s="3">
        <v>1</v>
      </c>
      <c r="U27" s="3">
        <v>1</v>
      </c>
      <c r="X27" s="112">
        <v>3</v>
      </c>
    </row>
    <row r="28" spans="1:30" ht="15" customHeight="1">
      <c r="A28" t="s">
        <v>335</v>
      </c>
      <c r="B28" s="3">
        <v>1</v>
      </c>
      <c r="C28" s="3">
        <v>2</v>
      </c>
      <c r="D28" s="3">
        <v>3</v>
      </c>
      <c r="E28" s="3">
        <v>3</v>
      </c>
      <c r="F28" s="3">
        <v>1</v>
      </c>
      <c r="G28" s="3">
        <v>5</v>
      </c>
      <c r="H28" s="3">
        <v>5</v>
      </c>
      <c r="I28" s="3">
        <v>6</v>
      </c>
      <c r="J28" s="3">
        <v>5</v>
      </c>
      <c r="K28" s="3">
        <v>1</v>
      </c>
      <c r="L28" s="3">
        <v>1</v>
      </c>
      <c r="M28" s="3">
        <v>1</v>
      </c>
      <c r="N28" s="3">
        <v>3</v>
      </c>
      <c r="O28" s="3">
        <v>4</v>
      </c>
      <c r="P28" s="3">
        <v>6</v>
      </c>
      <c r="Q28" s="3">
        <v>3</v>
      </c>
      <c r="R28" s="3">
        <v>5</v>
      </c>
      <c r="S28" s="3">
        <v>1</v>
      </c>
      <c r="T28" s="3">
        <v>1</v>
      </c>
      <c r="U28" s="3">
        <v>1</v>
      </c>
      <c r="X28" s="112">
        <v>4</v>
      </c>
    </row>
    <row r="29" spans="1:30" ht="15" customHeight="1">
      <c r="A29" t="s">
        <v>336</v>
      </c>
      <c r="B29" s="3">
        <v>1</v>
      </c>
      <c r="C29" s="3">
        <v>1</v>
      </c>
      <c r="D29" s="3">
        <v>1</v>
      </c>
      <c r="E29" s="3">
        <v>4</v>
      </c>
      <c r="F29" s="3">
        <v>1</v>
      </c>
      <c r="G29" s="3">
        <v>5</v>
      </c>
      <c r="H29" s="3">
        <v>5</v>
      </c>
      <c r="I29" s="3">
        <v>8</v>
      </c>
      <c r="J29" s="3">
        <v>7</v>
      </c>
      <c r="K29" s="3">
        <v>1</v>
      </c>
      <c r="L29" s="3">
        <v>1</v>
      </c>
      <c r="M29" s="3">
        <v>1</v>
      </c>
      <c r="N29" s="3">
        <v>1</v>
      </c>
      <c r="O29" s="3">
        <v>1</v>
      </c>
      <c r="P29" s="3">
        <v>1</v>
      </c>
      <c r="Q29" s="3">
        <v>2</v>
      </c>
      <c r="R29" s="3">
        <v>3</v>
      </c>
      <c r="S29" s="3">
        <v>2</v>
      </c>
      <c r="T29" s="3">
        <v>2</v>
      </c>
      <c r="U29" s="3">
        <v>1</v>
      </c>
      <c r="X29" s="112">
        <v>5</v>
      </c>
    </row>
    <row r="30" spans="1:30" ht="15" customHeight="1">
      <c r="A30" t="s">
        <v>337</v>
      </c>
      <c r="B30" s="3">
        <v>1</v>
      </c>
      <c r="C30" s="3">
        <v>1</v>
      </c>
      <c r="D30" s="3">
        <v>1</v>
      </c>
      <c r="E30" s="3">
        <v>1</v>
      </c>
      <c r="F30" s="3">
        <v>4</v>
      </c>
      <c r="G30" s="3">
        <v>3</v>
      </c>
      <c r="H30" s="3">
        <v>5</v>
      </c>
      <c r="I30" s="3">
        <v>6</v>
      </c>
      <c r="J30" s="3">
        <v>7</v>
      </c>
      <c r="K30" s="3">
        <v>1</v>
      </c>
      <c r="L30" s="3">
        <v>1</v>
      </c>
      <c r="M30" s="3">
        <v>2</v>
      </c>
      <c r="N30" s="3">
        <v>3</v>
      </c>
      <c r="O30" s="3">
        <v>4</v>
      </c>
      <c r="P30" s="3">
        <v>5</v>
      </c>
      <c r="Q30" s="3">
        <v>6</v>
      </c>
      <c r="R30" s="3">
        <v>1</v>
      </c>
      <c r="S30" s="3">
        <v>1</v>
      </c>
      <c r="T30" s="3">
        <v>1</v>
      </c>
      <c r="U30" s="3">
        <v>1</v>
      </c>
      <c r="X30" s="112">
        <v>6</v>
      </c>
    </row>
    <row r="31" spans="1:30" ht="15" customHeight="1">
      <c r="A31" t="s">
        <v>338</v>
      </c>
      <c r="B31" s="3">
        <v>1</v>
      </c>
      <c r="C31" s="3">
        <v>1</v>
      </c>
      <c r="D31" s="3">
        <v>1</v>
      </c>
      <c r="E31" s="3">
        <v>1</v>
      </c>
      <c r="F31" s="3">
        <v>1</v>
      </c>
      <c r="G31" s="3">
        <v>4</v>
      </c>
      <c r="H31" s="3">
        <v>5</v>
      </c>
      <c r="I31" s="3">
        <v>1</v>
      </c>
      <c r="J31" s="3">
        <v>1</v>
      </c>
      <c r="K31" s="3">
        <v>1</v>
      </c>
      <c r="L31" s="3">
        <v>1</v>
      </c>
      <c r="M31" s="3">
        <v>1</v>
      </c>
      <c r="N31" s="3">
        <v>1</v>
      </c>
      <c r="O31" s="3">
        <v>3</v>
      </c>
      <c r="P31" s="3">
        <v>4</v>
      </c>
      <c r="Q31" s="3">
        <v>5</v>
      </c>
      <c r="R31" s="3">
        <v>6</v>
      </c>
      <c r="S31" s="3">
        <v>7</v>
      </c>
      <c r="T31" s="3">
        <v>1</v>
      </c>
      <c r="U31" s="3">
        <v>1</v>
      </c>
      <c r="X31" s="112">
        <v>7</v>
      </c>
    </row>
    <row r="32" spans="1:30" ht="15" customHeight="1">
      <c r="A32" t="s">
        <v>339</v>
      </c>
      <c r="B32" s="3">
        <v>1</v>
      </c>
      <c r="C32" s="3">
        <v>1</v>
      </c>
      <c r="D32" s="3">
        <v>1</v>
      </c>
      <c r="E32" s="3">
        <v>3</v>
      </c>
      <c r="F32" s="3">
        <v>1</v>
      </c>
      <c r="G32" s="3">
        <v>1</v>
      </c>
      <c r="H32" s="3">
        <v>1</v>
      </c>
      <c r="I32" s="3">
        <v>6</v>
      </c>
      <c r="J32" s="3">
        <v>1</v>
      </c>
      <c r="K32" s="3">
        <v>1</v>
      </c>
      <c r="L32" s="3">
        <v>1</v>
      </c>
      <c r="M32" s="3">
        <v>1</v>
      </c>
      <c r="N32" s="3">
        <v>2</v>
      </c>
      <c r="O32" s="3">
        <v>3</v>
      </c>
      <c r="P32" s="3">
        <v>3</v>
      </c>
      <c r="Q32" s="3">
        <v>4</v>
      </c>
      <c r="R32" s="3">
        <v>5</v>
      </c>
      <c r="S32" s="3">
        <v>6</v>
      </c>
      <c r="T32" s="3">
        <v>1</v>
      </c>
      <c r="U32" s="3">
        <v>1</v>
      </c>
      <c r="X32" s="113">
        <v>8</v>
      </c>
    </row>
    <row r="34" spans="1:30" ht="15" customHeight="1">
      <c r="B34" t="s">
        <v>340</v>
      </c>
    </row>
    <row r="35" spans="1:30" ht="15" customHeight="1">
      <c r="B35" t="s">
        <v>324</v>
      </c>
    </row>
    <row r="36" spans="1:30" ht="1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15" customHeight="1">
      <c r="B37" s="118" t="s">
        <v>96</v>
      </c>
      <c r="C37" s="118" t="s">
        <v>325</v>
      </c>
      <c r="D37" s="118" t="s">
        <v>110</v>
      </c>
      <c r="E37" s="118" t="s">
        <v>111</v>
      </c>
      <c r="F37" s="118" t="s">
        <v>326</v>
      </c>
      <c r="G37" s="118" t="s">
        <v>327</v>
      </c>
      <c r="H37" s="118" t="s">
        <v>328</v>
      </c>
      <c r="I37" s="118" t="s">
        <v>329</v>
      </c>
      <c r="J37" s="118" t="s">
        <v>330</v>
      </c>
      <c r="K37" s="118" t="s">
        <v>331</v>
      </c>
      <c r="L37" s="118" t="s">
        <v>366</v>
      </c>
      <c r="M37" s="118" t="s">
        <v>367</v>
      </c>
      <c r="N37" s="118" t="s">
        <v>368</v>
      </c>
      <c r="O37" s="118" t="s">
        <v>369</v>
      </c>
      <c r="P37" s="118" t="s">
        <v>370</v>
      </c>
      <c r="Q37" s="118" t="s">
        <v>371</v>
      </c>
      <c r="R37" s="118" t="s">
        <v>372</v>
      </c>
      <c r="S37" s="118" t="s">
        <v>373</v>
      </c>
      <c r="T37" s="118" t="s">
        <v>374</v>
      </c>
      <c r="U37" s="118" t="s">
        <v>375</v>
      </c>
      <c r="X37" s="12"/>
    </row>
    <row r="38" spans="1:30" ht="15" customHeight="1">
      <c r="A38" s="102" t="s">
        <v>332</v>
      </c>
      <c r="B38" s="99">
        <v>1</v>
      </c>
      <c r="C38" s="99">
        <v>1</v>
      </c>
      <c r="D38" s="99">
        <v>1</v>
      </c>
      <c r="E38" s="99">
        <v>1</v>
      </c>
      <c r="F38" s="99">
        <v>2</v>
      </c>
      <c r="G38" s="100">
        <v>3</v>
      </c>
      <c r="H38" s="99">
        <v>3</v>
      </c>
      <c r="I38" s="99">
        <v>3</v>
      </c>
      <c r="J38" s="99">
        <v>1</v>
      </c>
      <c r="K38" s="101">
        <v>1</v>
      </c>
      <c r="L38" s="100">
        <v>1</v>
      </c>
      <c r="M38" s="99">
        <v>1</v>
      </c>
      <c r="N38" s="99">
        <v>2</v>
      </c>
      <c r="O38" s="99">
        <v>2</v>
      </c>
      <c r="P38" s="101">
        <v>1</v>
      </c>
      <c r="Q38" s="99">
        <v>1</v>
      </c>
      <c r="R38" s="99">
        <v>6</v>
      </c>
      <c r="S38" s="99">
        <v>1</v>
      </c>
      <c r="T38" s="99">
        <v>1</v>
      </c>
      <c r="U38" s="99">
        <v>1</v>
      </c>
      <c r="X38" s="109">
        <v>0</v>
      </c>
      <c r="Y38" s="116" t="s">
        <v>381</v>
      </c>
      <c r="Z38" s="104">
        <v>0</v>
      </c>
      <c r="AA38" s="102"/>
      <c r="AB38" s="105"/>
      <c r="AC38" s="105"/>
    </row>
    <row r="39" spans="1:30" ht="15" customHeight="1">
      <c r="A39" s="103" t="s">
        <v>333</v>
      </c>
      <c r="B39" s="99">
        <v>1</v>
      </c>
      <c r="C39" s="99">
        <v>0</v>
      </c>
      <c r="D39" s="99">
        <v>0</v>
      </c>
      <c r="E39" s="99">
        <v>0</v>
      </c>
      <c r="F39" s="99">
        <v>1</v>
      </c>
      <c r="G39" s="100">
        <v>4</v>
      </c>
      <c r="H39" s="99">
        <v>4</v>
      </c>
      <c r="I39" s="99">
        <v>4</v>
      </c>
      <c r="J39" s="99">
        <v>4</v>
      </c>
      <c r="K39" s="101">
        <v>1</v>
      </c>
      <c r="L39" s="100">
        <v>1</v>
      </c>
      <c r="M39" s="99">
        <v>3</v>
      </c>
      <c r="N39" s="99">
        <v>3</v>
      </c>
      <c r="O39" s="99">
        <v>4</v>
      </c>
      <c r="P39" s="101">
        <v>5</v>
      </c>
      <c r="Q39" s="99">
        <v>6</v>
      </c>
      <c r="R39" s="99">
        <v>8</v>
      </c>
      <c r="S39" s="99">
        <v>8</v>
      </c>
      <c r="T39" s="99">
        <v>1</v>
      </c>
      <c r="U39" s="99">
        <v>1</v>
      </c>
      <c r="X39" s="110">
        <v>1</v>
      </c>
      <c r="Y39" s="117" t="s">
        <v>377</v>
      </c>
      <c r="Z39" s="106">
        <v>1</v>
      </c>
      <c r="AA39" s="102"/>
      <c r="AB39" s="107"/>
      <c r="AC39" s="106"/>
    </row>
    <row r="40" spans="1:30" ht="15" customHeight="1">
      <c r="A40" s="103" t="s">
        <v>334</v>
      </c>
      <c r="B40" s="99">
        <v>1</v>
      </c>
      <c r="C40" s="99">
        <v>1</v>
      </c>
      <c r="D40" s="99">
        <v>3</v>
      </c>
      <c r="E40" s="99">
        <v>3</v>
      </c>
      <c r="F40" s="99">
        <v>1</v>
      </c>
      <c r="G40" s="100">
        <v>5</v>
      </c>
      <c r="H40" s="99">
        <v>5</v>
      </c>
      <c r="I40" s="99">
        <v>5</v>
      </c>
      <c r="J40" s="99">
        <v>5</v>
      </c>
      <c r="K40" s="101">
        <v>1</v>
      </c>
      <c r="L40" s="100">
        <v>1</v>
      </c>
      <c r="M40" s="99">
        <v>1</v>
      </c>
      <c r="N40" s="99">
        <v>1</v>
      </c>
      <c r="O40" s="99">
        <v>1</v>
      </c>
      <c r="P40" s="101">
        <v>1</v>
      </c>
      <c r="Q40" s="99">
        <v>1</v>
      </c>
      <c r="R40" s="99">
        <v>1</v>
      </c>
      <c r="S40" s="99">
        <v>1</v>
      </c>
      <c r="T40" s="99">
        <v>1</v>
      </c>
      <c r="U40" s="99">
        <v>1</v>
      </c>
      <c r="X40" s="110">
        <v>3</v>
      </c>
      <c r="Y40" s="117" t="s">
        <v>378</v>
      </c>
      <c r="Z40" s="106">
        <v>3</v>
      </c>
      <c r="AA40" s="102"/>
      <c r="AB40" s="107"/>
      <c r="AC40" s="106"/>
    </row>
    <row r="41" spans="1:30" ht="15" customHeight="1">
      <c r="A41" s="103" t="s">
        <v>335</v>
      </c>
      <c r="B41" s="99">
        <v>1</v>
      </c>
      <c r="C41" s="99">
        <v>2</v>
      </c>
      <c r="D41" s="99">
        <v>3</v>
      </c>
      <c r="E41" s="99">
        <v>3</v>
      </c>
      <c r="F41" s="99">
        <v>1</v>
      </c>
      <c r="G41" s="100">
        <v>5</v>
      </c>
      <c r="H41" s="99">
        <v>5</v>
      </c>
      <c r="I41" s="99">
        <v>6</v>
      </c>
      <c r="J41" s="99">
        <v>5</v>
      </c>
      <c r="K41" s="101">
        <v>1</v>
      </c>
      <c r="L41" s="100">
        <v>1</v>
      </c>
      <c r="M41" s="99">
        <v>1</v>
      </c>
      <c r="N41" s="99">
        <v>3</v>
      </c>
      <c r="O41" s="99">
        <v>4</v>
      </c>
      <c r="P41" s="101">
        <v>6</v>
      </c>
      <c r="Q41" s="99">
        <v>3</v>
      </c>
      <c r="R41" s="99">
        <v>5</v>
      </c>
      <c r="S41" s="99">
        <v>1</v>
      </c>
      <c r="T41" s="99">
        <v>1</v>
      </c>
      <c r="U41" s="99">
        <v>1</v>
      </c>
      <c r="X41" s="110">
        <v>5</v>
      </c>
      <c r="Y41" s="117" t="s">
        <v>379</v>
      </c>
      <c r="Z41" s="106">
        <v>5</v>
      </c>
      <c r="AA41" s="102"/>
      <c r="AB41" s="107"/>
      <c r="AC41" s="106"/>
    </row>
    <row r="42" spans="1:30" ht="15" customHeight="1">
      <c r="A42" s="103" t="s">
        <v>336</v>
      </c>
      <c r="B42" s="99">
        <v>1</v>
      </c>
      <c r="C42" s="99">
        <v>1</v>
      </c>
      <c r="D42" s="99">
        <v>1</v>
      </c>
      <c r="E42" s="99">
        <v>4</v>
      </c>
      <c r="F42" s="99">
        <v>1</v>
      </c>
      <c r="G42" s="100">
        <v>5</v>
      </c>
      <c r="H42" s="99">
        <v>5</v>
      </c>
      <c r="I42" s="99">
        <v>8</v>
      </c>
      <c r="J42" s="99">
        <v>7</v>
      </c>
      <c r="K42" s="101">
        <v>6</v>
      </c>
      <c r="L42" s="100">
        <v>6</v>
      </c>
      <c r="M42" s="99">
        <v>1</v>
      </c>
      <c r="N42" s="99">
        <v>1</v>
      </c>
      <c r="O42" s="99">
        <v>1</v>
      </c>
      <c r="P42" s="101">
        <v>1</v>
      </c>
      <c r="Q42" s="99">
        <v>2</v>
      </c>
      <c r="R42" s="99">
        <v>3</v>
      </c>
      <c r="S42" s="99">
        <v>2</v>
      </c>
      <c r="T42" s="99">
        <v>2</v>
      </c>
      <c r="U42" s="99">
        <v>1</v>
      </c>
      <c r="X42" s="111">
        <v>7</v>
      </c>
      <c r="Y42" s="117" t="s">
        <v>380</v>
      </c>
      <c r="Z42" s="106">
        <v>7</v>
      </c>
      <c r="AA42" s="102"/>
      <c r="AB42" s="108"/>
      <c r="AC42" s="105"/>
    </row>
    <row r="43" spans="1:30" ht="15" customHeight="1">
      <c r="A43" s="103" t="s">
        <v>337</v>
      </c>
      <c r="B43" s="99">
        <v>1</v>
      </c>
      <c r="C43" s="99">
        <v>1</v>
      </c>
      <c r="D43" s="99">
        <v>1</v>
      </c>
      <c r="E43" s="99">
        <v>1</v>
      </c>
      <c r="F43" s="99">
        <v>4</v>
      </c>
      <c r="G43" s="100">
        <v>3</v>
      </c>
      <c r="H43" s="99">
        <v>5</v>
      </c>
      <c r="I43" s="99">
        <v>6</v>
      </c>
      <c r="J43" s="99">
        <v>7</v>
      </c>
      <c r="K43" s="101">
        <v>1</v>
      </c>
      <c r="L43" s="100">
        <v>1</v>
      </c>
      <c r="M43" s="99">
        <v>2</v>
      </c>
      <c r="N43" s="99">
        <v>3</v>
      </c>
      <c r="O43" s="99">
        <v>4</v>
      </c>
      <c r="P43" s="101">
        <v>5</v>
      </c>
      <c r="Q43" s="99">
        <v>6</v>
      </c>
      <c r="R43" s="99">
        <v>1</v>
      </c>
      <c r="S43" s="99">
        <v>1</v>
      </c>
      <c r="T43" s="99">
        <v>1</v>
      </c>
      <c r="U43" s="99">
        <v>1</v>
      </c>
    </row>
    <row r="44" spans="1:30" ht="15" customHeight="1">
      <c r="A44" s="103" t="s">
        <v>338</v>
      </c>
      <c r="B44" s="99">
        <v>1</v>
      </c>
      <c r="C44" s="99">
        <v>1</v>
      </c>
      <c r="D44" s="99">
        <v>1</v>
      </c>
      <c r="E44" s="99">
        <v>1</v>
      </c>
      <c r="F44" s="99">
        <v>1</v>
      </c>
      <c r="G44" s="100">
        <v>4</v>
      </c>
      <c r="H44" s="99">
        <v>5</v>
      </c>
      <c r="I44" s="99">
        <v>1</v>
      </c>
      <c r="J44" s="99">
        <v>1</v>
      </c>
      <c r="K44" s="101">
        <v>1</v>
      </c>
      <c r="L44" s="100">
        <v>1</v>
      </c>
      <c r="M44" s="99">
        <v>1</v>
      </c>
      <c r="N44" s="99">
        <v>1</v>
      </c>
      <c r="O44" s="99">
        <v>3</v>
      </c>
      <c r="P44" s="101">
        <v>4</v>
      </c>
      <c r="Q44" s="99">
        <v>5</v>
      </c>
      <c r="R44" s="99">
        <v>6</v>
      </c>
      <c r="S44" s="99">
        <v>7</v>
      </c>
      <c r="T44" s="99">
        <v>1</v>
      </c>
      <c r="U44" s="99">
        <v>1</v>
      </c>
    </row>
    <row r="45" spans="1:30" ht="15" customHeight="1">
      <c r="A45" s="103" t="s">
        <v>339</v>
      </c>
      <c r="B45" s="99">
        <v>1</v>
      </c>
      <c r="C45" s="99">
        <v>1</v>
      </c>
      <c r="D45" s="99">
        <v>1</v>
      </c>
      <c r="E45" s="99">
        <v>3</v>
      </c>
      <c r="F45" s="99">
        <v>1</v>
      </c>
      <c r="G45" s="100">
        <v>1</v>
      </c>
      <c r="H45" s="99">
        <v>1</v>
      </c>
      <c r="I45" s="99">
        <v>6</v>
      </c>
      <c r="J45" s="99">
        <v>1</v>
      </c>
      <c r="K45" s="101">
        <v>1</v>
      </c>
      <c r="L45" s="100">
        <v>1</v>
      </c>
      <c r="M45" s="99">
        <v>1</v>
      </c>
      <c r="N45" s="99">
        <v>2</v>
      </c>
      <c r="O45" s="99">
        <v>3</v>
      </c>
      <c r="P45" s="101">
        <v>3</v>
      </c>
      <c r="Q45" s="99">
        <v>4</v>
      </c>
      <c r="R45" s="99">
        <v>5</v>
      </c>
      <c r="S45" s="99">
        <v>6</v>
      </c>
      <c r="T45" s="99">
        <v>1</v>
      </c>
      <c r="U45" s="99">
        <v>1</v>
      </c>
    </row>
    <row r="47" spans="1:30" ht="15" customHeight="1">
      <c r="B47" t="s">
        <v>341</v>
      </c>
    </row>
    <row r="48" spans="1:30" ht="1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sheetData>
  <phoneticPr fontId="1" type="noConversion"/>
  <conditionalFormatting sqref="B25:U32 X25:X32">
    <cfRule type="colorScale" priority="13">
      <colorScale>
        <cfvo type="min"/>
        <cfvo type="max"/>
        <color rgb="FFFCFCFF"/>
        <color rgb="FFF8696B"/>
      </colorScale>
    </cfRule>
  </conditionalFormatting>
  <conditionalFormatting sqref="X38:X42 B38:U45">
    <cfRule type="cellIs" dxfId="13" priority="14" stopIfTrue="1" operator="greaterThanOrEqual">
      <formula>$Z$42</formula>
    </cfRule>
    <cfRule type="cellIs" dxfId="12" priority="15" stopIfTrue="1" operator="greaterThanOrEqual">
      <formula>$Z$41</formula>
    </cfRule>
    <cfRule type="cellIs" dxfId="11" priority="16" stopIfTrue="1" operator="greaterThanOrEqual">
      <formula>$Z$40</formula>
    </cfRule>
    <cfRule type="cellIs" dxfId="10" priority="17" stopIfTrue="1" operator="greaterThanOrEqual">
      <formula>$Z$39</formula>
    </cfRule>
    <cfRule type="cellIs" dxfId="9" priority="18" stopIfTrue="1" operator="greaterThanOrEqual">
      <formula>$Z$38</formula>
    </cfRule>
  </conditionalFormatting>
  <pageMargins left="0.7" right="0.7" top="0.75" bottom="0.75" header="0.3" footer="0.3"/>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0"/>
  <sheetViews>
    <sheetView showGridLines="0" topLeftCell="A19" zoomScale="70" zoomScaleNormal="70" workbookViewId="0"/>
  </sheetViews>
  <sheetFormatPr defaultRowHeight="16.2"/>
  <cols>
    <col min="1" max="1" width="8.21875" bestFit="1" customWidth="1"/>
    <col min="2" max="13" width="4.5546875" customWidth="1"/>
    <col min="15" max="53" width="1.88671875" customWidth="1"/>
  </cols>
  <sheetData>
    <row r="1" spans="1:13" ht="15" customHeight="1">
      <c r="A1" s="124" t="s">
        <v>442</v>
      </c>
      <c r="B1" s="124" t="s">
        <v>441</v>
      </c>
      <c r="C1" s="124" t="s">
        <v>440</v>
      </c>
      <c r="D1" s="124" t="s">
        <v>439</v>
      </c>
      <c r="E1" s="124" t="s">
        <v>438</v>
      </c>
      <c r="F1" s="124" t="s">
        <v>437</v>
      </c>
      <c r="G1" s="124" t="s">
        <v>436</v>
      </c>
      <c r="H1" s="124" t="s">
        <v>435</v>
      </c>
      <c r="I1" s="124" t="s">
        <v>434</v>
      </c>
      <c r="J1" s="124" t="s">
        <v>433</v>
      </c>
      <c r="K1" s="124" t="s">
        <v>432</v>
      </c>
      <c r="L1" s="124" t="s">
        <v>431</v>
      </c>
      <c r="M1" s="124" t="s">
        <v>430</v>
      </c>
    </row>
    <row r="2" spans="1:13">
      <c r="A2" s="123" t="s">
        <v>428</v>
      </c>
      <c r="B2" s="125">
        <v>-1.1000000000000001</v>
      </c>
      <c r="C2" s="125">
        <v>-0.5</v>
      </c>
      <c r="D2" s="125">
        <v>1.1000000000000001</v>
      </c>
      <c r="E2" s="125">
        <v>3.4</v>
      </c>
      <c r="F2" s="125">
        <v>5.7</v>
      </c>
      <c r="G2" s="125">
        <v>7.1</v>
      </c>
      <c r="H2" s="125">
        <v>7.9</v>
      </c>
      <c r="I2" s="125">
        <v>7.8</v>
      </c>
      <c r="J2" s="125">
        <v>7.1</v>
      </c>
      <c r="K2" s="125">
        <v>6.5</v>
      </c>
      <c r="L2" s="125">
        <v>4</v>
      </c>
      <c r="M2" s="125">
        <v>0.8</v>
      </c>
    </row>
    <row r="3" spans="1:13">
      <c r="A3" s="123" t="s">
        <v>427</v>
      </c>
      <c r="B3" s="125">
        <v>6.2</v>
      </c>
      <c r="C3" s="125">
        <v>7.2</v>
      </c>
      <c r="D3" s="125">
        <v>9.3000000000000007</v>
      </c>
      <c r="E3" s="125">
        <v>11.4</v>
      </c>
      <c r="F3" s="125">
        <v>12.9</v>
      </c>
      <c r="G3" s="125">
        <v>14.2</v>
      </c>
      <c r="H3" s="125">
        <v>14.6</v>
      </c>
      <c r="I3" s="125">
        <v>14.4</v>
      </c>
      <c r="J3" s="125">
        <v>13.7</v>
      </c>
      <c r="K3" s="125">
        <v>12.3</v>
      </c>
      <c r="L3" s="125">
        <v>10.3</v>
      </c>
      <c r="M3" s="125">
        <v>7.3</v>
      </c>
    </row>
    <row r="4" spans="1:13">
      <c r="A4" s="123" t="s">
        <v>426</v>
      </c>
      <c r="B4" s="125">
        <v>10.1</v>
      </c>
      <c r="C4" s="125">
        <v>10.9</v>
      </c>
      <c r="D4" s="125">
        <v>13</v>
      </c>
      <c r="E4" s="125">
        <v>16.399999999999999</v>
      </c>
      <c r="F4" s="125">
        <v>19.399999999999999</v>
      </c>
      <c r="G4" s="125">
        <v>21.8</v>
      </c>
      <c r="H4" s="125">
        <v>23.2</v>
      </c>
      <c r="I4" s="125">
        <v>22.9</v>
      </c>
      <c r="J4" s="125">
        <v>21</v>
      </c>
      <c r="K4" s="125">
        <v>17.899999999999999</v>
      </c>
      <c r="L4" s="125">
        <v>14.9</v>
      </c>
      <c r="M4" s="125">
        <v>11.4</v>
      </c>
    </row>
    <row r="5" spans="1:13">
      <c r="A5" s="123" t="s">
        <v>425</v>
      </c>
      <c r="B5" s="125">
        <v>11.8</v>
      </c>
      <c r="C5" s="125">
        <v>12.5</v>
      </c>
      <c r="D5" s="125">
        <v>14.7</v>
      </c>
      <c r="E5" s="125">
        <v>18</v>
      </c>
      <c r="F5" s="125">
        <v>21</v>
      </c>
      <c r="G5" s="125">
        <v>23.3</v>
      </c>
      <c r="H5" s="125">
        <v>24.8</v>
      </c>
      <c r="I5" s="125">
        <v>24.6</v>
      </c>
      <c r="J5" s="125">
        <v>22.7</v>
      </c>
      <c r="K5" s="125">
        <v>19.8</v>
      </c>
      <c r="L5" s="125">
        <v>16.8</v>
      </c>
      <c r="M5" s="125">
        <v>13.3</v>
      </c>
    </row>
    <row r="6" spans="1:13">
      <c r="A6" s="123" t="s">
        <v>424</v>
      </c>
      <c r="B6" s="125">
        <v>14.2</v>
      </c>
      <c r="C6" s="125">
        <v>15.1</v>
      </c>
      <c r="D6" s="125">
        <v>16.899999999999999</v>
      </c>
      <c r="E6" s="125">
        <v>19.2</v>
      </c>
      <c r="F6" s="125">
        <v>21</v>
      </c>
      <c r="G6" s="125">
        <v>22.2</v>
      </c>
      <c r="H6" s="125">
        <v>23</v>
      </c>
      <c r="I6" s="125">
        <v>22.7</v>
      </c>
      <c r="J6" s="125">
        <v>22.1</v>
      </c>
      <c r="K6" s="125">
        <v>20.7</v>
      </c>
      <c r="L6" s="125">
        <v>18.3</v>
      </c>
      <c r="M6" s="125">
        <v>15.2</v>
      </c>
    </row>
    <row r="7" spans="1:13">
      <c r="A7" s="123" t="s">
        <v>423</v>
      </c>
      <c r="B7" s="125">
        <v>15.2</v>
      </c>
      <c r="C7" s="125">
        <v>15.6</v>
      </c>
      <c r="D7" s="125">
        <v>17.399999999999999</v>
      </c>
      <c r="E7" s="125">
        <v>21.1</v>
      </c>
      <c r="F7" s="125">
        <v>24.5</v>
      </c>
      <c r="G7" s="125">
        <v>26.9</v>
      </c>
      <c r="H7" s="125">
        <v>28.8</v>
      </c>
      <c r="I7" s="125">
        <v>28.6</v>
      </c>
      <c r="J7" s="125">
        <v>26.7</v>
      </c>
      <c r="K7" s="125">
        <v>23.7</v>
      </c>
      <c r="L7" s="125">
        <v>20.6</v>
      </c>
      <c r="M7" s="125">
        <v>16.899999999999999</v>
      </c>
    </row>
    <row r="8" spans="1:13">
      <c r="A8" s="123" t="s">
        <v>422</v>
      </c>
      <c r="B8" s="125">
        <v>15.5</v>
      </c>
      <c r="C8" s="125">
        <v>15.9</v>
      </c>
      <c r="D8" s="125">
        <v>17.899999999999999</v>
      </c>
      <c r="E8" s="125">
        <v>21.7</v>
      </c>
      <c r="F8" s="125">
        <v>24.9</v>
      </c>
      <c r="G8" s="125">
        <v>27.4</v>
      </c>
      <c r="H8" s="125">
        <v>29</v>
      </c>
      <c r="I8" s="125">
        <v>28.7</v>
      </c>
      <c r="J8" s="125">
        <v>27.1</v>
      </c>
      <c r="K8" s="125">
        <v>24.2</v>
      </c>
      <c r="L8" s="125">
        <v>21.2</v>
      </c>
      <c r="M8" s="125">
        <v>17.7</v>
      </c>
    </row>
    <row r="9" spans="1:13">
      <c r="A9" s="123" t="s">
        <v>421</v>
      </c>
      <c r="B9" s="125">
        <v>15.7</v>
      </c>
      <c r="C9" s="125">
        <v>15.9</v>
      </c>
      <c r="D9" s="125">
        <v>17.5</v>
      </c>
      <c r="E9" s="125">
        <v>20.399999999999999</v>
      </c>
      <c r="F9" s="125">
        <v>23.4</v>
      </c>
      <c r="G9" s="125">
        <v>26</v>
      </c>
      <c r="H9" s="125">
        <v>28</v>
      </c>
      <c r="I9" s="125">
        <v>27.9</v>
      </c>
      <c r="J9" s="125">
        <v>26.3</v>
      </c>
      <c r="K9" s="125">
        <v>23.7</v>
      </c>
      <c r="L9" s="125">
        <v>20.7</v>
      </c>
      <c r="M9" s="125">
        <v>17.399999999999999</v>
      </c>
    </row>
    <row r="10" spans="1:13">
      <c r="A10" s="123" t="s">
        <v>420</v>
      </c>
      <c r="B10" s="125">
        <v>16</v>
      </c>
      <c r="C10" s="125">
        <v>16.2</v>
      </c>
      <c r="D10" s="125">
        <v>17.899999999999999</v>
      </c>
      <c r="E10" s="125">
        <v>21.3</v>
      </c>
      <c r="F10" s="125">
        <v>24.5</v>
      </c>
      <c r="G10" s="125">
        <v>27.3</v>
      </c>
      <c r="H10" s="125">
        <v>29.3</v>
      </c>
      <c r="I10" s="125">
        <v>28.9</v>
      </c>
      <c r="J10" s="125">
        <v>27</v>
      </c>
      <c r="K10" s="125">
        <v>24.1</v>
      </c>
      <c r="L10" s="125">
        <v>21.2</v>
      </c>
      <c r="M10" s="125">
        <v>17.7</v>
      </c>
    </row>
    <row r="11" spans="1:13">
      <c r="A11" s="123" t="s">
        <v>419</v>
      </c>
      <c r="B11" s="125">
        <v>16</v>
      </c>
      <c r="C11" s="125">
        <v>16.3</v>
      </c>
      <c r="D11" s="125">
        <v>18.5</v>
      </c>
      <c r="E11" s="125">
        <v>22.4</v>
      </c>
      <c r="F11" s="125">
        <v>25.5</v>
      </c>
      <c r="G11" s="125">
        <v>27.8</v>
      </c>
      <c r="H11" s="125">
        <v>29</v>
      </c>
      <c r="I11" s="125">
        <v>28.8</v>
      </c>
      <c r="J11" s="125">
        <v>27.4</v>
      </c>
      <c r="K11" s="125">
        <v>24.6</v>
      </c>
      <c r="L11" s="125">
        <v>21.4</v>
      </c>
      <c r="M11" s="125">
        <v>17.7</v>
      </c>
    </row>
    <row r="12" spans="1:13">
      <c r="A12" s="123" t="s">
        <v>418</v>
      </c>
      <c r="B12" s="125">
        <v>16.100000000000001</v>
      </c>
      <c r="C12" s="125">
        <v>16.5</v>
      </c>
      <c r="D12" s="125">
        <v>18.5</v>
      </c>
      <c r="E12" s="125">
        <v>21.9</v>
      </c>
      <c r="F12" s="125">
        <v>25.2</v>
      </c>
      <c r="G12" s="125">
        <v>27.7</v>
      </c>
      <c r="H12" s="125">
        <v>29.6</v>
      </c>
      <c r="I12" s="125">
        <v>29.2</v>
      </c>
      <c r="J12" s="125">
        <v>27.4</v>
      </c>
      <c r="K12" s="125">
        <v>24.5</v>
      </c>
      <c r="L12" s="125">
        <v>21.5</v>
      </c>
      <c r="M12" s="125">
        <v>17.899999999999999</v>
      </c>
    </row>
    <row r="13" spans="1:13">
      <c r="A13" s="123" t="s">
        <v>417</v>
      </c>
      <c r="B13" s="125">
        <v>16.3</v>
      </c>
      <c r="C13" s="125">
        <v>16.899999999999999</v>
      </c>
      <c r="D13" s="125">
        <v>18.899999999999999</v>
      </c>
      <c r="E13" s="125">
        <v>21.7</v>
      </c>
      <c r="F13" s="125">
        <v>24.4</v>
      </c>
      <c r="G13" s="125">
        <v>26.8</v>
      </c>
      <c r="H13" s="125">
        <v>28.6</v>
      </c>
      <c r="I13" s="125">
        <v>28.3</v>
      </c>
      <c r="J13" s="125">
        <v>26.5</v>
      </c>
      <c r="K13" s="125">
        <v>23.6</v>
      </c>
      <c r="L13" s="125">
        <v>20.6</v>
      </c>
      <c r="M13" s="125">
        <v>17.5</v>
      </c>
    </row>
    <row r="14" spans="1:13">
      <c r="A14" s="123" t="s">
        <v>416</v>
      </c>
      <c r="B14" s="125">
        <v>16.399999999999999</v>
      </c>
      <c r="C14" s="125">
        <v>16.899999999999999</v>
      </c>
      <c r="D14" s="125">
        <v>18.8</v>
      </c>
      <c r="E14" s="125">
        <v>21.6</v>
      </c>
      <c r="F14" s="125">
        <v>24.4</v>
      </c>
      <c r="G14" s="125">
        <v>26.9</v>
      </c>
      <c r="H14" s="125">
        <v>28.6</v>
      </c>
      <c r="I14" s="125">
        <v>28.2</v>
      </c>
      <c r="J14" s="125">
        <v>26.6</v>
      </c>
      <c r="K14" s="125">
        <v>23.8</v>
      </c>
      <c r="L14" s="125">
        <v>20.9</v>
      </c>
      <c r="M14" s="125">
        <v>17.7</v>
      </c>
    </row>
    <row r="15" spans="1:13">
      <c r="A15" s="123" t="s">
        <v>415</v>
      </c>
      <c r="B15" s="125">
        <v>16.5</v>
      </c>
      <c r="C15" s="125">
        <v>17.3</v>
      </c>
      <c r="D15" s="125">
        <v>19.7</v>
      </c>
      <c r="E15" s="125">
        <v>23</v>
      </c>
      <c r="F15" s="125">
        <v>25.8</v>
      </c>
      <c r="G15" s="125">
        <v>27.8</v>
      </c>
      <c r="H15" s="125">
        <v>28.6</v>
      </c>
      <c r="I15" s="125">
        <v>28.2</v>
      </c>
      <c r="J15" s="125">
        <v>27</v>
      </c>
      <c r="K15" s="125">
        <v>24.5</v>
      </c>
      <c r="L15" s="125">
        <v>21.3</v>
      </c>
      <c r="M15" s="125">
        <v>17.7</v>
      </c>
    </row>
    <row r="16" spans="1:13">
      <c r="A16" s="123" t="s">
        <v>414</v>
      </c>
      <c r="B16" s="125">
        <v>16.600000000000001</v>
      </c>
      <c r="C16" s="125">
        <v>17.3</v>
      </c>
      <c r="D16" s="125">
        <v>19.600000000000001</v>
      </c>
      <c r="E16" s="125">
        <v>23.1</v>
      </c>
      <c r="F16" s="125">
        <v>26</v>
      </c>
      <c r="G16" s="125">
        <v>27.6</v>
      </c>
      <c r="H16" s="125">
        <v>28.6</v>
      </c>
      <c r="I16" s="125">
        <v>28.3</v>
      </c>
      <c r="J16" s="125">
        <v>27.4</v>
      </c>
      <c r="K16" s="125">
        <v>25.2</v>
      </c>
      <c r="L16" s="125">
        <v>21.9</v>
      </c>
      <c r="M16" s="125">
        <v>18.100000000000001</v>
      </c>
    </row>
    <row r="17" spans="1:35">
      <c r="A17" s="123" t="s">
        <v>413</v>
      </c>
      <c r="B17" s="125">
        <v>16.899999999999999</v>
      </c>
      <c r="C17" s="125">
        <v>17.100000000000001</v>
      </c>
      <c r="D17" s="125">
        <v>19.5</v>
      </c>
      <c r="E17" s="125">
        <v>23</v>
      </c>
      <c r="F17" s="125">
        <v>25.7</v>
      </c>
      <c r="G17" s="125">
        <v>27.6</v>
      </c>
      <c r="H17" s="125">
        <v>28.7</v>
      </c>
      <c r="I17" s="125">
        <v>28.6</v>
      </c>
      <c r="J17" s="125">
        <v>27.8</v>
      </c>
      <c r="K17" s="125">
        <v>25.4</v>
      </c>
      <c r="L17" s="125">
        <v>22.4</v>
      </c>
      <c r="M17" s="125">
        <v>18.899999999999999</v>
      </c>
    </row>
    <row r="18" spans="1:35">
      <c r="A18" s="123" t="s">
        <v>412</v>
      </c>
      <c r="B18" s="125">
        <v>17.600000000000001</v>
      </c>
      <c r="C18" s="125">
        <v>18.600000000000001</v>
      </c>
      <c r="D18" s="125">
        <v>21.2</v>
      </c>
      <c r="E18" s="125">
        <v>24.5</v>
      </c>
      <c r="F18" s="125">
        <v>27.2</v>
      </c>
      <c r="G18" s="125">
        <v>28.5</v>
      </c>
      <c r="H18" s="125">
        <v>29.2</v>
      </c>
      <c r="I18" s="125">
        <v>28.8</v>
      </c>
      <c r="J18" s="125">
        <v>28.1</v>
      </c>
      <c r="K18" s="125">
        <v>26.1</v>
      </c>
      <c r="L18" s="125">
        <v>22.8</v>
      </c>
      <c r="M18" s="125">
        <v>19.100000000000001</v>
      </c>
    </row>
    <row r="19" spans="1:35">
      <c r="A19" s="123" t="s">
        <v>411</v>
      </c>
      <c r="B19" s="125">
        <v>17.8</v>
      </c>
      <c r="C19" s="125">
        <v>18.2</v>
      </c>
      <c r="D19" s="125">
        <v>20.3</v>
      </c>
      <c r="E19" s="125">
        <v>23.3</v>
      </c>
      <c r="F19" s="125">
        <v>25.7</v>
      </c>
      <c r="G19" s="125">
        <v>27.4</v>
      </c>
      <c r="H19" s="125">
        <v>28.4</v>
      </c>
      <c r="I19" s="125">
        <v>28.2</v>
      </c>
      <c r="J19" s="125">
        <v>27.3</v>
      </c>
      <c r="K19" s="125">
        <v>25.3</v>
      </c>
      <c r="L19" s="125">
        <v>22.7</v>
      </c>
      <c r="M19" s="125">
        <v>19.600000000000001</v>
      </c>
    </row>
    <row r="20" spans="1:35">
      <c r="A20" s="123" t="s">
        <v>410</v>
      </c>
      <c r="B20" s="125">
        <v>18</v>
      </c>
      <c r="C20" s="125">
        <v>18.399999999999999</v>
      </c>
      <c r="D20" s="125">
        <v>20.2</v>
      </c>
      <c r="E20" s="125">
        <v>22.7</v>
      </c>
      <c r="F20" s="125">
        <v>25.1</v>
      </c>
      <c r="G20" s="125">
        <v>27.1</v>
      </c>
      <c r="H20" s="125">
        <v>28.5</v>
      </c>
      <c r="I20" s="125">
        <v>28.2</v>
      </c>
      <c r="J20" s="125">
        <v>26.8</v>
      </c>
      <c r="K20" s="125">
        <v>24.8</v>
      </c>
      <c r="L20" s="125">
        <v>22.2</v>
      </c>
      <c r="M20" s="125">
        <v>19.3</v>
      </c>
    </row>
    <row r="21" spans="1:35">
      <c r="A21" s="123" t="s">
        <v>409</v>
      </c>
      <c r="B21" s="125">
        <v>18.5</v>
      </c>
      <c r="C21" s="125">
        <v>19</v>
      </c>
      <c r="D21" s="125">
        <v>20.5</v>
      </c>
      <c r="E21" s="125">
        <v>22.4</v>
      </c>
      <c r="F21" s="125">
        <v>24.3</v>
      </c>
      <c r="G21" s="125">
        <v>25.7</v>
      </c>
      <c r="H21" s="125">
        <v>26.3</v>
      </c>
      <c r="I21" s="125">
        <v>26.1</v>
      </c>
      <c r="J21" s="125">
        <v>25.2</v>
      </c>
      <c r="K21" s="125">
        <v>23.8</v>
      </c>
      <c r="L21" s="125">
        <v>21.7</v>
      </c>
      <c r="M21" s="125">
        <v>19.399999999999999</v>
      </c>
    </row>
    <row r="22" spans="1:35">
      <c r="A22" s="123" t="s">
        <v>408</v>
      </c>
      <c r="B22" s="125">
        <v>18.899999999999999</v>
      </c>
      <c r="C22" s="125">
        <v>19.399999999999999</v>
      </c>
      <c r="D22" s="125">
        <v>21</v>
      </c>
      <c r="E22" s="125">
        <v>23.2</v>
      </c>
      <c r="F22" s="125">
        <v>25.3</v>
      </c>
      <c r="G22" s="125">
        <v>27.1</v>
      </c>
      <c r="H22" s="125">
        <v>28.1</v>
      </c>
      <c r="I22" s="125">
        <v>27.9</v>
      </c>
      <c r="J22" s="125">
        <v>26.8</v>
      </c>
      <c r="K22" s="125">
        <v>25.2</v>
      </c>
      <c r="L22" s="125">
        <v>22.7</v>
      </c>
      <c r="M22" s="125">
        <v>20</v>
      </c>
    </row>
    <row r="23" spans="1:35">
      <c r="A23" s="123" t="s">
        <v>407</v>
      </c>
      <c r="B23" s="125">
        <v>19.3</v>
      </c>
      <c r="C23" s="125">
        <v>20.3</v>
      </c>
      <c r="D23" s="125">
        <v>22.6</v>
      </c>
      <c r="E23" s="125">
        <v>25.4</v>
      </c>
      <c r="F23" s="125">
        <v>27.5</v>
      </c>
      <c r="G23" s="125">
        <v>28.5</v>
      </c>
      <c r="H23" s="125">
        <v>29.2</v>
      </c>
      <c r="I23" s="125">
        <v>28.7</v>
      </c>
      <c r="J23" s="125">
        <v>28.1</v>
      </c>
      <c r="K23" s="125">
        <v>26.7</v>
      </c>
      <c r="L23" s="125">
        <v>24</v>
      </c>
      <c r="M23" s="125">
        <v>20.6</v>
      </c>
    </row>
    <row r="24" spans="1:35">
      <c r="A24" s="123" t="s">
        <v>406</v>
      </c>
      <c r="B24" s="125">
        <v>19.5</v>
      </c>
      <c r="C24" s="125">
        <v>20</v>
      </c>
      <c r="D24" s="125">
        <v>21.8</v>
      </c>
      <c r="E24" s="125">
        <v>24.1</v>
      </c>
      <c r="F24" s="125">
        <v>26.2</v>
      </c>
      <c r="G24" s="125">
        <v>27.8</v>
      </c>
      <c r="H24" s="125">
        <v>28.9</v>
      </c>
      <c r="I24" s="125">
        <v>28.7</v>
      </c>
      <c r="J24" s="125">
        <v>27.5</v>
      </c>
      <c r="K24" s="125">
        <v>25.7</v>
      </c>
      <c r="L24" s="125">
        <v>23.3</v>
      </c>
      <c r="M24" s="125">
        <v>20.5</v>
      </c>
    </row>
    <row r="25" spans="1:35">
      <c r="A25" s="123" t="s">
        <v>405</v>
      </c>
      <c r="B25" s="125">
        <v>20.3</v>
      </c>
      <c r="C25" s="125">
        <v>20.9</v>
      </c>
      <c r="D25" s="125">
        <v>22.6</v>
      </c>
      <c r="E25" s="125">
        <v>24.7</v>
      </c>
      <c r="F25" s="125">
        <v>26.5</v>
      </c>
      <c r="G25" s="125">
        <v>28</v>
      </c>
      <c r="H25" s="125">
        <v>28.6</v>
      </c>
      <c r="I25" s="125">
        <v>28.2</v>
      </c>
      <c r="J25" s="125">
        <v>27.2</v>
      </c>
      <c r="K25" s="125">
        <v>26</v>
      </c>
      <c r="L25" s="125">
        <v>24</v>
      </c>
      <c r="M25" s="125">
        <v>21.3</v>
      </c>
    </row>
    <row r="26" spans="1:35">
      <c r="A26" s="123" t="s">
        <v>404</v>
      </c>
      <c r="B26" s="125">
        <v>20.7</v>
      </c>
      <c r="C26" s="125">
        <v>21.4</v>
      </c>
      <c r="D26" s="125">
        <v>23.2</v>
      </c>
      <c r="E26" s="125">
        <v>25.2</v>
      </c>
      <c r="F26" s="125">
        <v>27</v>
      </c>
      <c r="G26" s="125">
        <v>27.9</v>
      </c>
      <c r="H26" s="125">
        <v>28.4</v>
      </c>
      <c r="I26" s="125">
        <v>28.1</v>
      </c>
      <c r="J26" s="125">
        <v>27.4</v>
      </c>
      <c r="K26" s="125">
        <v>26.3</v>
      </c>
      <c r="L26" s="125">
        <v>24.3</v>
      </c>
      <c r="M26" s="125">
        <v>21.7</v>
      </c>
      <c r="P26" t="s">
        <v>552</v>
      </c>
    </row>
    <row r="28" spans="1:35">
      <c r="B28" s="121"/>
      <c r="F28" s="121"/>
    </row>
    <row r="31" spans="1:35">
      <c r="A31" s="124" t="s">
        <v>429</v>
      </c>
      <c r="B31" s="124">
        <v>1</v>
      </c>
      <c r="C31" s="124">
        <v>2</v>
      </c>
      <c r="D31" s="124">
        <v>3</v>
      </c>
      <c r="E31" s="124">
        <v>4</v>
      </c>
      <c r="F31" s="124">
        <v>5</v>
      </c>
      <c r="G31" s="124">
        <v>6</v>
      </c>
      <c r="H31" s="124">
        <v>7</v>
      </c>
      <c r="I31" s="124">
        <v>8</v>
      </c>
      <c r="J31" s="124">
        <v>9</v>
      </c>
      <c r="K31" s="124">
        <v>10</v>
      </c>
      <c r="L31" s="124">
        <v>11</v>
      </c>
      <c r="M31" s="124">
        <v>12</v>
      </c>
      <c r="O31">
        <v>0</v>
      </c>
      <c r="P31">
        <v>0.05</v>
      </c>
      <c r="Q31">
        <v>0.1</v>
      </c>
      <c r="R31">
        <v>0.15</v>
      </c>
      <c r="S31">
        <v>0.2</v>
      </c>
      <c r="T31">
        <v>0.25</v>
      </c>
      <c r="U31">
        <v>0.3</v>
      </c>
      <c r="V31">
        <v>0.35</v>
      </c>
      <c r="W31">
        <v>0.4</v>
      </c>
      <c r="X31">
        <v>0.45</v>
      </c>
      <c r="Y31">
        <v>0.5</v>
      </c>
      <c r="Z31">
        <v>0.55000000000000004</v>
      </c>
      <c r="AA31">
        <v>0.6</v>
      </c>
      <c r="AB31">
        <v>0.65</v>
      </c>
      <c r="AC31">
        <v>0.7</v>
      </c>
      <c r="AD31">
        <v>0.75</v>
      </c>
      <c r="AE31">
        <v>0.8</v>
      </c>
      <c r="AF31">
        <v>0.85</v>
      </c>
      <c r="AG31">
        <v>0.9</v>
      </c>
      <c r="AH31">
        <v>0.95</v>
      </c>
      <c r="AI31">
        <v>1</v>
      </c>
    </row>
    <row r="32" spans="1:35">
      <c r="A32" s="123" t="s">
        <v>428</v>
      </c>
      <c r="B32" s="122">
        <v>-1.1000000000000001</v>
      </c>
      <c r="C32" s="122">
        <v>-0.5</v>
      </c>
      <c r="D32" s="122">
        <v>1.1000000000000001</v>
      </c>
      <c r="E32" s="122">
        <v>3.4</v>
      </c>
      <c r="F32" s="122">
        <v>5.7</v>
      </c>
      <c r="G32" s="122">
        <v>7.1</v>
      </c>
      <c r="H32" s="122">
        <v>7.9</v>
      </c>
      <c r="I32" s="122">
        <v>7.8</v>
      </c>
      <c r="J32" s="122">
        <v>7.1</v>
      </c>
      <c r="K32" s="122">
        <v>6.5</v>
      </c>
      <c r="L32" s="122">
        <v>4</v>
      </c>
      <c r="M32" s="122">
        <v>0.8</v>
      </c>
      <c r="O32" s="123">
        <f t="shared" ref="O32:AI32" si="0">_xlfn.PERCENTILE.INC($B$32:$M$56,O31)</f>
        <v>-1.1000000000000001</v>
      </c>
      <c r="P32" s="123">
        <f t="shared" si="0"/>
        <v>9.2300000000000022</v>
      </c>
      <c r="Q32" s="123">
        <f t="shared" si="0"/>
        <v>14.38</v>
      </c>
      <c r="R32" s="123">
        <f t="shared" si="0"/>
        <v>16.184999999999999</v>
      </c>
      <c r="S32" s="123">
        <f t="shared" si="0"/>
        <v>17.260000000000002</v>
      </c>
      <c r="T32" s="123">
        <f t="shared" si="0"/>
        <v>17.899999999999999</v>
      </c>
      <c r="U32" s="123">
        <f t="shared" si="0"/>
        <v>18.899999999999999</v>
      </c>
      <c r="V32" s="123">
        <f t="shared" si="0"/>
        <v>19.93</v>
      </c>
      <c r="W32" s="123">
        <f t="shared" si="0"/>
        <v>20.82</v>
      </c>
      <c r="X32" s="123">
        <f t="shared" si="0"/>
        <v>21.455000000000002</v>
      </c>
      <c r="Y32" s="123">
        <f t="shared" si="0"/>
        <v>22.4</v>
      </c>
      <c r="Z32" s="123">
        <f t="shared" si="0"/>
        <v>23.2</v>
      </c>
      <c r="AA32" s="123">
        <f t="shared" si="0"/>
        <v>24.14</v>
      </c>
      <c r="AB32" s="123">
        <f t="shared" si="0"/>
        <v>24.835000000000001</v>
      </c>
      <c r="AC32" s="123">
        <f t="shared" si="0"/>
        <v>25.7</v>
      </c>
      <c r="AD32" s="123">
        <f t="shared" si="0"/>
        <v>26.7</v>
      </c>
      <c r="AE32" s="123">
        <f t="shared" si="0"/>
        <v>27.3</v>
      </c>
      <c r="AF32" s="123">
        <f t="shared" si="0"/>
        <v>27.8</v>
      </c>
      <c r="AG32" s="123">
        <f t="shared" si="0"/>
        <v>28.21</v>
      </c>
      <c r="AH32" s="123">
        <f t="shared" si="0"/>
        <v>28.7</v>
      </c>
      <c r="AI32" s="123">
        <f t="shared" si="0"/>
        <v>29.6</v>
      </c>
    </row>
    <row r="33" spans="1:13">
      <c r="A33" s="123" t="s">
        <v>427</v>
      </c>
      <c r="B33" s="122">
        <v>6.2</v>
      </c>
      <c r="C33" s="122">
        <v>7.2</v>
      </c>
      <c r="D33" s="122">
        <v>9.3000000000000007</v>
      </c>
      <c r="E33" s="122">
        <v>11.4</v>
      </c>
      <c r="F33" s="122">
        <v>12.9</v>
      </c>
      <c r="G33" s="122">
        <v>14.2</v>
      </c>
      <c r="H33" s="122">
        <v>14.6</v>
      </c>
      <c r="I33" s="122">
        <v>14.4</v>
      </c>
      <c r="J33" s="122">
        <v>13.7</v>
      </c>
      <c r="K33" s="122">
        <v>12.3</v>
      </c>
      <c r="L33" s="122">
        <v>10.3</v>
      </c>
      <c r="M33" s="122">
        <v>7.3</v>
      </c>
    </row>
    <row r="34" spans="1:13">
      <c r="A34" s="123" t="s">
        <v>426</v>
      </c>
      <c r="B34" s="122">
        <v>10.1</v>
      </c>
      <c r="C34" s="122">
        <v>10.9</v>
      </c>
      <c r="D34" s="122">
        <v>13</v>
      </c>
      <c r="E34" s="122">
        <v>16.399999999999999</v>
      </c>
      <c r="F34" s="122">
        <v>19.399999999999999</v>
      </c>
      <c r="G34" s="122">
        <v>21.8</v>
      </c>
      <c r="H34" s="122">
        <v>23.2</v>
      </c>
      <c r="I34" s="122">
        <v>22.9</v>
      </c>
      <c r="J34" s="122">
        <v>21</v>
      </c>
      <c r="K34" s="122">
        <v>17.899999999999999</v>
      </c>
      <c r="L34" s="122">
        <v>14.9</v>
      </c>
      <c r="M34" s="122">
        <v>11.4</v>
      </c>
    </row>
    <row r="35" spans="1:13">
      <c r="A35" s="123" t="s">
        <v>425</v>
      </c>
      <c r="B35" s="122">
        <v>11.8</v>
      </c>
      <c r="C35" s="122">
        <v>12.5</v>
      </c>
      <c r="D35" s="122">
        <v>14.7</v>
      </c>
      <c r="E35" s="122">
        <v>18</v>
      </c>
      <c r="F35" s="122">
        <v>21</v>
      </c>
      <c r="G35" s="122">
        <v>23.3</v>
      </c>
      <c r="H35" s="122">
        <v>24.8</v>
      </c>
      <c r="I35" s="122">
        <v>24.6</v>
      </c>
      <c r="J35" s="122">
        <v>22.7</v>
      </c>
      <c r="K35" s="122">
        <v>19.8</v>
      </c>
      <c r="L35" s="122">
        <v>16.8</v>
      </c>
      <c r="M35" s="122">
        <v>13.3</v>
      </c>
    </row>
    <row r="36" spans="1:13">
      <c r="A36" s="123" t="s">
        <v>424</v>
      </c>
      <c r="B36" s="122">
        <v>14.2</v>
      </c>
      <c r="C36" s="122">
        <v>15.1</v>
      </c>
      <c r="D36" s="122">
        <v>16.899999999999999</v>
      </c>
      <c r="E36" s="122">
        <v>19.2</v>
      </c>
      <c r="F36" s="122">
        <v>21</v>
      </c>
      <c r="G36" s="122">
        <v>22.2</v>
      </c>
      <c r="H36" s="122">
        <v>23</v>
      </c>
      <c r="I36" s="122">
        <v>22.7</v>
      </c>
      <c r="J36" s="122">
        <v>22.1</v>
      </c>
      <c r="K36" s="122">
        <v>20.7</v>
      </c>
      <c r="L36" s="122">
        <v>18.3</v>
      </c>
      <c r="M36" s="122">
        <v>15.2</v>
      </c>
    </row>
    <row r="37" spans="1:13">
      <c r="A37" s="123" t="s">
        <v>423</v>
      </c>
      <c r="B37" s="122">
        <v>15.2</v>
      </c>
      <c r="C37" s="122">
        <v>15.6</v>
      </c>
      <c r="D37" s="122">
        <v>17.399999999999999</v>
      </c>
      <c r="E37" s="122">
        <v>21.1</v>
      </c>
      <c r="F37" s="122">
        <v>24.5</v>
      </c>
      <c r="G37" s="122">
        <v>26.9</v>
      </c>
      <c r="H37" s="122">
        <v>28.8</v>
      </c>
      <c r="I37" s="122">
        <v>28.6</v>
      </c>
      <c r="J37" s="122">
        <v>26.7</v>
      </c>
      <c r="K37" s="122">
        <v>23.7</v>
      </c>
      <c r="L37" s="122">
        <v>20.6</v>
      </c>
      <c r="M37" s="122">
        <v>16.899999999999999</v>
      </c>
    </row>
    <row r="38" spans="1:13">
      <c r="A38" s="123" t="s">
        <v>422</v>
      </c>
      <c r="B38" s="122">
        <v>15.5</v>
      </c>
      <c r="C38" s="122">
        <v>15.9</v>
      </c>
      <c r="D38" s="122">
        <v>17.899999999999999</v>
      </c>
      <c r="E38" s="122">
        <v>21.7</v>
      </c>
      <c r="F38" s="122">
        <v>24.9</v>
      </c>
      <c r="G38" s="122">
        <v>27.4</v>
      </c>
      <c r="H38" s="122">
        <v>29</v>
      </c>
      <c r="I38" s="122">
        <v>28.7</v>
      </c>
      <c r="J38" s="122">
        <v>27.1</v>
      </c>
      <c r="K38" s="122">
        <v>24.2</v>
      </c>
      <c r="L38" s="122">
        <v>21.2</v>
      </c>
      <c r="M38" s="122">
        <v>17.7</v>
      </c>
    </row>
    <row r="39" spans="1:13">
      <c r="A39" s="123" t="s">
        <v>421</v>
      </c>
      <c r="B39" s="122">
        <v>15.7</v>
      </c>
      <c r="C39" s="122">
        <v>15.9</v>
      </c>
      <c r="D39" s="122">
        <v>17.5</v>
      </c>
      <c r="E39" s="122">
        <v>20.399999999999999</v>
      </c>
      <c r="F39" s="122">
        <v>23.4</v>
      </c>
      <c r="G39" s="122">
        <v>26</v>
      </c>
      <c r="H39" s="122">
        <v>28</v>
      </c>
      <c r="I39" s="122">
        <v>27.9</v>
      </c>
      <c r="J39" s="122">
        <v>26.3</v>
      </c>
      <c r="K39" s="122">
        <v>23.7</v>
      </c>
      <c r="L39" s="122">
        <v>20.7</v>
      </c>
      <c r="M39" s="122">
        <v>17.399999999999999</v>
      </c>
    </row>
    <row r="40" spans="1:13">
      <c r="A40" s="123" t="s">
        <v>420</v>
      </c>
      <c r="B40" s="122">
        <v>16</v>
      </c>
      <c r="C40" s="122">
        <v>16.2</v>
      </c>
      <c r="D40" s="122">
        <v>17.899999999999999</v>
      </c>
      <c r="E40" s="122">
        <v>21.3</v>
      </c>
      <c r="F40" s="122">
        <v>24.5</v>
      </c>
      <c r="G40" s="122">
        <v>27.3</v>
      </c>
      <c r="H40" s="122">
        <v>29.3</v>
      </c>
      <c r="I40" s="122">
        <v>28.9</v>
      </c>
      <c r="J40" s="122">
        <v>27</v>
      </c>
      <c r="K40" s="122">
        <v>24.1</v>
      </c>
      <c r="L40" s="122">
        <v>21.2</v>
      </c>
      <c r="M40" s="122">
        <v>17.7</v>
      </c>
    </row>
    <row r="41" spans="1:13">
      <c r="A41" s="123" t="s">
        <v>419</v>
      </c>
      <c r="B41" s="122">
        <v>16</v>
      </c>
      <c r="C41" s="122">
        <v>16.3</v>
      </c>
      <c r="D41" s="122">
        <v>18.5</v>
      </c>
      <c r="E41" s="122">
        <v>22.4</v>
      </c>
      <c r="F41" s="122">
        <v>25.5</v>
      </c>
      <c r="G41" s="122">
        <v>27.8</v>
      </c>
      <c r="H41" s="122">
        <v>29</v>
      </c>
      <c r="I41" s="122">
        <v>28.8</v>
      </c>
      <c r="J41" s="122">
        <v>27.4</v>
      </c>
      <c r="K41" s="122">
        <v>24.6</v>
      </c>
      <c r="L41" s="122">
        <v>21.4</v>
      </c>
      <c r="M41" s="122">
        <v>17.7</v>
      </c>
    </row>
    <row r="42" spans="1:13">
      <c r="A42" s="123" t="s">
        <v>418</v>
      </c>
      <c r="B42" s="122">
        <v>16.100000000000001</v>
      </c>
      <c r="C42" s="122">
        <v>16.5</v>
      </c>
      <c r="D42" s="122">
        <v>18.5</v>
      </c>
      <c r="E42" s="122">
        <v>21.9</v>
      </c>
      <c r="F42" s="122">
        <v>25.2</v>
      </c>
      <c r="G42" s="122">
        <v>27.7</v>
      </c>
      <c r="H42" s="122">
        <v>29.6</v>
      </c>
      <c r="I42" s="122">
        <v>29.2</v>
      </c>
      <c r="J42" s="122">
        <v>27.4</v>
      </c>
      <c r="K42" s="122">
        <v>24.5</v>
      </c>
      <c r="L42" s="122">
        <v>21.5</v>
      </c>
      <c r="M42" s="122">
        <v>17.899999999999999</v>
      </c>
    </row>
    <row r="43" spans="1:13">
      <c r="A43" s="123" t="s">
        <v>417</v>
      </c>
      <c r="B43" s="122">
        <v>16.3</v>
      </c>
      <c r="C43" s="122">
        <v>16.899999999999999</v>
      </c>
      <c r="D43" s="122">
        <v>18.899999999999999</v>
      </c>
      <c r="E43" s="122">
        <v>21.7</v>
      </c>
      <c r="F43" s="122">
        <v>24.4</v>
      </c>
      <c r="G43" s="122">
        <v>26.8</v>
      </c>
      <c r="H43" s="122">
        <v>28.6</v>
      </c>
      <c r="I43" s="122">
        <v>28.3</v>
      </c>
      <c r="J43" s="122">
        <v>26.5</v>
      </c>
      <c r="K43" s="122">
        <v>23.6</v>
      </c>
      <c r="L43" s="122">
        <v>20.6</v>
      </c>
      <c r="M43" s="122">
        <v>17.5</v>
      </c>
    </row>
    <row r="44" spans="1:13">
      <c r="A44" s="123" t="s">
        <v>416</v>
      </c>
      <c r="B44" s="122">
        <v>16.399999999999999</v>
      </c>
      <c r="C44" s="122">
        <v>16.899999999999999</v>
      </c>
      <c r="D44" s="122">
        <v>18.8</v>
      </c>
      <c r="E44" s="122">
        <v>21.6</v>
      </c>
      <c r="F44" s="122">
        <v>24.4</v>
      </c>
      <c r="G44" s="122">
        <v>26.9</v>
      </c>
      <c r="H44" s="122">
        <v>28.6</v>
      </c>
      <c r="I44" s="122">
        <v>28.2</v>
      </c>
      <c r="J44" s="122">
        <v>26.6</v>
      </c>
      <c r="K44" s="122">
        <v>23.8</v>
      </c>
      <c r="L44" s="122">
        <v>20.9</v>
      </c>
      <c r="M44" s="122">
        <v>17.7</v>
      </c>
    </row>
    <row r="45" spans="1:13">
      <c r="A45" s="123" t="s">
        <v>415</v>
      </c>
      <c r="B45" s="122">
        <v>16.5</v>
      </c>
      <c r="C45" s="122">
        <v>17.3</v>
      </c>
      <c r="D45" s="122">
        <v>19.7</v>
      </c>
      <c r="E45" s="122">
        <v>23</v>
      </c>
      <c r="F45" s="122">
        <v>25.8</v>
      </c>
      <c r="G45" s="122">
        <v>27.8</v>
      </c>
      <c r="H45" s="122">
        <v>28.6</v>
      </c>
      <c r="I45" s="122">
        <v>28.2</v>
      </c>
      <c r="J45" s="122">
        <v>27</v>
      </c>
      <c r="K45" s="122">
        <v>24.5</v>
      </c>
      <c r="L45" s="122">
        <v>21.3</v>
      </c>
      <c r="M45" s="122">
        <v>17.7</v>
      </c>
    </row>
    <row r="46" spans="1:13">
      <c r="A46" s="123" t="s">
        <v>414</v>
      </c>
      <c r="B46" s="122">
        <v>16.600000000000001</v>
      </c>
      <c r="C46" s="122">
        <v>17.3</v>
      </c>
      <c r="D46" s="122">
        <v>19.600000000000001</v>
      </c>
      <c r="E46" s="122">
        <v>23.1</v>
      </c>
      <c r="F46" s="122">
        <v>26</v>
      </c>
      <c r="G46" s="122">
        <v>27.6</v>
      </c>
      <c r="H46" s="122">
        <v>28.6</v>
      </c>
      <c r="I46" s="122">
        <v>28.3</v>
      </c>
      <c r="J46" s="122">
        <v>27.4</v>
      </c>
      <c r="K46" s="122">
        <v>25.2</v>
      </c>
      <c r="L46" s="122">
        <v>21.9</v>
      </c>
      <c r="M46" s="122">
        <v>18.100000000000001</v>
      </c>
    </row>
    <row r="47" spans="1:13">
      <c r="A47" s="123" t="s">
        <v>413</v>
      </c>
      <c r="B47" s="122">
        <v>16.899999999999999</v>
      </c>
      <c r="C47" s="122">
        <v>17.100000000000001</v>
      </c>
      <c r="D47" s="122">
        <v>19.5</v>
      </c>
      <c r="E47" s="122">
        <v>23</v>
      </c>
      <c r="F47" s="122">
        <v>25.7</v>
      </c>
      <c r="G47" s="122">
        <v>27.6</v>
      </c>
      <c r="H47" s="122">
        <v>28.7</v>
      </c>
      <c r="I47" s="122">
        <v>28.6</v>
      </c>
      <c r="J47" s="122">
        <v>27.8</v>
      </c>
      <c r="K47" s="122">
        <v>25.4</v>
      </c>
      <c r="L47" s="122">
        <v>22.4</v>
      </c>
      <c r="M47" s="122">
        <v>18.899999999999999</v>
      </c>
    </row>
    <row r="48" spans="1:13">
      <c r="A48" s="123" t="s">
        <v>412</v>
      </c>
      <c r="B48" s="122">
        <v>17.600000000000001</v>
      </c>
      <c r="C48" s="122">
        <v>18.600000000000001</v>
      </c>
      <c r="D48" s="122">
        <v>21.2</v>
      </c>
      <c r="E48" s="122">
        <v>24.5</v>
      </c>
      <c r="F48" s="122">
        <v>27.2</v>
      </c>
      <c r="G48" s="122">
        <v>28.5</v>
      </c>
      <c r="H48" s="122">
        <v>29.2</v>
      </c>
      <c r="I48" s="122">
        <v>28.8</v>
      </c>
      <c r="J48" s="122">
        <v>28.1</v>
      </c>
      <c r="K48" s="122">
        <v>26.1</v>
      </c>
      <c r="L48" s="122">
        <v>22.8</v>
      </c>
      <c r="M48" s="122">
        <v>19.100000000000001</v>
      </c>
    </row>
    <row r="49" spans="1:16">
      <c r="A49" s="123" t="s">
        <v>411</v>
      </c>
      <c r="B49" s="122">
        <v>17.8</v>
      </c>
      <c r="C49" s="122">
        <v>18.2</v>
      </c>
      <c r="D49" s="122">
        <v>20.3</v>
      </c>
      <c r="E49" s="122">
        <v>23.3</v>
      </c>
      <c r="F49" s="122">
        <v>25.7</v>
      </c>
      <c r="G49" s="122">
        <v>27.4</v>
      </c>
      <c r="H49" s="122">
        <v>28.4</v>
      </c>
      <c r="I49" s="122">
        <v>28.2</v>
      </c>
      <c r="J49" s="122">
        <v>27.3</v>
      </c>
      <c r="K49" s="122">
        <v>25.3</v>
      </c>
      <c r="L49" s="122">
        <v>22.7</v>
      </c>
      <c r="M49" s="122">
        <v>19.600000000000001</v>
      </c>
    </row>
    <row r="50" spans="1:16">
      <c r="A50" s="123" t="s">
        <v>410</v>
      </c>
      <c r="B50" s="122">
        <v>18</v>
      </c>
      <c r="C50" s="122">
        <v>18.399999999999999</v>
      </c>
      <c r="D50" s="122">
        <v>20.2</v>
      </c>
      <c r="E50" s="122">
        <v>22.7</v>
      </c>
      <c r="F50" s="122">
        <v>25.1</v>
      </c>
      <c r="G50" s="122">
        <v>27.1</v>
      </c>
      <c r="H50" s="122">
        <v>28.5</v>
      </c>
      <c r="I50" s="122">
        <v>28.2</v>
      </c>
      <c r="J50" s="122">
        <v>26.8</v>
      </c>
      <c r="K50" s="122">
        <v>24.8</v>
      </c>
      <c r="L50" s="122">
        <v>22.2</v>
      </c>
      <c r="M50" s="122">
        <v>19.3</v>
      </c>
    </row>
    <row r="51" spans="1:16">
      <c r="A51" s="123" t="s">
        <v>409</v>
      </c>
      <c r="B51" s="122">
        <v>18.5</v>
      </c>
      <c r="C51" s="122">
        <v>19</v>
      </c>
      <c r="D51" s="122">
        <v>20.5</v>
      </c>
      <c r="E51" s="122">
        <v>22.4</v>
      </c>
      <c r="F51" s="122">
        <v>24.3</v>
      </c>
      <c r="G51" s="122">
        <v>25.7</v>
      </c>
      <c r="H51" s="122">
        <v>26.3</v>
      </c>
      <c r="I51" s="122">
        <v>26.1</v>
      </c>
      <c r="J51" s="122">
        <v>25.2</v>
      </c>
      <c r="K51" s="122">
        <v>23.8</v>
      </c>
      <c r="L51" s="122">
        <v>21.7</v>
      </c>
      <c r="M51" s="122">
        <v>19.399999999999999</v>
      </c>
    </row>
    <row r="52" spans="1:16">
      <c r="A52" s="123" t="s">
        <v>408</v>
      </c>
      <c r="B52" s="122">
        <v>18.899999999999999</v>
      </c>
      <c r="C52" s="122">
        <v>19.399999999999999</v>
      </c>
      <c r="D52" s="122">
        <v>21</v>
      </c>
      <c r="E52" s="122">
        <v>23.2</v>
      </c>
      <c r="F52" s="122">
        <v>25.3</v>
      </c>
      <c r="G52" s="122">
        <v>27.1</v>
      </c>
      <c r="H52" s="122">
        <v>28.1</v>
      </c>
      <c r="I52" s="122">
        <v>27.9</v>
      </c>
      <c r="J52" s="122">
        <v>26.8</v>
      </c>
      <c r="K52" s="122">
        <v>25.2</v>
      </c>
      <c r="L52" s="122">
        <v>22.7</v>
      </c>
      <c r="M52" s="122">
        <v>20</v>
      </c>
    </row>
    <row r="53" spans="1:16">
      <c r="A53" s="123" t="s">
        <v>407</v>
      </c>
      <c r="B53" s="122">
        <v>19.3</v>
      </c>
      <c r="C53" s="122">
        <v>20.3</v>
      </c>
      <c r="D53" s="122">
        <v>22.6</v>
      </c>
      <c r="E53" s="122">
        <v>25.4</v>
      </c>
      <c r="F53" s="122">
        <v>27.5</v>
      </c>
      <c r="G53" s="122">
        <v>28.5</v>
      </c>
      <c r="H53" s="122">
        <v>29.2</v>
      </c>
      <c r="I53" s="122">
        <v>28.7</v>
      </c>
      <c r="J53" s="122">
        <v>28.1</v>
      </c>
      <c r="K53" s="122">
        <v>26.7</v>
      </c>
      <c r="L53" s="122">
        <v>24</v>
      </c>
      <c r="M53" s="122">
        <v>20.6</v>
      </c>
    </row>
    <row r="54" spans="1:16">
      <c r="A54" s="123" t="s">
        <v>406</v>
      </c>
      <c r="B54" s="122">
        <v>19.5</v>
      </c>
      <c r="C54" s="122">
        <v>20</v>
      </c>
      <c r="D54" s="122">
        <v>21.8</v>
      </c>
      <c r="E54" s="122">
        <v>24.1</v>
      </c>
      <c r="F54" s="122">
        <v>26.2</v>
      </c>
      <c r="G54" s="122">
        <v>27.8</v>
      </c>
      <c r="H54" s="122">
        <v>28.9</v>
      </c>
      <c r="I54" s="122">
        <v>28.7</v>
      </c>
      <c r="J54" s="122">
        <v>27.5</v>
      </c>
      <c r="K54" s="122">
        <v>25.7</v>
      </c>
      <c r="L54" s="122">
        <v>23.3</v>
      </c>
      <c r="M54" s="122">
        <v>20.5</v>
      </c>
    </row>
    <row r="55" spans="1:16">
      <c r="A55" s="123" t="s">
        <v>405</v>
      </c>
      <c r="B55" s="122">
        <v>20.3</v>
      </c>
      <c r="C55" s="122">
        <v>20.9</v>
      </c>
      <c r="D55" s="122">
        <v>22.6</v>
      </c>
      <c r="E55" s="122">
        <v>24.7</v>
      </c>
      <c r="F55" s="122">
        <v>26.5</v>
      </c>
      <c r="G55" s="122">
        <v>28</v>
      </c>
      <c r="H55" s="122">
        <v>28.6</v>
      </c>
      <c r="I55" s="122">
        <v>28.2</v>
      </c>
      <c r="J55" s="122">
        <v>27.2</v>
      </c>
      <c r="K55" s="122">
        <v>26</v>
      </c>
      <c r="L55" s="122">
        <v>24</v>
      </c>
      <c r="M55" s="122">
        <v>21.3</v>
      </c>
    </row>
    <row r="56" spans="1:16">
      <c r="A56" s="123" t="s">
        <v>404</v>
      </c>
      <c r="B56" s="122">
        <v>20.7</v>
      </c>
      <c r="C56" s="122">
        <v>21.4</v>
      </c>
      <c r="D56" s="122">
        <v>23.2</v>
      </c>
      <c r="E56" s="122">
        <v>25.2</v>
      </c>
      <c r="F56" s="122">
        <v>27</v>
      </c>
      <c r="G56" s="122">
        <v>27.9</v>
      </c>
      <c r="H56" s="122">
        <v>28.4</v>
      </c>
      <c r="I56" s="122">
        <v>28.1</v>
      </c>
      <c r="J56" s="122">
        <v>27.4</v>
      </c>
      <c r="K56" s="122">
        <v>26.3</v>
      </c>
      <c r="L56" s="122">
        <v>24.3</v>
      </c>
      <c r="M56" s="122">
        <v>21.7</v>
      </c>
      <c r="P56" t="s">
        <v>553</v>
      </c>
    </row>
    <row r="57" spans="1:16">
      <c r="C57" s="13" t="s">
        <v>403</v>
      </c>
    </row>
    <row r="59" spans="1:16">
      <c r="C59" s="1">
        <f>MIN(B32:M56)</f>
        <v>-1.1000000000000001</v>
      </c>
      <c r="D59" s="1"/>
      <c r="E59" s="1"/>
      <c r="G59" s="1">
        <f>_xlfn.PERCENTILE.INC(B32:M56,0.5)</f>
        <v>22.4</v>
      </c>
      <c r="H59" s="1"/>
      <c r="K59" s="1">
        <f>MAX(B32:M56)</f>
        <v>29.6</v>
      </c>
    </row>
    <row r="60" spans="1:16">
      <c r="P60" t="s">
        <v>554</v>
      </c>
    </row>
  </sheetData>
  <phoneticPr fontId="1" type="noConversion"/>
  <conditionalFormatting sqref="B2:M26">
    <cfRule type="colorScale" priority="3">
      <colorScale>
        <cfvo type="min"/>
        <cfvo type="percentile" val="50"/>
        <cfvo type="max"/>
        <color rgb="FFBDE0FF"/>
        <color rgb="FFFFEB84"/>
        <color rgb="FFC00000"/>
      </colorScale>
    </cfRule>
  </conditionalFormatting>
  <conditionalFormatting sqref="B32:M56">
    <cfRule type="colorScale" priority="2">
      <colorScale>
        <cfvo type="min"/>
        <cfvo type="percentile" val="50"/>
        <cfvo type="max"/>
        <color rgb="FFBDE0FF"/>
        <color rgb="FFFFEB84"/>
        <color rgb="FFC00000"/>
      </colorScale>
    </cfRule>
  </conditionalFormatting>
  <conditionalFormatting sqref="O32:AI32">
    <cfRule type="colorScale" priority="1">
      <colorScale>
        <cfvo type="min"/>
        <cfvo type="percentile" val="50"/>
        <cfvo type="max"/>
        <color rgb="FFBDE0FF"/>
        <color rgb="FFFFEB84"/>
        <color rgb="FFC00000"/>
      </colorScale>
    </cfRule>
  </conditionalFormatting>
  <hyperlinks>
    <hyperlink ref="C57" r:id="rId1"/>
  </hyperlinks>
  <pageMargins left="0.7" right="0.7" top="0.75" bottom="0.75" header="0.3" footer="0.3"/>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5"/>
  <dimension ref="A12:FV44"/>
  <sheetViews>
    <sheetView showGridLines="0" topLeftCell="A10" zoomScale="190" zoomScaleNormal="190" zoomScalePageLayoutView="70" workbookViewId="0"/>
  </sheetViews>
  <sheetFormatPr defaultColWidth="1.21875" defaultRowHeight="16.2"/>
  <cols>
    <col min="1" max="1" width="4.77734375" style="84" customWidth="1"/>
    <col min="2" max="108" width="0.21875" customWidth="1"/>
    <col min="115" max="115" width="5.6640625" bestFit="1" customWidth="1"/>
    <col min="116" max="116" width="7.77734375" bestFit="1" customWidth="1"/>
    <col min="129" max="129" width="1" customWidth="1"/>
    <col min="130" max="130" width="2.6640625" style="90" customWidth="1"/>
    <col min="131" max="131" width="12.33203125" customWidth="1"/>
    <col min="132" max="132" width="1" customWidth="1"/>
    <col min="179" max="179" width="5.33203125" customWidth="1"/>
    <col min="180" max="180" width="7.44140625" customWidth="1"/>
  </cols>
  <sheetData>
    <row r="12" spans="1:178">
      <c r="DK12" t="s">
        <v>362</v>
      </c>
    </row>
    <row r="13" spans="1:178">
      <c r="A13" s="114"/>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115"/>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row>
    <row r="14" spans="1:178">
      <c r="A14" s="84" t="s">
        <v>342</v>
      </c>
      <c r="B14" s="85">
        <v>0</v>
      </c>
      <c r="C14" s="85">
        <v>0</v>
      </c>
      <c r="D14" s="85">
        <v>0</v>
      </c>
      <c r="E14" s="85">
        <v>0</v>
      </c>
      <c r="F14" s="85">
        <v>0</v>
      </c>
      <c r="G14" s="85">
        <v>0</v>
      </c>
      <c r="H14" s="85">
        <v>0</v>
      </c>
      <c r="I14" s="85">
        <v>0</v>
      </c>
      <c r="J14" s="85">
        <v>0</v>
      </c>
      <c r="K14" s="85">
        <v>0</v>
      </c>
      <c r="L14" s="85">
        <v>0</v>
      </c>
      <c r="M14" s="85">
        <v>0</v>
      </c>
      <c r="N14" s="85">
        <v>0</v>
      </c>
      <c r="O14" s="85">
        <v>0</v>
      </c>
      <c r="P14" s="85">
        <v>0</v>
      </c>
      <c r="Q14" s="85">
        <v>0</v>
      </c>
      <c r="R14" s="85">
        <v>0</v>
      </c>
      <c r="S14" s="85">
        <v>0</v>
      </c>
      <c r="T14" s="85">
        <v>0</v>
      </c>
      <c r="U14" s="85">
        <v>0.14285714290000001</v>
      </c>
      <c r="V14" s="85">
        <v>0.14285714290000001</v>
      </c>
      <c r="W14" s="85">
        <v>0.14285714290000001</v>
      </c>
      <c r="X14" s="85">
        <v>0.14285714290000001</v>
      </c>
      <c r="Y14" s="85">
        <v>0.28571428570000001</v>
      </c>
      <c r="Z14" s="85">
        <v>0.28571428570000001</v>
      </c>
      <c r="AA14" s="85">
        <v>0.71428571429999999</v>
      </c>
      <c r="AB14" s="85">
        <v>0.57142857140000003</v>
      </c>
      <c r="AC14" s="85">
        <v>0.57142857140000003</v>
      </c>
      <c r="AD14" s="85">
        <v>0.57142857140000003</v>
      </c>
      <c r="AE14" s="86">
        <v>0.71428571429999999</v>
      </c>
      <c r="AF14" s="85">
        <v>0.71428571429999999</v>
      </c>
      <c r="AG14" s="85">
        <v>0.85714285710000004</v>
      </c>
      <c r="AH14" s="85">
        <v>0.85714285710000004</v>
      </c>
      <c r="AI14" s="85">
        <v>0.85714285710000004</v>
      </c>
      <c r="AJ14" s="85">
        <v>0.85714285710000004</v>
      </c>
      <c r="AK14" s="85">
        <v>1</v>
      </c>
      <c r="AL14" s="85">
        <v>0.85714285710000004</v>
      </c>
      <c r="AM14" s="85">
        <v>0.71428571429999999</v>
      </c>
      <c r="AN14" s="85">
        <v>0.57142857140000003</v>
      </c>
      <c r="AO14" s="85">
        <v>0.14285714290000001</v>
      </c>
      <c r="AP14" s="85">
        <v>0.28571428570000001</v>
      </c>
      <c r="AQ14" s="85">
        <v>0.28571428570000001</v>
      </c>
      <c r="AR14" s="85">
        <v>0.28571428570000001</v>
      </c>
      <c r="AS14" s="85">
        <v>0.42857142860000003</v>
      </c>
      <c r="AT14" s="85">
        <v>0.42857142860000003</v>
      </c>
      <c r="AU14" s="85">
        <v>0.42857142860000003</v>
      </c>
      <c r="AV14" s="85">
        <v>0.42857142860000003</v>
      </c>
      <c r="AW14" s="85">
        <v>0.28571428570000001</v>
      </c>
      <c r="AX14" s="85">
        <v>0.28571428570000001</v>
      </c>
      <c r="AY14" s="85">
        <v>0.14285714290000001</v>
      </c>
      <c r="AZ14" s="85">
        <v>0.14285714290000001</v>
      </c>
      <c r="BA14" s="85">
        <v>2.8571428570999999</v>
      </c>
      <c r="BB14" s="85">
        <v>2.8571428570999999</v>
      </c>
      <c r="BC14" s="85">
        <v>2.8571428570999999</v>
      </c>
      <c r="BD14" s="85">
        <v>5.4285714285999997</v>
      </c>
      <c r="BE14" s="85">
        <v>5.4285714285999997</v>
      </c>
      <c r="BF14" s="85">
        <v>6.2857142857000001</v>
      </c>
      <c r="BG14" s="85">
        <v>6.2857142857000001</v>
      </c>
      <c r="BH14" s="86">
        <v>4.4285714285999997</v>
      </c>
      <c r="BI14" s="85">
        <v>4.8571428571000004</v>
      </c>
      <c r="BJ14" s="85">
        <v>7.7142857142999999</v>
      </c>
      <c r="BK14" s="85">
        <v>7.1428571428999996</v>
      </c>
      <c r="BL14" s="85">
        <v>10.285714285699999</v>
      </c>
      <c r="BM14" s="85">
        <v>14.285714285699999</v>
      </c>
      <c r="BN14" s="85">
        <v>24.714285714300001</v>
      </c>
      <c r="BO14" s="85">
        <v>38.857142857100001</v>
      </c>
      <c r="BP14" s="85">
        <v>52</v>
      </c>
      <c r="BQ14" s="85">
        <v>66.428571428599994</v>
      </c>
      <c r="BR14" s="85">
        <v>93</v>
      </c>
      <c r="BS14" s="85">
        <v>128.57142857139999</v>
      </c>
      <c r="BT14" s="85">
        <v>164.71428571429999</v>
      </c>
      <c r="BU14" s="85">
        <v>204.28571428570001</v>
      </c>
      <c r="BV14" s="85">
        <v>262.28571428570001</v>
      </c>
      <c r="BW14" s="85">
        <v>359.71428571429999</v>
      </c>
      <c r="BX14" s="85">
        <v>460</v>
      </c>
      <c r="BY14" s="85">
        <v>558.14285714289997</v>
      </c>
      <c r="BZ14" s="85">
        <v>771.71428571429999</v>
      </c>
      <c r="CA14" s="85">
        <v>1157.5714285714</v>
      </c>
      <c r="CB14" s="85">
        <v>1798.1428571429001</v>
      </c>
      <c r="CC14" s="85">
        <v>2492.8571428570999</v>
      </c>
      <c r="CD14" s="85">
        <v>3399.4285714286002</v>
      </c>
      <c r="CE14" s="85">
        <v>4490.2857142857001</v>
      </c>
      <c r="CF14" s="85">
        <v>5968.7142857142999</v>
      </c>
      <c r="CG14" s="85">
        <v>6972</v>
      </c>
      <c r="CH14" s="85">
        <v>8539.8571428570995</v>
      </c>
      <c r="CI14" s="85">
        <v>10248.714285714301</v>
      </c>
      <c r="CJ14" s="85">
        <v>12151.714285714301</v>
      </c>
      <c r="CK14" s="85">
        <v>13988.285714285699</v>
      </c>
      <c r="CL14" s="85">
        <v>15402.714285714301</v>
      </c>
      <c r="CM14" s="86">
        <v>16882.571428571398</v>
      </c>
      <c r="CN14" s="85">
        <v>19198.142857142899</v>
      </c>
      <c r="CO14" s="85">
        <v>21075.285714285699</v>
      </c>
      <c r="CP14" s="85">
        <v>22792.714285714301</v>
      </c>
      <c r="CQ14" s="85">
        <v>24754.142857142899</v>
      </c>
      <c r="CR14" s="85">
        <v>26796</v>
      </c>
      <c r="CS14" s="85">
        <v>27801.428571428602</v>
      </c>
      <c r="CT14" s="85">
        <v>29082.285714285699</v>
      </c>
      <c r="CU14" s="85">
        <v>29884.428571428602</v>
      </c>
      <c r="CV14" s="85">
        <v>30773</v>
      </c>
      <c r="CW14" s="85">
        <v>31499</v>
      </c>
      <c r="CX14" s="85">
        <v>31942.142857142899</v>
      </c>
      <c r="CY14" s="85">
        <v>31102</v>
      </c>
      <c r="CZ14" s="85"/>
      <c r="DA14" s="85"/>
      <c r="DB14" s="85"/>
      <c r="DC14" s="86"/>
      <c r="DK14" t="s">
        <v>361</v>
      </c>
      <c r="DZ14" s="87">
        <v>100000</v>
      </c>
      <c r="EA14" s="88" t="s">
        <v>343</v>
      </c>
      <c r="ES14" s="89" t="s">
        <v>344</v>
      </c>
    </row>
    <row r="15" spans="1:178">
      <c r="A15" s="84" t="s">
        <v>345</v>
      </c>
      <c r="B15" s="85">
        <v>0</v>
      </c>
      <c r="C15" s="85">
        <v>0</v>
      </c>
      <c r="D15" s="85">
        <v>0</v>
      </c>
      <c r="E15" s="85">
        <v>0</v>
      </c>
      <c r="F15" s="85">
        <v>0</v>
      </c>
      <c r="G15" s="85">
        <v>0</v>
      </c>
      <c r="H15" s="85">
        <v>0</v>
      </c>
      <c r="I15" s="85">
        <v>0</v>
      </c>
      <c r="J15" s="85">
        <v>0</v>
      </c>
      <c r="K15" s="85">
        <v>0</v>
      </c>
      <c r="L15" s="85">
        <v>0</v>
      </c>
      <c r="M15" s="85">
        <v>0</v>
      </c>
      <c r="N15" s="85">
        <v>0</v>
      </c>
      <c r="O15" s="85">
        <v>0</v>
      </c>
      <c r="P15" s="85">
        <v>0</v>
      </c>
      <c r="Q15" s="85">
        <v>0</v>
      </c>
      <c r="R15" s="85">
        <v>0</v>
      </c>
      <c r="S15" s="85">
        <v>0</v>
      </c>
      <c r="T15" s="85">
        <v>0</v>
      </c>
      <c r="U15" s="85">
        <v>0</v>
      </c>
      <c r="V15" s="85">
        <v>0</v>
      </c>
      <c r="W15" s="85">
        <v>0</v>
      </c>
      <c r="X15" s="85">
        <v>0</v>
      </c>
      <c r="Y15" s="85">
        <v>0</v>
      </c>
      <c r="Z15" s="85">
        <v>0</v>
      </c>
      <c r="AA15" s="85">
        <v>0</v>
      </c>
      <c r="AB15" s="85">
        <v>0</v>
      </c>
      <c r="AC15" s="85">
        <v>0</v>
      </c>
      <c r="AD15" s="85">
        <v>0</v>
      </c>
      <c r="AE15" s="86">
        <v>0.42857142860000003</v>
      </c>
      <c r="AF15" s="85">
        <v>0.42857142860000003</v>
      </c>
      <c r="AG15" s="85">
        <v>0.42857142860000003</v>
      </c>
      <c r="AH15" s="85">
        <v>0.42857142860000003</v>
      </c>
      <c r="AI15" s="85">
        <v>0.42857142860000003</v>
      </c>
      <c r="AJ15" s="85">
        <v>0.42857142860000003</v>
      </c>
      <c r="AK15" s="85">
        <v>0.42857142860000003</v>
      </c>
      <c r="AL15" s="85">
        <v>0</v>
      </c>
      <c r="AM15" s="85">
        <v>0</v>
      </c>
      <c r="AN15" s="85">
        <v>0</v>
      </c>
      <c r="AO15" s="85">
        <v>0</v>
      </c>
      <c r="AP15" s="85">
        <v>0</v>
      </c>
      <c r="AQ15" s="85">
        <v>0</v>
      </c>
      <c r="AR15" s="85">
        <v>0</v>
      </c>
      <c r="AS15" s="85">
        <v>0</v>
      </c>
      <c r="AT15" s="85">
        <v>0</v>
      </c>
      <c r="AU15" s="85">
        <v>0</v>
      </c>
      <c r="AV15" s="85">
        <v>0</v>
      </c>
      <c r="AW15" s="85">
        <v>0</v>
      </c>
      <c r="AX15" s="85">
        <v>0</v>
      </c>
      <c r="AY15" s="85">
        <v>0</v>
      </c>
      <c r="AZ15" s="85">
        <v>0</v>
      </c>
      <c r="BA15" s="85">
        <v>2</v>
      </c>
      <c r="BB15" s="85">
        <v>10.857142857099999</v>
      </c>
      <c r="BC15" s="85">
        <v>18.428571428600002</v>
      </c>
      <c r="BD15" s="85">
        <v>32.285714285700003</v>
      </c>
      <c r="BE15" s="85">
        <v>45.571428571399998</v>
      </c>
      <c r="BF15" s="85">
        <v>56.714285714299997</v>
      </c>
      <c r="BG15" s="85">
        <v>92.428571428599994</v>
      </c>
      <c r="BH15" s="86">
        <v>124.42857142859999</v>
      </c>
      <c r="BI15" s="85">
        <v>149.8571428571</v>
      </c>
      <c r="BJ15" s="85">
        <v>222.42857142860001</v>
      </c>
      <c r="BK15" s="85">
        <v>258.14285714290003</v>
      </c>
      <c r="BL15" s="85">
        <v>311.42857142859998</v>
      </c>
      <c r="BM15" s="85">
        <v>384.14285714290003</v>
      </c>
      <c r="BN15" s="85">
        <v>458.28571428570001</v>
      </c>
      <c r="BO15" s="85">
        <v>535.42857142859998</v>
      </c>
      <c r="BP15" s="85">
        <v>679.28571428570001</v>
      </c>
      <c r="BQ15" s="85">
        <v>812.28571428570001</v>
      </c>
      <c r="BR15" s="85">
        <v>1019.4285714286</v>
      </c>
      <c r="BS15" s="85">
        <v>1092.4285714286</v>
      </c>
      <c r="BT15" s="85">
        <v>1339</v>
      </c>
      <c r="BU15" s="85">
        <v>1607.8571428570999</v>
      </c>
      <c r="BV15" s="85">
        <v>1860.5714285714</v>
      </c>
      <c r="BW15" s="85">
        <v>2182</v>
      </c>
      <c r="BX15" s="85">
        <v>2372.1428571429001</v>
      </c>
      <c r="BY15" s="85">
        <v>2686.8571428570999</v>
      </c>
      <c r="BZ15" s="85">
        <v>3051</v>
      </c>
      <c r="CA15" s="85">
        <v>3321.5714285713998</v>
      </c>
      <c r="CB15" s="85">
        <v>3703.1428571429001</v>
      </c>
      <c r="CC15" s="85">
        <v>4194.4285714285998</v>
      </c>
      <c r="CD15" s="85">
        <v>4631.5714285714002</v>
      </c>
      <c r="CE15" s="85">
        <v>5022.5714285714002</v>
      </c>
      <c r="CF15" s="85">
        <v>5135.2857142857001</v>
      </c>
      <c r="CG15" s="85">
        <v>5381.4285714285998</v>
      </c>
      <c r="CH15" s="85">
        <v>5524.7142857142999</v>
      </c>
      <c r="CI15" s="85">
        <v>5643.4285714285998</v>
      </c>
      <c r="CJ15" s="85">
        <v>5639.5714285714002</v>
      </c>
      <c r="CK15" s="85">
        <v>5556.2857142857001</v>
      </c>
      <c r="CL15" s="85">
        <v>5507.2857142857001</v>
      </c>
      <c r="CM15" s="86">
        <v>5401.7142857142999</v>
      </c>
      <c r="CN15" s="85">
        <v>5230.8571428571004</v>
      </c>
      <c r="CO15" s="85">
        <v>5169.7142857142999</v>
      </c>
      <c r="CP15" s="85">
        <v>4957.5714285714002</v>
      </c>
      <c r="CQ15" s="85">
        <v>4761.2857142857001</v>
      </c>
      <c r="CR15" s="85">
        <v>4594.2857142857001</v>
      </c>
      <c r="CS15" s="85">
        <v>4465.5714285714002</v>
      </c>
      <c r="CT15" s="85">
        <v>4401.1428571428996</v>
      </c>
      <c r="CU15" s="85">
        <v>4256.2857142857001</v>
      </c>
      <c r="CV15" s="85">
        <v>4121.1428571428996</v>
      </c>
      <c r="CW15" s="85">
        <v>4054.8571428570999</v>
      </c>
      <c r="CX15" s="85">
        <v>3964.2857142857001</v>
      </c>
      <c r="CY15" s="85">
        <v>3948.4285714286002</v>
      </c>
      <c r="CZ15" s="85"/>
      <c r="DA15" s="85"/>
      <c r="DB15" s="85"/>
      <c r="DC15" s="86"/>
      <c r="DK15" s="2">
        <v>5000</v>
      </c>
      <c r="DL15" s="2">
        <v>100000</v>
      </c>
      <c r="DZ15" s="87">
        <v>5000</v>
      </c>
      <c r="EA15" s="88" t="s">
        <v>346</v>
      </c>
    </row>
    <row r="16" spans="1:178">
      <c r="A16" s="84" t="s">
        <v>347</v>
      </c>
      <c r="B16" s="85">
        <v>0</v>
      </c>
      <c r="C16" s="85">
        <v>0</v>
      </c>
      <c r="D16" s="85">
        <v>0</v>
      </c>
      <c r="E16" s="85">
        <v>0</v>
      </c>
      <c r="F16" s="85">
        <v>0</v>
      </c>
      <c r="G16" s="85">
        <v>0</v>
      </c>
      <c r="H16" s="85">
        <v>0</v>
      </c>
      <c r="I16" s="85">
        <v>0</v>
      </c>
      <c r="J16" s="85">
        <v>0</v>
      </c>
      <c r="K16" s="85">
        <v>0</v>
      </c>
      <c r="L16" s="85">
        <v>0</v>
      </c>
      <c r="M16" s="85">
        <v>0</v>
      </c>
      <c r="N16" s="85">
        <v>0</v>
      </c>
      <c r="O16" s="85">
        <v>0</v>
      </c>
      <c r="P16" s="85">
        <v>0</v>
      </c>
      <c r="Q16" s="85">
        <v>0</v>
      </c>
      <c r="R16" s="85">
        <v>0</v>
      </c>
      <c r="S16" s="85">
        <v>0</v>
      </c>
      <c r="T16" s="85">
        <v>0</v>
      </c>
      <c r="U16" s="85">
        <v>0</v>
      </c>
      <c r="V16" s="85">
        <v>0</v>
      </c>
      <c r="W16" s="85">
        <v>0</v>
      </c>
      <c r="X16" s="85">
        <v>0</v>
      </c>
      <c r="Y16" s="85">
        <v>0</v>
      </c>
      <c r="Z16" s="85">
        <v>0</v>
      </c>
      <c r="AA16" s="85">
        <v>0</v>
      </c>
      <c r="AB16" s="85">
        <v>0</v>
      </c>
      <c r="AC16" s="85">
        <v>0</v>
      </c>
      <c r="AD16" s="85">
        <v>0</v>
      </c>
      <c r="AE16" s="86">
        <v>0</v>
      </c>
      <c r="AF16" s="85">
        <v>0.14285714290000001</v>
      </c>
      <c r="AG16" s="85">
        <v>0.14285714290000001</v>
      </c>
      <c r="AH16" s="85">
        <v>0.14285714290000001</v>
      </c>
      <c r="AI16" s="85">
        <v>0.14285714290000001</v>
      </c>
      <c r="AJ16" s="85">
        <v>0.14285714290000001</v>
      </c>
      <c r="AK16" s="85">
        <v>0.14285714290000001</v>
      </c>
      <c r="AL16" s="85">
        <v>0.14285714290000001</v>
      </c>
      <c r="AM16" s="85">
        <v>0</v>
      </c>
      <c r="AN16" s="85">
        <v>0</v>
      </c>
      <c r="AO16" s="85">
        <v>0.14285714290000001</v>
      </c>
      <c r="AP16" s="85">
        <v>0.14285714290000001</v>
      </c>
      <c r="AQ16" s="85">
        <v>0.14285714290000001</v>
      </c>
      <c r="AR16" s="85">
        <v>0.14285714290000001</v>
      </c>
      <c r="AS16" s="85">
        <v>0.14285714290000001</v>
      </c>
      <c r="AT16" s="85">
        <v>0.14285714290000001</v>
      </c>
      <c r="AU16" s="85">
        <v>0.14285714290000001</v>
      </c>
      <c r="AV16" s="85">
        <v>0</v>
      </c>
      <c r="AW16" s="85">
        <v>0</v>
      </c>
      <c r="AX16" s="85">
        <v>0</v>
      </c>
      <c r="AY16" s="85">
        <v>0</v>
      </c>
      <c r="AZ16" s="85">
        <v>0</v>
      </c>
      <c r="BA16" s="85">
        <v>0</v>
      </c>
      <c r="BB16" s="85">
        <v>0</v>
      </c>
      <c r="BC16" s="85">
        <v>0</v>
      </c>
      <c r="BD16" s="85">
        <v>0.14285714290000001</v>
      </c>
      <c r="BE16" s="85">
        <v>0.71428571429999999</v>
      </c>
      <c r="BF16" s="85">
        <v>1.4285714286</v>
      </c>
      <c r="BG16" s="85">
        <v>3.2857142857000001</v>
      </c>
      <c r="BH16" s="86">
        <v>4.5714285714000003</v>
      </c>
      <c r="BI16" s="85">
        <v>9.1428571429000005</v>
      </c>
      <c r="BJ16" s="85">
        <v>11.5714285714</v>
      </c>
      <c r="BK16" s="85">
        <v>15.857142857099999</v>
      </c>
      <c r="BL16" s="85">
        <v>20.571428571399998</v>
      </c>
      <c r="BM16" s="85">
        <v>26.857142857100001</v>
      </c>
      <c r="BN16" s="85">
        <v>33.714285714299997</v>
      </c>
      <c r="BO16" s="85">
        <v>48.571428571399998</v>
      </c>
      <c r="BP16" s="85">
        <v>52</v>
      </c>
      <c r="BQ16" s="85">
        <v>72.285714285699996</v>
      </c>
      <c r="BR16" s="85">
        <v>155.71428571429999</v>
      </c>
      <c r="BS16" s="85">
        <v>212.57142857139999</v>
      </c>
      <c r="BT16" s="85">
        <v>277.14285714290003</v>
      </c>
      <c r="BU16" s="85">
        <v>391.85714285709997</v>
      </c>
      <c r="BV16" s="85">
        <v>551</v>
      </c>
      <c r="BW16" s="85">
        <v>760.42857142859998</v>
      </c>
      <c r="BX16" s="85">
        <v>1023.4285714286</v>
      </c>
      <c r="BY16" s="85">
        <v>1141</v>
      </c>
      <c r="BZ16" s="85">
        <v>1362.7142857143001</v>
      </c>
      <c r="CA16" s="85">
        <v>1653.7142857143001</v>
      </c>
      <c r="CB16" s="85">
        <v>2020.4285714286</v>
      </c>
      <c r="CC16" s="85">
        <v>2249.8571428570999</v>
      </c>
      <c r="CD16" s="85">
        <v>2739</v>
      </c>
      <c r="CE16" s="85">
        <v>2974.1428571429001</v>
      </c>
      <c r="CF16" s="85">
        <v>3414</v>
      </c>
      <c r="CG16" s="85">
        <v>4070.7142857142999</v>
      </c>
      <c r="CH16" s="85">
        <v>4842</v>
      </c>
      <c r="CI16" s="85">
        <v>5577.2857142857001</v>
      </c>
      <c r="CJ16" s="85">
        <v>6297</v>
      </c>
      <c r="CK16" s="85">
        <v>6760.2857142857001</v>
      </c>
      <c r="CL16" s="85">
        <v>7175</v>
      </c>
      <c r="CM16" s="86">
        <v>7443.7142857142999</v>
      </c>
      <c r="CN16" s="85">
        <v>7820.5714285714002</v>
      </c>
      <c r="CO16" s="85">
        <v>7789.4285714285998</v>
      </c>
      <c r="CP16" s="85">
        <v>7721.4285714285998</v>
      </c>
      <c r="CQ16" s="85">
        <v>7664.4285714285998</v>
      </c>
      <c r="CR16" s="85">
        <v>7498.2857142857001</v>
      </c>
      <c r="CS16" s="85">
        <v>7423.1428571428996</v>
      </c>
      <c r="CT16" s="85">
        <v>7119.5714285714002</v>
      </c>
      <c r="CU16" s="85">
        <v>6584.7142857142999</v>
      </c>
      <c r="CV16" s="85">
        <v>6364.8571428571004</v>
      </c>
      <c r="CW16" s="85">
        <v>6029.7142857142999</v>
      </c>
      <c r="CX16" s="85">
        <v>5616</v>
      </c>
      <c r="CY16" s="85">
        <v>5302.2857142857001</v>
      </c>
      <c r="CZ16" s="85"/>
      <c r="DA16" s="85"/>
      <c r="DB16" s="85"/>
      <c r="DC16" s="86"/>
      <c r="DK16" s="2">
        <v>1000</v>
      </c>
      <c r="DL16" s="2">
        <v>5000</v>
      </c>
      <c r="DZ16" s="87">
        <v>1000</v>
      </c>
      <c r="EA16" s="88" t="s">
        <v>348</v>
      </c>
    </row>
    <row r="17" spans="1:151">
      <c r="A17" s="84" t="s">
        <v>349</v>
      </c>
      <c r="B17" s="85">
        <v>9</v>
      </c>
      <c r="C17" s="85">
        <v>11</v>
      </c>
      <c r="D17" s="85">
        <v>8.8000000000000007</v>
      </c>
      <c r="E17" s="85">
        <v>9.8333333333000006</v>
      </c>
      <c r="F17" s="85">
        <v>8.4285714285999997</v>
      </c>
      <c r="G17" s="85">
        <v>4.5714285714000003</v>
      </c>
      <c r="H17" s="85">
        <v>4.5714285714000003</v>
      </c>
      <c r="I17" s="85">
        <v>4.5714285714000003</v>
      </c>
      <c r="J17" s="85">
        <v>2.1428571429000001</v>
      </c>
      <c r="K17" s="85">
        <v>2.1428571429000001</v>
      </c>
      <c r="L17" s="85">
        <v>0</v>
      </c>
      <c r="M17" s="85">
        <v>0</v>
      </c>
      <c r="N17" s="85">
        <v>0</v>
      </c>
      <c r="O17" s="85">
        <v>0</v>
      </c>
      <c r="P17" s="85">
        <v>0</v>
      </c>
      <c r="Q17" s="85">
        <v>0.57142857140000003</v>
      </c>
      <c r="R17" s="85">
        <v>3</v>
      </c>
      <c r="S17" s="85">
        <v>22.428571428600002</v>
      </c>
      <c r="T17" s="85">
        <v>25.142857142899999</v>
      </c>
      <c r="U17" s="85">
        <v>46.714285714299997</v>
      </c>
      <c r="V17" s="85">
        <v>66.714285714300004</v>
      </c>
      <c r="W17" s="85">
        <v>80.571428571400006</v>
      </c>
      <c r="X17" s="85">
        <v>117</v>
      </c>
      <c r="Y17" s="85">
        <v>177.57142857139999</v>
      </c>
      <c r="Z17" s="85">
        <v>253.1428571429</v>
      </c>
      <c r="AA17" s="85">
        <v>362.85714285709997</v>
      </c>
      <c r="AB17" s="85">
        <v>591.71428571429999</v>
      </c>
      <c r="AC17" s="85">
        <v>781.14285714289997</v>
      </c>
      <c r="AD17" s="85">
        <v>1015.8571428571</v>
      </c>
      <c r="AE17" s="86">
        <v>1261.7142857143001</v>
      </c>
      <c r="AF17" s="85">
        <v>1498</v>
      </c>
      <c r="AG17" s="85">
        <v>1773</v>
      </c>
      <c r="AH17" s="85">
        <v>2062.2857142857001</v>
      </c>
      <c r="AI17" s="85">
        <v>2274.2857142857001</v>
      </c>
      <c r="AJ17" s="85">
        <v>2618</v>
      </c>
      <c r="AK17" s="85">
        <v>2901.8571428570999</v>
      </c>
      <c r="AL17" s="85">
        <v>3070.4285714286002</v>
      </c>
      <c r="AM17" s="85">
        <v>3259.4285714286002</v>
      </c>
      <c r="AN17" s="85">
        <v>3261.8571428570999</v>
      </c>
      <c r="AO17" s="85">
        <v>3285</v>
      </c>
      <c r="AP17" s="85">
        <v>3178.2857142857001</v>
      </c>
      <c r="AQ17" s="85">
        <v>2914.8571428570999</v>
      </c>
      <c r="AR17" s="85">
        <v>4545.4285714285998</v>
      </c>
      <c r="AS17" s="85">
        <v>4687.7142857142999</v>
      </c>
      <c r="AT17" s="85">
        <v>4562</v>
      </c>
      <c r="AU17" s="85">
        <v>4476.2857142857001</v>
      </c>
      <c r="AV17" s="85">
        <v>4344.5714285714002</v>
      </c>
      <c r="AW17" s="85">
        <v>4258.8571428571004</v>
      </c>
      <c r="AX17" s="85">
        <v>4219.1428571428996</v>
      </c>
      <c r="AY17" s="85">
        <v>2112.4285714286002</v>
      </c>
      <c r="AZ17" s="85">
        <v>1646</v>
      </c>
      <c r="BA17" s="85">
        <v>1401.4285714286</v>
      </c>
      <c r="BB17" s="85">
        <v>1207.1428571429001</v>
      </c>
      <c r="BC17" s="85">
        <v>945.14285714289997</v>
      </c>
      <c r="BD17" s="85">
        <v>748.71428571429999</v>
      </c>
      <c r="BE17" s="85">
        <v>557.28571428570001</v>
      </c>
      <c r="BF17" s="85">
        <v>563.71428571429999</v>
      </c>
      <c r="BG17" s="85">
        <v>483.42857142859998</v>
      </c>
      <c r="BH17" s="86">
        <v>426.57142857140002</v>
      </c>
      <c r="BI17" s="85">
        <v>416.14285714290003</v>
      </c>
      <c r="BJ17" s="85">
        <v>414.28571428570001</v>
      </c>
      <c r="BK17" s="85">
        <v>358.85714285709997</v>
      </c>
      <c r="BL17" s="85">
        <v>317.28571428570001</v>
      </c>
      <c r="BM17" s="85">
        <v>271.28571428570001</v>
      </c>
      <c r="BN17" s="85">
        <v>248.57142857139999</v>
      </c>
      <c r="BO17" s="85">
        <v>201.8571428571</v>
      </c>
      <c r="BP17" s="85">
        <v>126.42857142859999</v>
      </c>
      <c r="BQ17" s="85">
        <v>103.57142857140001</v>
      </c>
      <c r="BR17" s="85">
        <v>88.285714285699996</v>
      </c>
      <c r="BS17" s="85">
        <v>75.428571428599994</v>
      </c>
      <c r="BT17" s="85">
        <v>62.142857142899999</v>
      </c>
      <c r="BU17" s="85">
        <v>41</v>
      </c>
      <c r="BV17" s="85">
        <v>29.285714285699999</v>
      </c>
      <c r="BW17" s="85">
        <v>25.857142857100001</v>
      </c>
      <c r="BX17" s="85">
        <v>23</v>
      </c>
      <c r="BY17" s="85">
        <v>26.285714285699999</v>
      </c>
      <c r="BZ17" s="85">
        <v>25.428571428600002</v>
      </c>
      <c r="CA17" s="85">
        <v>28.285714285699999</v>
      </c>
      <c r="CB17" s="85">
        <v>39.285714285700003</v>
      </c>
      <c r="CC17" s="85">
        <v>44</v>
      </c>
      <c r="CD17" s="85">
        <v>50.142857142899999</v>
      </c>
      <c r="CE17" s="85">
        <v>66.285714285699996</v>
      </c>
      <c r="CF17" s="85">
        <v>70</v>
      </c>
      <c r="CG17" s="85">
        <v>77.857142857100001</v>
      </c>
      <c r="CH17" s="85">
        <v>86.142857142899999</v>
      </c>
      <c r="CI17" s="85">
        <v>85.428571428599994</v>
      </c>
      <c r="CJ17" s="85">
        <v>95</v>
      </c>
      <c r="CK17" s="85">
        <v>101.8571428571</v>
      </c>
      <c r="CL17" s="85">
        <v>96.142857142899999</v>
      </c>
      <c r="CM17" s="86">
        <v>98.285714285699996</v>
      </c>
      <c r="CN17" s="85">
        <v>94.857142857100001</v>
      </c>
      <c r="CO17" s="85">
        <v>94.571428571400006</v>
      </c>
      <c r="CP17" s="85">
        <v>91.142857142899999</v>
      </c>
      <c r="CQ17" s="85">
        <v>83</v>
      </c>
      <c r="CR17" s="85">
        <v>73.714285714300004</v>
      </c>
      <c r="CS17" s="85">
        <v>69.285714285699996</v>
      </c>
      <c r="CT17" s="85">
        <v>65.285714285699996</v>
      </c>
      <c r="CU17" s="85">
        <v>69.857142857100001</v>
      </c>
      <c r="CV17" s="85">
        <v>67.857142857100001</v>
      </c>
      <c r="CW17" s="85">
        <v>65.714285714300004</v>
      </c>
      <c r="CX17" s="85">
        <v>68.142857142899999</v>
      </c>
      <c r="CY17" s="85">
        <v>74.571428571400006</v>
      </c>
      <c r="CZ17" s="85"/>
      <c r="DA17" s="85"/>
      <c r="DB17" s="85"/>
      <c r="DC17" s="86"/>
      <c r="DK17" s="2">
        <v>500</v>
      </c>
      <c r="DL17" s="2">
        <v>1000</v>
      </c>
      <c r="DZ17" s="87">
        <v>500</v>
      </c>
      <c r="EA17" s="88" t="s">
        <v>350</v>
      </c>
    </row>
    <row r="18" spans="1:151">
      <c r="A18" s="84" t="s">
        <v>351</v>
      </c>
      <c r="B18" s="85">
        <v>0</v>
      </c>
      <c r="C18" s="85">
        <v>0</v>
      </c>
      <c r="D18" s="85">
        <v>0</v>
      </c>
      <c r="E18" s="85">
        <v>0</v>
      </c>
      <c r="F18" s="85">
        <v>0</v>
      </c>
      <c r="G18" s="85">
        <v>0</v>
      </c>
      <c r="H18" s="85">
        <v>0</v>
      </c>
      <c r="I18" s="85">
        <v>0</v>
      </c>
      <c r="J18" s="85">
        <v>0</v>
      </c>
      <c r="K18" s="85">
        <v>0</v>
      </c>
      <c r="L18" s="85">
        <v>0</v>
      </c>
      <c r="M18" s="85">
        <v>0</v>
      </c>
      <c r="N18" s="85">
        <v>0</v>
      </c>
      <c r="O18" s="85">
        <v>0</v>
      </c>
      <c r="P18" s="85">
        <v>0</v>
      </c>
      <c r="Q18" s="85">
        <v>0</v>
      </c>
      <c r="R18" s="85">
        <v>0</v>
      </c>
      <c r="S18" s="85">
        <v>0</v>
      </c>
      <c r="T18" s="85">
        <v>0</v>
      </c>
      <c r="U18" s="85">
        <v>0</v>
      </c>
      <c r="V18" s="85">
        <v>0</v>
      </c>
      <c r="W18" s="85">
        <v>0</v>
      </c>
      <c r="X18" s="85">
        <v>0</v>
      </c>
      <c r="Y18" s="85">
        <v>0</v>
      </c>
      <c r="Z18" s="85">
        <v>0</v>
      </c>
      <c r="AA18" s="85">
        <v>0</v>
      </c>
      <c r="AB18" s="85">
        <v>0.14285714290000001</v>
      </c>
      <c r="AC18" s="85">
        <v>0.57142857140000003</v>
      </c>
      <c r="AD18" s="85">
        <v>0.57142857140000003</v>
      </c>
      <c r="AE18" s="86">
        <v>0.71428571429999999</v>
      </c>
      <c r="AF18" s="85">
        <v>1</v>
      </c>
      <c r="AG18" s="85">
        <v>1.1428571429000001</v>
      </c>
      <c r="AH18" s="85">
        <v>1.2857142856999999</v>
      </c>
      <c r="AI18" s="85">
        <v>1.4285714286</v>
      </c>
      <c r="AJ18" s="85">
        <v>1</v>
      </c>
      <c r="AK18" s="85">
        <v>1</v>
      </c>
      <c r="AL18" s="85">
        <v>1</v>
      </c>
      <c r="AM18" s="85">
        <v>0.85714285710000004</v>
      </c>
      <c r="AN18" s="85">
        <v>0.71428571429999999</v>
      </c>
      <c r="AO18" s="85">
        <v>0.57142857140000003</v>
      </c>
      <c r="AP18" s="85">
        <v>0.28571428570000001</v>
      </c>
      <c r="AQ18" s="85">
        <v>0.57142857140000003</v>
      </c>
      <c r="AR18" s="85">
        <v>0.57142857140000003</v>
      </c>
      <c r="AS18" s="85">
        <v>0.42857142860000003</v>
      </c>
      <c r="AT18" s="85">
        <v>0.28571428570000001</v>
      </c>
      <c r="AU18" s="85">
        <v>0.28571428570000001</v>
      </c>
      <c r="AV18" s="85">
        <v>0.28571428570000001</v>
      </c>
      <c r="AW18" s="85">
        <v>0.28571428570000001</v>
      </c>
      <c r="AX18" s="85">
        <v>0</v>
      </c>
      <c r="AY18" s="85">
        <v>0</v>
      </c>
      <c r="AZ18" s="85">
        <v>0</v>
      </c>
      <c r="BA18" s="85">
        <v>0</v>
      </c>
      <c r="BB18" s="85">
        <v>0</v>
      </c>
      <c r="BC18" s="85">
        <v>0</v>
      </c>
      <c r="BD18" s="85">
        <v>0</v>
      </c>
      <c r="BE18" s="85">
        <v>0.28571428570000001</v>
      </c>
      <c r="BF18" s="85">
        <v>0.85714285710000004</v>
      </c>
      <c r="BG18" s="85">
        <v>4.5714285714000003</v>
      </c>
      <c r="BH18" s="86">
        <v>6</v>
      </c>
      <c r="BI18" s="85">
        <v>13.714285714300001</v>
      </c>
      <c r="BJ18" s="85">
        <v>16.285714285699999</v>
      </c>
      <c r="BK18" s="85">
        <v>20.285714285699999</v>
      </c>
      <c r="BL18" s="85">
        <v>25.571428571399998</v>
      </c>
      <c r="BM18" s="85">
        <v>34.428571428600002</v>
      </c>
      <c r="BN18" s="85">
        <v>50.428571428600002</v>
      </c>
      <c r="BO18" s="85">
        <v>89.571428571400006</v>
      </c>
      <c r="BP18" s="85">
        <v>105.1428571429</v>
      </c>
      <c r="BQ18" s="85">
        <v>110.42857142859999</v>
      </c>
      <c r="BR18" s="85">
        <v>140.28571428570001</v>
      </c>
      <c r="BS18" s="85">
        <v>157.1428571429</v>
      </c>
      <c r="BT18" s="85">
        <v>186.42857142860001</v>
      </c>
      <c r="BU18" s="85">
        <v>281.28571428570001</v>
      </c>
      <c r="BV18" s="85">
        <v>339.71428571429999</v>
      </c>
      <c r="BW18" s="85">
        <v>421.14285714290003</v>
      </c>
      <c r="BX18" s="85">
        <v>562.28571428570001</v>
      </c>
      <c r="BY18" s="85">
        <v>696.14285714289997</v>
      </c>
      <c r="BZ18" s="85">
        <v>837.14285714289997</v>
      </c>
      <c r="CA18" s="85">
        <v>947.28571428570001</v>
      </c>
      <c r="CB18" s="85">
        <v>1681.2857142856999</v>
      </c>
      <c r="CC18" s="85">
        <v>2160.7142857142999</v>
      </c>
      <c r="CD18" s="85">
        <v>2524</v>
      </c>
      <c r="CE18" s="85">
        <v>2848</v>
      </c>
      <c r="CF18" s="85">
        <v>3314.2857142857001</v>
      </c>
      <c r="CG18" s="85">
        <v>3485.4285714286002</v>
      </c>
      <c r="CH18" s="85">
        <v>4044.2857142857001</v>
      </c>
      <c r="CI18" s="85">
        <v>4021.4285714286002</v>
      </c>
      <c r="CJ18" s="85">
        <v>4342.1428571428996</v>
      </c>
      <c r="CK18" s="85">
        <v>4440.5714285714002</v>
      </c>
      <c r="CL18" s="85">
        <v>4646.2857142857001</v>
      </c>
      <c r="CM18" s="86">
        <v>4671.5714285714002</v>
      </c>
      <c r="CN18" s="85">
        <v>5116</v>
      </c>
      <c r="CO18" s="85">
        <v>5287.7142857142999</v>
      </c>
      <c r="CP18" s="85">
        <v>5344</v>
      </c>
      <c r="CQ18" s="85">
        <v>5313.7142857142999</v>
      </c>
      <c r="CR18" s="85">
        <v>5595.2857142857001</v>
      </c>
      <c r="CS18" s="85">
        <v>5441.8571428571004</v>
      </c>
      <c r="CT18" s="85">
        <v>5330.2857142857001</v>
      </c>
      <c r="CU18" s="85">
        <v>5123.1428571428996</v>
      </c>
      <c r="CV18" s="85">
        <v>4954.2857142857001</v>
      </c>
      <c r="CW18" s="85">
        <v>4832.7142857142999</v>
      </c>
      <c r="CX18" s="85">
        <v>4554.2857142857001</v>
      </c>
      <c r="CY18" s="85">
        <v>4109.2857142857001</v>
      </c>
      <c r="CZ18" s="85"/>
      <c r="DA18" s="85"/>
      <c r="DB18" s="85"/>
      <c r="DC18" s="86"/>
      <c r="DK18" s="2">
        <v>250</v>
      </c>
      <c r="DL18" s="2">
        <v>500</v>
      </c>
      <c r="DZ18" s="87">
        <v>250</v>
      </c>
      <c r="EA18" s="88" t="s">
        <v>352</v>
      </c>
    </row>
    <row r="19" spans="1:151">
      <c r="A19" s="84" t="s">
        <v>353</v>
      </c>
      <c r="B19" s="85">
        <v>0</v>
      </c>
      <c r="C19" s="85">
        <v>0</v>
      </c>
      <c r="D19" s="85">
        <v>0</v>
      </c>
      <c r="E19" s="85">
        <v>0</v>
      </c>
      <c r="F19" s="85">
        <v>0</v>
      </c>
      <c r="G19" s="85">
        <v>0</v>
      </c>
      <c r="H19" s="85">
        <v>0</v>
      </c>
      <c r="I19" s="85">
        <v>0</v>
      </c>
      <c r="J19" s="85">
        <v>0</v>
      </c>
      <c r="K19" s="85">
        <v>0</v>
      </c>
      <c r="L19" s="85">
        <v>0</v>
      </c>
      <c r="M19" s="85">
        <v>0</v>
      </c>
      <c r="N19" s="85">
        <v>0</v>
      </c>
      <c r="O19" s="85">
        <v>0</v>
      </c>
      <c r="P19" s="85">
        <v>0</v>
      </c>
      <c r="Q19" s="85">
        <v>0</v>
      </c>
      <c r="R19" s="85">
        <v>0</v>
      </c>
      <c r="S19" s="85">
        <v>0</v>
      </c>
      <c r="T19" s="85">
        <v>0</v>
      </c>
      <c r="U19" s="85">
        <v>0</v>
      </c>
      <c r="V19" s="85">
        <v>0</v>
      </c>
      <c r="W19" s="85">
        <v>0</v>
      </c>
      <c r="X19" s="85">
        <v>0</v>
      </c>
      <c r="Y19" s="85">
        <v>0.42857142860000003</v>
      </c>
      <c r="Z19" s="85">
        <v>0.42857142860000003</v>
      </c>
      <c r="AA19" s="85">
        <v>0.42857142860000003</v>
      </c>
      <c r="AB19" s="85">
        <v>0.42857142860000003</v>
      </c>
      <c r="AC19" s="85">
        <v>0.57142857140000003</v>
      </c>
      <c r="AD19" s="85">
        <v>0.71428571429999999</v>
      </c>
      <c r="AE19" s="86">
        <v>0.85714285710000004</v>
      </c>
      <c r="AF19" s="85">
        <v>0.42857142860000003</v>
      </c>
      <c r="AG19" s="85">
        <v>0.42857142860000003</v>
      </c>
      <c r="AH19" s="85">
        <v>0.42857142860000003</v>
      </c>
      <c r="AI19" s="85">
        <v>0.42857142860000003</v>
      </c>
      <c r="AJ19" s="85">
        <v>0.28571428570000001</v>
      </c>
      <c r="AK19" s="85">
        <v>0.14285714290000001</v>
      </c>
      <c r="AL19" s="85">
        <v>0</v>
      </c>
      <c r="AM19" s="85">
        <v>0.71428571429999999</v>
      </c>
      <c r="AN19" s="85">
        <v>0.71428571429999999</v>
      </c>
      <c r="AO19" s="85">
        <v>0.71428571429999999</v>
      </c>
      <c r="AP19" s="85">
        <v>0.71428571429999999</v>
      </c>
      <c r="AQ19" s="85">
        <v>0.71428571429999999</v>
      </c>
      <c r="AR19" s="85">
        <v>0.71428571429999999</v>
      </c>
      <c r="AS19" s="85">
        <v>0.71428571429999999</v>
      </c>
      <c r="AT19" s="85">
        <v>0</v>
      </c>
      <c r="AU19" s="85">
        <v>0</v>
      </c>
      <c r="AV19" s="85">
        <v>0.14285714290000001</v>
      </c>
      <c r="AW19" s="85">
        <v>0.14285714290000001</v>
      </c>
      <c r="AX19" s="85">
        <v>0.14285714290000001</v>
      </c>
      <c r="AY19" s="85">
        <v>0.14285714290000001</v>
      </c>
      <c r="AZ19" s="85">
        <v>0.14285714290000001</v>
      </c>
      <c r="BA19" s="85">
        <v>0.14285714290000001</v>
      </c>
      <c r="BB19" s="85">
        <v>0.14285714290000001</v>
      </c>
      <c r="BC19" s="85">
        <v>0</v>
      </c>
      <c r="BD19" s="85">
        <v>0</v>
      </c>
      <c r="BE19" s="85">
        <v>0.28571428570000001</v>
      </c>
      <c r="BF19" s="85">
        <v>0.71428571429999999</v>
      </c>
      <c r="BG19" s="85">
        <v>3.7142857142999999</v>
      </c>
      <c r="BH19" s="86">
        <v>6.4285714285999997</v>
      </c>
      <c r="BI19" s="85">
        <v>12.5714285714</v>
      </c>
      <c r="BJ19" s="85">
        <v>16.857142857100001</v>
      </c>
      <c r="BK19" s="85">
        <v>23.714285714300001</v>
      </c>
      <c r="BL19" s="85">
        <v>28.285714285699999</v>
      </c>
      <c r="BM19" s="85">
        <v>38.285714285700003</v>
      </c>
      <c r="BN19" s="85">
        <v>55</v>
      </c>
      <c r="BO19" s="85">
        <v>79.428571428599994</v>
      </c>
      <c r="BP19" s="85">
        <v>88</v>
      </c>
      <c r="BQ19" s="85">
        <v>142.28571428570001</v>
      </c>
      <c r="BR19" s="85">
        <v>176.28571428570001</v>
      </c>
      <c r="BS19" s="85">
        <v>224.57142857139999</v>
      </c>
      <c r="BT19" s="85">
        <v>285.14285714290003</v>
      </c>
      <c r="BU19" s="85">
        <v>350.42857142859998</v>
      </c>
      <c r="BV19" s="85">
        <v>435.42857142859998</v>
      </c>
      <c r="BW19" s="85">
        <v>540.42857142859998</v>
      </c>
      <c r="BX19" s="85">
        <v>613.85714285710003</v>
      </c>
      <c r="BY19" s="85">
        <v>745.85714285710003</v>
      </c>
      <c r="BZ19" s="85">
        <v>849.42857142859998</v>
      </c>
      <c r="CA19" s="85">
        <v>979</v>
      </c>
      <c r="CB19" s="85">
        <v>1159.8571428570999</v>
      </c>
      <c r="CC19" s="85">
        <v>1278.7142857143001</v>
      </c>
      <c r="CD19" s="85">
        <v>1422.8571428570999</v>
      </c>
      <c r="CE19" s="85">
        <v>1513.5714285714</v>
      </c>
      <c r="CF19" s="85">
        <v>1889</v>
      </c>
      <c r="CG19" s="85">
        <v>2081.7142857142999</v>
      </c>
      <c r="CH19" s="85">
        <v>2299.8571428570999</v>
      </c>
      <c r="CI19" s="85">
        <v>2594.2857142857001</v>
      </c>
      <c r="CJ19" s="85">
        <v>2907.4285714286002</v>
      </c>
      <c r="CK19" s="85">
        <v>3302.2857142857001</v>
      </c>
      <c r="CL19" s="85">
        <v>3450.8571428570999</v>
      </c>
      <c r="CM19" s="86">
        <v>3527.7142857142999</v>
      </c>
      <c r="CN19" s="85">
        <v>4260.8571428571004</v>
      </c>
      <c r="CO19" s="85">
        <v>4536.5714285714002</v>
      </c>
      <c r="CP19" s="85">
        <v>4278.5714285714002</v>
      </c>
      <c r="CQ19" s="85">
        <v>4482</v>
      </c>
      <c r="CR19" s="85">
        <v>4432.8571428571004</v>
      </c>
      <c r="CS19" s="85">
        <v>4329.1428571428996</v>
      </c>
      <c r="CT19" s="85">
        <v>4262.8571428571004</v>
      </c>
      <c r="CU19" s="85">
        <v>3719.8571428570999</v>
      </c>
      <c r="CV19" s="85">
        <v>3579.8571428570999</v>
      </c>
      <c r="CW19" s="85">
        <v>3889.8571428570999</v>
      </c>
      <c r="CX19" s="85">
        <v>3762.5714285713998</v>
      </c>
      <c r="CY19" s="85">
        <v>3597.8571428570999</v>
      </c>
      <c r="CZ19" s="85"/>
      <c r="DA19" s="85"/>
      <c r="DB19" s="85"/>
      <c r="DC19" s="86"/>
      <c r="DK19" s="2">
        <v>100</v>
      </c>
      <c r="DL19" s="2">
        <v>250</v>
      </c>
      <c r="DZ19" s="87">
        <v>100</v>
      </c>
      <c r="EA19" s="88" t="s">
        <v>354</v>
      </c>
    </row>
    <row r="20" spans="1:151">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6"/>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6"/>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6"/>
      <c r="CN20" s="85"/>
      <c r="CO20" s="85"/>
      <c r="CP20" s="85"/>
      <c r="CQ20" s="85"/>
      <c r="CR20" s="85"/>
      <c r="CS20" s="85"/>
      <c r="CT20" s="85"/>
      <c r="CU20" s="85"/>
      <c r="CV20" s="85"/>
      <c r="CW20" s="85"/>
      <c r="CX20" s="85"/>
      <c r="CY20" s="85"/>
      <c r="CZ20" s="85"/>
      <c r="DA20" s="85"/>
      <c r="DB20" s="85"/>
      <c r="DC20" s="86"/>
      <c r="DK20" s="2">
        <v>50</v>
      </c>
      <c r="DL20" s="2">
        <v>100</v>
      </c>
      <c r="DZ20" s="87">
        <v>50</v>
      </c>
      <c r="EA20" s="88" t="s">
        <v>355</v>
      </c>
    </row>
    <row r="21" spans="1:151">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6"/>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6"/>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6"/>
      <c r="CN21" s="85"/>
      <c r="CO21" s="85"/>
      <c r="CP21" s="85"/>
      <c r="CQ21" s="85"/>
      <c r="CR21" s="85"/>
      <c r="CS21" s="85"/>
      <c r="CT21" s="85"/>
      <c r="CU21" s="85"/>
      <c r="CV21" s="85"/>
      <c r="CW21" s="85"/>
      <c r="CX21" s="85"/>
      <c r="CY21" s="85"/>
      <c r="CZ21" s="85"/>
      <c r="DA21" s="85"/>
      <c r="DB21" s="85"/>
      <c r="DC21" s="86"/>
      <c r="DK21" s="2">
        <v>10</v>
      </c>
      <c r="DL21" s="2">
        <v>50</v>
      </c>
      <c r="DZ21" s="87">
        <v>10</v>
      </c>
      <c r="EA21" s="88" t="s">
        <v>356</v>
      </c>
    </row>
    <row r="22" spans="1:151">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6"/>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6"/>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6"/>
      <c r="CN22" s="85"/>
      <c r="CO22" s="85"/>
      <c r="CP22" s="85"/>
      <c r="CQ22" s="85"/>
      <c r="CR22" s="85"/>
      <c r="CS22" s="85"/>
      <c r="CT22" s="85"/>
      <c r="CU22" s="85"/>
      <c r="CV22" s="85"/>
      <c r="CW22" s="85"/>
      <c r="CX22" s="85"/>
      <c r="CY22" s="85"/>
      <c r="CZ22" s="85"/>
      <c r="DA22" s="85"/>
      <c r="DB22" s="85"/>
      <c r="DC22" s="86"/>
      <c r="DK22" s="2">
        <v>0</v>
      </c>
      <c r="DL22" s="2">
        <v>10</v>
      </c>
    </row>
    <row r="23" spans="1:151">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6"/>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6"/>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6"/>
      <c r="CN23" s="85"/>
      <c r="CO23" s="85"/>
      <c r="CP23" s="85"/>
      <c r="CQ23" s="85"/>
      <c r="CR23" s="85"/>
      <c r="CS23" s="85"/>
      <c r="CT23" s="85"/>
      <c r="CU23" s="85"/>
      <c r="CV23" s="85"/>
      <c r="CW23" s="85"/>
      <c r="CX23" s="85"/>
      <c r="CY23" s="85"/>
      <c r="CZ23" s="85"/>
      <c r="DA23" s="85"/>
      <c r="DB23" s="85"/>
      <c r="DC23" s="86"/>
    </row>
    <row r="24" spans="1:151">
      <c r="A24" s="88"/>
      <c r="B24" s="91"/>
      <c r="C24" s="92"/>
      <c r="D24" s="93"/>
      <c r="E24" s="93"/>
      <c r="F24" s="93"/>
      <c r="G24" s="93"/>
      <c r="H24" s="93"/>
      <c r="I24" s="93"/>
      <c r="J24" s="93"/>
      <c r="K24" s="93"/>
      <c r="L24" s="93"/>
      <c r="M24" s="93" t="s">
        <v>357</v>
      </c>
      <c r="N24" s="93"/>
      <c r="O24" s="93"/>
      <c r="P24" s="93"/>
      <c r="Q24" s="93"/>
      <c r="R24" s="93"/>
      <c r="S24" s="93"/>
      <c r="T24" s="93"/>
      <c r="U24" s="93"/>
      <c r="V24" s="93"/>
      <c r="W24" s="93"/>
      <c r="X24" s="93"/>
      <c r="Y24" s="93"/>
      <c r="Z24" s="93"/>
      <c r="AA24" s="93"/>
      <c r="AB24" s="93"/>
      <c r="AC24" s="93"/>
      <c r="AD24" s="93"/>
      <c r="AE24" s="93"/>
      <c r="AF24" s="94"/>
      <c r="AG24" s="93"/>
      <c r="AH24" s="54"/>
      <c r="AI24" s="93"/>
      <c r="AJ24" s="93"/>
      <c r="AK24" s="93"/>
      <c r="AL24" s="93"/>
      <c r="AM24" s="93"/>
      <c r="AN24" s="93" t="s">
        <v>358</v>
      </c>
      <c r="AO24" s="93"/>
      <c r="AP24" s="93"/>
      <c r="AQ24" s="54"/>
      <c r="AR24" s="93"/>
      <c r="AS24" s="93"/>
      <c r="AT24" s="93"/>
      <c r="AU24" s="93"/>
      <c r="AV24" s="93"/>
      <c r="AW24" s="93"/>
      <c r="AX24" s="93"/>
      <c r="AY24" s="93"/>
      <c r="AZ24" s="93"/>
      <c r="BA24" s="93"/>
      <c r="BB24" s="93"/>
      <c r="BC24" s="93"/>
      <c r="BD24" s="93"/>
      <c r="BE24" s="93"/>
      <c r="BF24" s="93"/>
      <c r="BG24" s="93"/>
      <c r="BH24" s="93"/>
      <c r="BI24" s="94"/>
      <c r="BJ24" s="93"/>
      <c r="BK24" s="54"/>
      <c r="BL24" s="93"/>
      <c r="BM24" s="93"/>
      <c r="BN24" s="93"/>
      <c r="BO24" s="93"/>
      <c r="BP24" s="93"/>
      <c r="BQ24" s="93"/>
      <c r="BR24" s="93"/>
      <c r="BS24" s="93" t="s">
        <v>359</v>
      </c>
      <c r="BT24" s="93"/>
      <c r="BU24" s="93"/>
      <c r="BV24" s="93"/>
      <c r="BW24" s="93"/>
      <c r="BX24" s="93"/>
      <c r="BY24" s="93"/>
      <c r="BZ24" s="93"/>
      <c r="CA24" s="93"/>
      <c r="CB24" s="93"/>
      <c r="CC24" s="93"/>
      <c r="CD24" s="93"/>
      <c r="CE24" s="93"/>
      <c r="CF24" s="93"/>
      <c r="CG24" s="93"/>
      <c r="CH24" s="93"/>
      <c r="CI24" s="93"/>
      <c r="CJ24" s="93"/>
      <c r="CK24" s="93"/>
      <c r="CL24" s="93"/>
      <c r="CM24" s="93"/>
      <c r="CN24" s="94"/>
      <c r="CO24" s="93"/>
      <c r="CP24" s="93" t="s">
        <v>360</v>
      </c>
      <c r="CQ24" s="93"/>
      <c r="CR24" s="93"/>
      <c r="CS24" s="93"/>
      <c r="CT24" s="93"/>
      <c r="CU24" s="93"/>
      <c r="CV24" s="93"/>
      <c r="CW24" s="93"/>
      <c r="CX24" s="93"/>
      <c r="CY24" s="93"/>
      <c r="CZ24" s="95"/>
      <c r="DA24" s="95"/>
      <c r="DB24" s="95"/>
      <c r="DC24" s="96"/>
    </row>
    <row r="25" spans="1:151">
      <c r="B25" s="97">
        <v>43832</v>
      </c>
      <c r="C25" s="97">
        <v>43833</v>
      </c>
      <c r="D25" s="97">
        <v>43834</v>
      </c>
      <c r="E25" s="97">
        <v>43835</v>
      </c>
      <c r="F25" s="97">
        <v>43836</v>
      </c>
      <c r="G25" s="97">
        <v>43837</v>
      </c>
      <c r="H25" s="97">
        <v>43838</v>
      </c>
      <c r="I25" s="97">
        <v>43839</v>
      </c>
      <c r="J25" s="97">
        <v>43840</v>
      </c>
      <c r="K25" s="97">
        <v>43841</v>
      </c>
      <c r="L25" s="97">
        <v>43842</v>
      </c>
      <c r="M25" s="97">
        <v>43843</v>
      </c>
      <c r="N25" s="97">
        <v>43844</v>
      </c>
      <c r="O25" s="97">
        <v>43845</v>
      </c>
      <c r="P25" s="97">
        <v>43846</v>
      </c>
      <c r="Q25" s="97">
        <v>43847</v>
      </c>
      <c r="R25" s="97">
        <v>43848</v>
      </c>
      <c r="S25" s="97">
        <v>43849</v>
      </c>
      <c r="T25" s="97">
        <v>43850</v>
      </c>
      <c r="U25" s="97">
        <v>43851</v>
      </c>
      <c r="V25" s="97">
        <v>43852</v>
      </c>
      <c r="W25" s="97">
        <v>43853</v>
      </c>
      <c r="X25" s="97">
        <v>43854</v>
      </c>
      <c r="Y25" s="97">
        <v>43855</v>
      </c>
      <c r="Z25" s="97">
        <v>43856</v>
      </c>
      <c r="AA25" s="97">
        <v>43857</v>
      </c>
      <c r="AB25" s="97">
        <v>43858</v>
      </c>
      <c r="AC25" s="97">
        <v>43859</v>
      </c>
      <c r="AD25" s="97">
        <v>43860</v>
      </c>
      <c r="AE25" s="97">
        <v>43861</v>
      </c>
      <c r="AF25" s="97">
        <v>43862</v>
      </c>
      <c r="AG25" s="97">
        <v>43863</v>
      </c>
      <c r="AH25" s="97">
        <v>43864</v>
      </c>
      <c r="AI25" s="97">
        <v>43865</v>
      </c>
      <c r="AJ25" s="97">
        <v>43866</v>
      </c>
      <c r="AK25" s="97">
        <v>43867</v>
      </c>
      <c r="AL25" s="97">
        <v>43868</v>
      </c>
      <c r="AM25" s="97">
        <v>43869</v>
      </c>
      <c r="AN25" s="97">
        <v>43870</v>
      </c>
      <c r="AO25" s="97">
        <v>43871</v>
      </c>
      <c r="AP25" s="97">
        <v>43872</v>
      </c>
      <c r="AQ25" s="97">
        <v>43873</v>
      </c>
      <c r="AR25" s="97">
        <v>43874</v>
      </c>
      <c r="AS25" s="97">
        <v>43875</v>
      </c>
      <c r="AT25" s="97">
        <v>43876</v>
      </c>
      <c r="AU25" s="97">
        <v>43877</v>
      </c>
      <c r="AV25" s="97">
        <v>43878</v>
      </c>
      <c r="AW25" s="97">
        <v>43879</v>
      </c>
      <c r="AX25" s="97">
        <v>43880</v>
      </c>
      <c r="AY25" s="97">
        <v>43881</v>
      </c>
      <c r="AZ25" s="97">
        <v>43882</v>
      </c>
      <c r="BA25" s="97">
        <v>43883</v>
      </c>
      <c r="BB25" s="97">
        <v>43884</v>
      </c>
      <c r="BC25" s="97">
        <v>43885</v>
      </c>
      <c r="BD25" s="97">
        <v>43886</v>
      </c>
      <c r="BE25" s="97">
        <v>43887</v>
      </c>
      <c r="BF25" s="97">
        <v>43888</v>
      </c>
      <c r="BG25" s="97">
        <v>43889</v>
      </c>
      <c r="BH25" s="97">
        <v>43890</v>
      </c>
      <c r="BI25" s="97">
        <v>43891</v>
      </c>
      <c r="BJ25" s="97">
        <v>43892</v>
      </c>
      <c r="BK25" s="97">
        <v>43893</v>
      </c>
      <c r="BL25" s="97">
        <v>43894</v>
      </c>
      <c r="BM25" s="97">
        <v>43895</v>
      </c>
      <c r="BN25" s="97">
        <v>43896</v>
      </c>
      <c r="BO25" s="97">
        <v>43897</v>
      </c>
      <c r="BP25" s="97">
        <v>43898</v>
      </c>
      <c r="BQ25" s="97">
        <v>43899</v>
      </c>
      <c r="BR25" s="97">
        <v>43900</v>
      </c>
      <c r="BS25" s="97">
        <v>43901</v>
      </c>
      <c r="BT25" s="97">
        <v>43902</v>
      </c>
      <c r="BU25" s="97">
        <v>43903</v>
      </c>
      <c r="BV25" s="97">
        <v>43904</v>
      </c>
      <c r="BW25" s="97">
        <v>43905</v>
      </c>
      <c r="BX25" s="97">
        <v>43906</v>
      </c>
      <c r="BY25" s="97">
        <v>43907</v>
      </c>
      <c r="BZ25" s="97">
        <v>43908</v>
      </c>
      <c r="CA25" s="97">
        <v>43909</v>
      </c>
      <c r="CB25" s="97">
        <v>43910</v>
      </c>
      <c r="CC25" s="97">
        <v>43911</v>
      </c>
      <c r="CD25" s="97">
        <v>43912</v>
      </c>
      <c r="CE25" s="97">
        <v>43913</v>
      </c>
      <c r="CF25" s="97">
        <v>43914</v>
      </c>
      <c r="CG25" s="97">
        <v>43915</v>
      </c>
      <c r="CH25" s="97">
        <v>43916</v>
      </c>
      <c r="CI25" s="97">
        <v>43917</v>
      </c>
      <c r="CJ25" s="97">
        <v>43918</v>
      </c>
      <c r="CK25" s="97">
        <v>43919</v>
      </c>
      <c r="CL25" s="97">
        <v>43920</v>
      </c>
      <c r="CM25" s="97">
        <v>43921</v>
      </c>
      <c r="CN25" s="97">
        <v>43922</v>
      </c>
      <c r="CO25" s="97">
        <v>43923</v>
      </c>
      <c r="CP25" s="97">
        <v>43924</v>
      </c>
      <c r="CQ25" s="97">
        <v>43925</v>
      </c>
      <c r="CR25" s="97">
        <v>43926</v>
      </c>
      <c r="CS25" s="97">
        <v>43927</v>
      </c>
      <c r="CT25" s="97">
        <v>43928</v>
      </c>
      <c r="CU25" s="97">
        <v>43929</v>
      </c>
      <c r="CV25" s="97">
        <v>43930</v>
      </c>
      <c r="CW25" s="97">
        <v>43931</v>
      </c>
      <c r="CX25" s="97">
        <v>43932</v>
      </c>
      <c r="CY25" s="97">
        <v>43933</v>
      </c>
      <c r="CZ25" s="97"/>
      <c r="DA25" s="97"/>
      <c r="DB25" s="97"/>
      <c r="DC25" s="98"/>
    </row>
    <row r="26" spans="1:151">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6"/>
    </row>
    <row r="27" spans="1:151">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6"/>
      <c r="EU27" t="s">
        <v>376</v>
      </c>
    </row>
    <row r="28" spans="1:151">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6"/>
    </row>
    <row r="29" spans="1:151">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6"/>
    </row>
    <row r="30" spans="1:151">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6"/>
    </row>
    <row r="31" spans="1:151">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6"/>
    </row>
    <row r="32" spans="1:151">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6"/>
    </row>
    <row r="33" spans="2:107">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6"/>
    </row>
    <row r="34" spans="2:107">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6"/>
    </row>
    <row r="35" spans="2:107">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6"/>
    </row>
    <row r="36" spans="2:107">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6"/>
    </row>
    <row r="37" spans="2:107">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6"/>
    </row>
    <row r="38" spans="2:107">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6"/>
    </row>
    <row r="39" spans="2:107">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85"/>
      <c r="CJ39" s="85"/>
      <c r="CK39" s="85"/>
      <c r="CL39" s="85"/>
      <c r="CM39" s="85"/>
      <c r="CN39" s="85"/>
      <c r="CO39" s="85"/>
      <c r="CP39" s="85"/>
      <c r="CQ39" s="85"/>
      <c r="CR39" s="85"/>
      <c r="CS39" s="85"/>
      <c r="CT39" s="85"/>
      <c r="CU39" s="85"/>
      <c r="CV39" s="85"/>
      <c r="CW39" s="85"/>
      <c r="CX39" s="85"/>
      <c r="CY39" s="85"/>
      <c r="CZ39" s="85"/>
      <c r="DA39" s="85"/>
      <c r="DB39" s="85"/>
      <c r="DC39" s="86"/>
    </row>
    <row r="40" spans="2:107">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6"/>
    </row>
    <row r="41" spans="2:107">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85"/>
      <c r="CJ41" s="85"/>
      <c r="CK41" s="85"/>
      <c r="CL41" s="85"/>
      <c r="CM41" s="85"/>
      <c r="CN41" s="85"/>
      <c r="CO41" s="85"/>
      <c r="CP41" s="85"/>
      <c r="CQ41" s="85"/>
      <c r="CR41" s="85"/>
      <c r="CS41" s="85"/>
      <c r="CT41" s="85"/>
      <c r="CU41" s="85"/>
      <c r="CV41" s="85"/>
      <c r="CW41" s="85"/>
      <c r="CX41" s="85"/>
      <c r="CY41" s="85"/>
      <c r="CZ41" s="85"/>
      <c r="DA41" s="85"/>
      <c r="DB41" s="85"/>
      <c r="DC41" s="86"/>
    </row>
    <row r="42" spans="2:107">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6"/>
    </row>
    <row r="43" spans="2:107">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6"/>
    </row>
    <row r="44" spans="2:107">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6"/>
    </row>
  </sheetData>
  <phoneticPr fontId="1" type="noConversion"/>
  <conditionalFormatting sqref="DZ14:DZ21 B14:DD23">
    <cfRule type="cellIs" dxfId="8" priority="28" stopIfTrue="1" operator="between">
      <formula>$DK$22</formula>
      <formula>$DL$22</formula>
    </cfRule>
    <cfRule type="cellIs" dxfId="7" priority="29" stopIfTrue="1" operator="between">
      <formula>$DK$22</formula>
      <formula>$DL$22</formula>
    </cfRule>
    <cfRule type="cellIs" dxfId="6" priority="30" stopIfTrue="1" operator="between">
      <formula>$DK$21</formula>
      <formula>$DL$21</formula>
    </cfRule>
    <cfRule type="cellIs" dxfId="5" priority="31" stopIfTrue="1" operator="between">
      <formula>$DK$20</formula>
      <formula>$DL$20</formula>
    </cfRule>
    <cfRule type="cellIs" dxfId="4" priority="32" stopIfTrue="1" operator="between">
      <formula>$DK$19</formula>
      <formula>$DL$19</formula>
    </cfRule>
    <cfRule type="cellIs" dxfId="3" priority="33" stopIfTrue="1" operator="between">
      <formula>$DK$18</formula>
      <formula>$DL$18</formula>
    </cfRule>
    <cfRule type="cellIs" dxfId="2" priority="34" stopIfTrue="1" operator="between">
      <formula>$DK$17</formula>
      <formula>$DL$17</formula>
    </cfRule>
    <cfRule type="cellIs" dxfId="1" priority="35" stopIfTrue="1" operator="between">
      <formula>$DK$16</formula>
      <formula>$DL$16</formula>
    </cfRule>
    <cfRule type="cellIs" dxfId="0" priority="36" stopIfTrue="1" operator="between">
      <formula>$DK$15</formula>
      <formula>$DL$15</formula>
    </cfRule>
  </conditionalFormatting>
  <pageMargins left="0.7" right="0.7" top="0.75" bottom="0.75" header="0.3" footer="0.3"/>
  <pageSetup paperSize="9" orientation="portrait" horizontalDpi="0" verticalDpi="0"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9"/>
  <dimension ref="A1:Q106"/>
  <sheetViews>
    <sheetView showGridLines="0" topLeftCell="A49" zoomScaleNormal="100" workbookViewId="0">
      <selection activeCell="R60" sqref="R60"/>
    </sheetView>
  </sheetViews>
  <sheetFormatPr defaultRowHeight="16.2"/>
  <sheetData>
    <row r="1" spans="1:14">
      <c r="G1" t="s">
        <v>182</v>
      </c>
      <c r="N1" t="s">
        <v>183</v>
      </c>
    </row>
    <row r="2" spans="1:14">
      <c r="A2" s="3" t="s">
        <v>100</v>
      </c>
      <c r="B2" s="3" t="s">
        <v>96</v>
      </c>
      <c r="C2" s="3" t="s">
        <v>97</v>
      </c>
      <c r="D2" s="3" t="s">
        <v>98</v>
      </c>
      <c r="E2" s="3" t="s">
        <v>99</v>
      </c>
    </row>
    <row r="3" spans="1:14">
      <c r="A3" s="42">
        <v>1</v>
      </c>
      <c r="B3" s="3">
        <v>40</v>
      </c>
      <c r="C3" s="3">
        <v>26</v>
      </c>
      <c r="D3" s="3">
        <v>30</v>
      </c>
      <c r="E3" s="3">
        <v>30</v>
      </c>
    </row>
    <row r="4" spans="1:14">
      <c r="A4" s="42">
        <v>2</v>
      </c>
      <c r="B4" s="3">
        <v>43</v>
      </c>
      <c r="C4" s="3">
        <v>23</v>
      </c>
      <c r="D4" s="3">
        <v>28</v>
      </c>
      <c r="E4" s="3">
        <v>33</v>
      </c>
    </row>
    <row r="5" spans="1:14">
      <c r="A5" s="42">
        <v>3</v>
      </c>
      <c r="B5" s="3">
        <v>44</v>
      </c>
      <c r="C5" s="3">
        <v>23</v>
      </c>
      <c r="D5" s="3">
        <v>26</v>
      </c>
      <c r="E5" s="3">
        <v>24</v>
      </c>
    </row>
    <row r="6" spans="1:14">
      <c r="A6" s="42">
        <v>4</v>
      </c>
      <c r="B6" s="3">
        <v>43</v>
      </c>
      <c r="C6" s="3">
        <v>21</v>
      </c>
      <c r="D6" s="3">
        <v>24</v>
      </c>
      <c r="E6" s="3">
        <v>23</v>
      </c>
    </row>
    <row r="7" spans="1:14">
      <c r="A7" s="42">
        <v>5</v>
      </c>
      <c r="B7" s="3">
        <v>36</v>
      </c>
      <c r="C7" s="3">
        <v>20</v>
      </c>
      <c r="D7" s="3">
        <v>23</v>
      </c>
      <c r="E7" s="3">
        <v>22</v>
      </c>
    </row>
    <row r="8" spans="1:14">
      <c r="A8" s="42">
        <v>6</v>
      </c>
      <c r="B8" s="3">
        <v>31</v>
      </c>
      <c r="C8" s="3">
        <v>18</v>
      </c>
      <c r="D8" s="3">
        <v>22</v>
      </c>
      <c r="E8" s="3">
        <v>22</v>
      </c>
    </row>
    <row r="9" spans="1:14">
      <c r="A9" s="42">
        <v>7</v>
      </c>
      <c r="B9" s="3">
        <v>29</v>
      </c>
      <c r="C9" s="3">
        <v>15</v>
      </c>
      <c r="D9" s="3">
        <v>20</v>
      </c>
      <c r="E9" s="3">
        <v>21</v>
      </c>
    </row>
    <row r="10" spans="1:14">
      <c r="A10" s="42">
        <v>8</v>
      </c>
      <c r="B10" s="3">
        <v>26</v>
      </c>
      <c r="C10" s="3">
        <v>14</v>
      </c>
      <c r="D10" s="3">
        <v>18</v>
      </c>
      <c r="E10" s="3">
        <v>20</v>
      </c>
    </row>
    <row r="11" spans="1:14">
      <c r="A11" s="42">
        <v>9</v>
      </c>
      <c r="B11" s="3">
        <v>24</v>
      </c>
      <c r="C11" s="3">
        <v>12</v>
      </c>
      <c r="D11" s="3">
        <v>16</v>
      </c>
      <c r="E11" s="3">
        <v>16</v>
      </c>
    </row>
    <row r="12" spans="1:14">
      <c r="A12" s="42">
        <v>10</v>
      </c>
      <c r="B12" s="3">
        <v>23</v>
      </c>
      <c r="C12" s="3">
        <v>11</v>
      </c>
      <c r="D12" s="3">
        <v>13</v>
      </c>
      <c r="E12" s="3">
        <v>14</v>
      </c>
    </row>
    <row r="13" spans="1:14">
      <c r="A13" s="1"/>
    </row>
    <row r="14" spans="1:14">
      <c r="A14" s="1"/>
    </row>
    <row r="15" spans="1:14">
      <c r="A15" s="1"/>
    </row>
    <row r="17" spans="1:17">
      <c r="A17" s="22"/>
      <c r="B17" s="22"/>
      <c r="C17" s="22"/>
      <c r="D17" s="22"/>
      <c r="E17" s="22"/>
      <c r="F17" s="22"/>
      <c r="G17" s="22"/>
      <c r="H17" s="22"/>
      <c r="I17" s="22"/>
      <c r="J17" s="22"/>
      <c r="K17" s="22"/>
      <c r="L17" s="22"/>
      <c r="M17" s="22"/>
      <c r="N17" s="22"/>
      <c r="O17" s="22"/>
      <c r="P17" s="22"/>
      <c r="Q17" s="22"/>
    </row>
    <row r="18" spans="1:17">
      <c r="A18" s="3" t="s">
        <v>100</v>
      </c>
      <c r="B18" s="3" t="s">
        <v>71</v>
      </c>
      <c r="C18" s="3" t="s">
        <v>72</v>
      </c>
      <c r="D18" s="3" t="s">
        <v>73</v>
      </c>
      <c r="E18" s="3" t="s">
        <v>74</v>
      </c>
      <c r="F18" s="12" t="s">
        <v>112</v>
      </c>
    </row>
    <row r="19" spans="1:17">
      <c r="A19" s="42">
        <v>1</v>
      </c>
      <c r="B19" s="3">
        <v>40</v>
      </c>
      <c r="C19" s="3"/>
      <c r="D19" s="3"/>
      <c r="E19" s="3"/>
      <c r="F19" s="12"/>
    </row>
    <row r="20" spans="1:17">
      <c r="A20" s="42"/>
      <c r="B20" s="3">
        <v>43</v>
      </c>
      <c r="C20" s="3"/>
      <c r="D20" s="3"/>
      <c r="E20" s="3"/>
      <c r="F20" s="12"/>
      <c r="O20" t="s">
        <v>105</v>
      </c>
    </row>
    <row r="21" spans="1:17">
      <c r="A21" s="42"/>
      <c r="B21" s="3">
        <v>44</v>
      </c>
      <c r="C21" s="3"/>
      <c r="D21" s="3"/>
      <c r="E21" s="3"/>
      <c r="F21" s="12"/>
      <c r="O21" t="s">
        <v>106</v>
      </c>
    </row>
    <row r="22" spans="1:17">
      <c r="A22" s="42"/>
      <c r="B22" s="3">
        <v>43</v>
      </c>
      <c r="C22" s="3"/>
      <c r="D22" s="3"/>
      <c r="E22" s="3"/>
      <c r="F22" s="12"/>
      <c r="O22" t="s">
        <v>107</v>
      </c>
    </row>
    <row r="23" spans="1:17">
      <c r="A23" s="42">
        <v>5</v>
      </c>
      <c r="B23" s="3">
        <v>36</v>
      </c>
      <c r="C23" s="3"/>
      <c r="D23" s="3"/>
      <c r="E23" s="3"/>
      <c r="F23" s="12"/>
      <c r="O23" t="s">
        <v>113</v>
      </c>
    </row>
    <row r="24" spans="1:17">
      <c r="A24" s="42"/>
      <c r="B24" s="3">
        <v>31</v>
      </c>
      <c r="C24" s="3"/>
      <c r="D24" s="3"/>
      <c r="E24" s="3"/>
      <c r="F24" s="12">
        <v>50</v>
      </c>
      <c r="G24" t="s">
        <v>108</v>
      </c>
    </row>
    <row r="25" spans="1:17">
      <c r="A25" s="42"/>
      <c r="B25" s="3">
        <v>29</v>
      </c>
      <c r="C25" s="3"/>
      <c r="D25" s="3"/>
      <c r="E25" s="3"/>
      <c r="F25" s="12"/>
    </row>
    <row r="26" spans="1:17">
      <c r="A26" s="42"/>
      <c r="B26" s="3">
        <v>26</v>
      </c>
      <c r="C26" s="3"/>
      <c r="D26" s="3"/>
      <c r="E26" s="3"/>
      <c r="F26" s="12"/>
    </row>
    <row r="27" spans="1:17">
      <c r="A27" s="42"/>
      <c r="B27" s="3">
        <v>24</v>
      </c>
      <c r="C27" s="3"/>
      <c r="D27" s="3"/>
      <c r="E27" s="3"/>
      <c r="F27" s="12"/>
    </row>
    <row r="28" spans="1:17">
      <c r="A28" s="42">
        <v>10</v>
      </c>
      <c r="B28" s="3">
        <v>23</v>
      </c>
      <c r="C28" s="3"/>
      <c r="D28" s="3"/>
      <c r="E28" s="3"/>
      <c r="F28" s="12"/>
    </row>
    <row r="29" spans="1:17">
      <c r="A29" s="3"/>
      <c r="B29" s="3"/>
      <c r="C29" s="3"/>
      <c r="D29" s="3"/>
      <c r="E29" s="3"/>
      <c r="F29" s="12"/>
    </row>
    <row r="30" spans="1:17">
      <c r="A30" s="42">
        <v>1</v>
      </c>
      <c r="B30" s="3">
        <v>26</v>
      </c>
      <c r="C30" s="3"/>
      <c r="D30" s="3"/>
      <c r="E30" s="3"/>
      <c r="F30" s="12"/>
    </row>
    <row r="31" spans="1:17">
      <c r="A31" s="42"/>
      <c r="B31" s="3">
        <v>23</v>
      </c>
      <c r="C31" s="3"/>
      <c r="D31" s="3"/>
      <c r="E31" s="3"/>
      <c r="F31" s="12"/>
    </row>
    <row r="32" spans="1:17">
      <c r="A32" s="42"/>
      <c r="B32" s="3">
        <v>23</v>
      </c>
      <c r="C32" s="3"/>
      <c r="D32" s="3"/>
      <c r="E32" s="3"/>
      <c r="F32" s="12"/>
    </row>
    <row r="33" spans="1:7">
      <c r="A33" s="42"/>
      <c r="B33" s="3">
        <v>21</v>
      </c>
      <c r="C33" s="3"/>
      <c r="D33" s="3"/>
      <c r="E33" s="3"/>
      <c r="F33" s="12"/>
    </row>
    <row r="34" spans="1:7">
      <c r="A34" s="42">
        <v>5</v>
      </c>
      <c r="B34" s="3">
        <v>20</v>
      </c>
      <c r="C34" s="3"/>
      <c r="D34" s="3"/>
      <c r="E34" s="3"/>
      <c r="F34" s="12">
        <v>50</v>
      </c>
      <c r="G34" t="s">
        <v>109</v>
      </c>
    </row>
    <row r="35" spans="1:7">
      <c r="A35" s="42"/>
      <c r="B35" s="3">
        <v>18</v>
      </c>
      <c r="C35" s="3"/>
      <c r="D35" s="3"/>
      <c r="E35" s="3"/>
      <c r="F35" s="12"/>
    </row>
    <row r="36" spans="1:7">
      <c r="A36" s="42"/>
      <c r="B36" s="3">
        <v>15</v>
      </c>
      <c r="C36" s="3"/>
      <c r="D36" s="3"/>
      <c r="E36" s="3"/>
      <c r="F36" s="12"/>
    </row>
    <row r="37" spans="1:7">
      <c r="A37" s="42"/>
      <c r="B37" s="3">
        <v>14</v>
      </c>
      <c r="C37" s="3"/>
      <c r="D37" s="3"/>
      <c r="E37" s="3"/>
      <c r="F37" s="12"/>
    </row>
    <row r="38" spans="1:7">
      <c r="A38" s="42"/>
      <c r="B38" s="3">
        <v>12</v>
      </c>
      <c r="C38" s="3"/>
      <c r="D38" s="3"/>
      <c r="E38" s="3"/>
      <c r="F38" s="12"/>
    </row>
    <row r="39" spans="1:7">
      <c r="A39" s="42">
        <v>10</v>
      </c>
      <c r="B39" s="3">
        <v>11</v>
      </c>
      <c r="C39" s="3"/>
      <c r="D39" s="3"/>
      <c r="E39" s="3"/>
      <c r="F39" s="12"/>
    </row>
    <row r="40" spans="1:7">
      <c r="A40" s="3"/>
      <c r="B40" s="3"/>
      <c r="C40" s="3"/>
      <c r="D40" s="3"/>
      <c r="E40" s="3"/>
      <c r="F40" s="12"/>
    </row>
    <row r="41" spans="1:7">
      <c r="A41" s="42">
        <v>1</v>
      </c>
      <c r="B41" s="3">
        <v>30</v>
      </c>
      <c r="C41" s="3"/>
      <c r="D41" s="3"/>
      <c r="E41" s="3"/>
      <c r="F41" s="12"/>
    </row>
    <row r="42" spans="1:7">
      <c r="A42" s="42"/>
      <c r="B42" s="3">
        <v>28</v>
      </c>
      <c r="C42" s="3"/>
      <c r="D42" s="3"/>
      <c r="E42" s="3"/>
      <c r="F42" s="12"/>
    </row>
    <row r="43" spans="1:7">
      <c r="A43" s="42"/>
      <c r="B43" s="3">
        <v>26</v>
      </c>
      <c r="C43" s="3"/>
      <c r="D43" s="3"/>
      <c r="E43" s="3"/>
      <c r="F43" s="12"/>
    </row>
    <row r="44" spans="1:7">
      <c r="A44" s="42"/>
      <c r="B44" s="3">
        <v>24</v>
      </c>
      <c r="C44" s="3"/>
      <c r="D44" s="3"/>
      <c r="E44" s="3"/>
      <c r="F44" s="12"/>
    </row>
    <row r="45" spans="1:7">
      <c r="A45" s="42">
        <v>5</v>
      </c>
      <c r="B45" s="3">
        <v>23</v>
      </c>
      <c r="C45" s="3"/>
      <c r="D45" s="3"/>
      <c r="E45" s="3"/>
      <c r="F45" s="12">
        <v>50</v>
      </c>
      <c r="G45" t="s">
        <v>110</v>
      </c>
    </row>
    <row r="46" spans="1:7">
      <c r="A46" s="42"/>
      <c r="B46" s="3">
        <v>22</v>
      </c>
      <c r="C46" s="3"/>
      <c r="D46" s="3"/>
      <c r="E46" s="3"/>
      <c r="F46" s="12"/>
    </row>
    <row r="47" spans="1:7">
      <c r="A47" s="42"/>
      <c r="B47" s="3">
        <v>20</v>
      </c>
      <c r="C47" s="3"/>
      <c r="D47" s="3"/>
      <c r="E47" s="3"/>
      <c r="F47" s="12"/>
    </row>
    <row r="48" spans="1:7">
      <c r="A48" s="42"/>
      <c r="B48" s="3">
        <v>18</v>
      </c>
      <c r="C48" s="3"/>
      <c r="D48" s="3"/>
      <c r="E48" s="3"/>
      <c r="F48" s="12"/>
    </row>
    <row r="49" spans="1:17">
      <c r="A49" s="42"/>
      <c r="B49" s="3">
        <v>16</v>
      </c>
      <c r="C49" s="3"/>
      <c r="D49" s="3"/>
      <c r="E49" s="3"/>
      <c r="F49" s="12"/>
    </row>
    <row r="50" spans="1:17">
      <c r="A50" s="42">
        <v>10</v>
      </c>
      <c r="B50" s="3">
        <v>13</v>
      </c>
      <c r="C50" s="3"/>
      <c r="D50" s="3"/>
      <c r="E50" s="3"/>
      <c r="F50" s="12"/>
    </row>
    <row r="51" spans="1:17">
      <c r="A51" s="3"/>
      <c r="B51" s="3"/>
      <c r="C51" s="3"/>
      <c r="D51" s="3"/>
      <c r="E51" s="3"/>
      <c r="F51" s="12"/>
    </row>
    <row r="52" spans="1:17">
      <c r="A52" s="42">
        <v>1</v>
      </c>
      <c r="B52" s="3">
        <v>30</v>
      </c>
      <c r="C52" s="3"/>
      <c r="D52" s="3"/>
      <c r="E52" s="3"/>
      <c r="F52" s="12"/>
    </row>
    <row r="53" spans="1:17">
      <c r="A53" s="42"/>
      <c r="B53" s="3">
        <v>33</v>
      </c>
      <c r="C53" s="3"/>
      <c r="D53" s="3"/>
      <c r="E53" s="3"/>
      <c r="F53" s="12"/>
    </row>
    <row r="54" spans="1:17">
      <c r="A54" s="42"/>
      <c r="B54" s="3">
        <v>24</v>
      </c>
      <c r="C54" s="3"/>
      <c r="D54" s="3"/>
      <c r="E54" s="3"/>
      <c r="F54" s="12"/>
    </row>
    <row r="55" spans="1:17">
      <c r="A55" s="42"/>
      <c r="B55" s="3">
        <v>23</v>
      </c>
      <c r="C55" s="3"/>
      <c r="D55" s="3"/>
      <c r="E55" s="3"/>
      <c r="F55" s="12"/>
    </row>
    <row r="56" spans="1:17">
      <c r="A56" s="42">
        <v>5</v>
      </c>
      <c r="B56" s="3">
        <v>22</v>
      </c>
      <c r="C56" s="3"/>
      <c r="D56" s="3"/>
      <c r="E56" s="3"/>
      <c r="F56" s="12">
        <v>50</v>
      </c>
      <c r="G56" t="s">
        <v>111</v>
      </c>
    </row>
    <row r="57" spans="1:17">
      <c r="A57" s="42"/>
      <c r="B57" s="3">
        <v>22</v>
      </c>
      <c r="C57" s="3"/>
      <c r="D57" s="3"/>
      <c r="E57" s="3"/>
      <c r="F57" s="12"/>
    </row>
    <row r="58" spans="1:17">
      <c r="A58" s="42"/>
      <c r="B58" s="3">
        <v>21</v>
      </c>
      <c r="C58" s="3"/>
      <c r="D58" s="3"/>
      <c r="E58" s="3"/>
      <c r="F58" s="12"/>
    </row>
    <row r="59" spans="1:17">
      <c r="A59" s="42"/>
      <c r="B59" s="3">
        <v>20</v>
      </c>
      <c r="C59" s="3"/>
      <c r="D59" s="3"/>
      <c r="E59" s="3"/>
      <c r="F59" s="12"/>
    </row>
    <row r="60" spans="1:17">
      <c r="A60" s="42"/>
      <c r="B60" s="3">
        <v>16</v>
      </c>
      <c r="C60" s="3"/>
      <c r="D60" s="3"/>
      <c r="E60" s="3"/>
      <c r="F60" s="12"/>
    </row>
    <row r="61" spans="1:17">
      <c r="A61" s="42">
        <v>10</v>
      </c>
      <c r="B61" s="3">
        <v>14</v>
      </c>
      <c r="C61" s="3"/>
      <c r="D61" s="3"/>
      <c r="E61" s="3"/>
      <c r="F61" s="12"/>
    </row>
    <row r="62" spans="1:17">
      <c r="A62" s="3"/>
      <c r="B62" s="3"/>
      <c r="C62" s="3"/>
      <c r="D62" s="3"/>
      <c r="E62" s="3"/>
    </row>
    <row r="63" spans="1:17">
      <c r="A63" s="3"/>
      <c r="B63" s="3"/>
      <c r="C63" s="3"/>
      <c r="D63" s="3"/>
      <c r="E63" s="3"/>
    </row>
    <row r="64" spans="1:17">
      <c r="A64" s="22"/>
      <c r="B64" s="22"/>
      <c r="C64" s="22"/>
      <c r="D64" s="22"/>
      <c r="E64" s="22"/>
      <c r="F64" s="22"/>
      <c r="G64" s="22"/>
      <c r="H64" s="22"/>
      <c r="I64" s="22"/>
      <c r="J64" s="22"/>
      <c r="K64" s="22"/>
      <c r="L64" s="22"/>
      <c r="M64" s="22"/>
      <c r="N64" s="22"/>
      <c r="O64" s="22"/>
      <c r="P64" s="22"/>
      <c r="Q64" s="22"/>
    </row>
    <row r="65" spans="1:9">
      <c r="F65" t="s">
        <v>101</v>
      </c>
    </row>
    <row r="66" spans="1:9">
      <c r="A66" s="2" t="s">
        <v>100</v>
      </c>
      <c r="B66" s="2" t="s">
        <v>96</v>
      </c>
      <c r="C66" s="2" t="s">
        <v>97</v>
      </c>
      <c r="D66" s="2" t="s">
        <v>98</v>
      </c>
      <c r="E66" s="2" t="s">
        <v>99</v>
      </c>
      <c r="F66" s="2" t="s">
        <v>96</v>
      </c>
      <c r="G66" s="2" t="s">
        <v>114</v>
      </c>
      <c r="H66" s="2" t="s">
        <v>98</v>
      </c>
      <c r="I66" s="2" t="s">
        <v>99</v>
      </c>
    </row>
    <row r="67" spans="1:9">
      <c r="A67" s="43">
        <v>1</v>
      </c>
      <c r="B67" s="2">
        <v>40</v>
      </c>
      <c r="C67" s="2"/>
      <c r="D67" s="2"/>
      <c r="E67" s="2"/>
      <c r="F67" s="2"/>
      <c r="G67" s="2"/>
      <c r="H67" s="2"/>
      <c r="I67" s="2"/>
    </row>
    <row r="68" spans="1:9">
      <c r="A68" s="43">
        <v>2</v>
      </c>
      <c r="B68" s="2">
        <v>43</v>
      </c>
      <c r="C68" s="2"/>
      <c r="D68" s="2"/>
      <c r="E68" s="2"/>
      <c r="F68" s="2"/>
      <c r="G68" s="2"/>
      <c r="H68" s="2"/>
      <c r="I68" s="2"/>
    </row>
    <row r="69" spans="1:9">
      <c r="A69" s="43">
        <v>3</v>
      </c>
      <c r="B69" s="2">
        <v>44</v>
      </c>
      <c r="C69" s="2"/>
      <c r="D69" s="2"/>
      <c r="E69" s="2"/>
      <c r="F69" s="2"/>
      <c r="G69" s="2"/>
      <c r="H69" s="2"/>
      <c r="I69" s="2"/>
    </row>
    <row r="70" spans="1:9">
      <c r="A70" s="43">
        <v>4</v>
      </c>
      <c r="B70" s="2">
        <v>43</v>
      </c>
      <c r="C70" s="2"/>
      <c r="D70" s="2"/>
      <c r="E70" s="2"/>
      <c r="F70" s="2"/>
      <c r="G70" s="2"/>
      <c r="H70" s="2"/>
      <c r="I70" s="2"/>
    </row>
    <row r="71" spans="1:9">
      <c r="A71" s="43">
        <v>5</v>
      </c>
      <c r="B71" s="2">
        <v>36</v>
      </c>
      <c r="C71" s="2"/>
      <c r="D71" s="2"/>
      <c r="E71" s="2"/>
      <c r="F71" s="2">
        <v>50</v>
      </c>
      <c r="G71" s="2"/>
      <c r="H71" s="2"/>
      <c r="I71" s="2"/>
    </row>
    <row r="72" spans="1:9">
      <c r="A72" s="43">
        <v>6</v>
      </c>
      <c r="B72" s="2">
        <v>31</v>
      </c>
      <c r="C72" s="2"/>
      <c r="D72" s="2"/>
      <c r="E72" s="2"/>
      <c r="F72" s="2"/>
      <c r="G72" s="2"/>
      <c r="H72" s="2"/>
      <c r="I72" s="2"/>
    </row>
    <row r="73" spans="1:9">
      <c r="A73" s="43">
        <v>7</v>
      </c>
      <c r="B73" s="2">
        <v>29</v>
      </c>
      <c r="C73" s="2"/>
      <c r="D73" s="2"/>
      <c r="E73" s="2"/>
      <c r="F73" s="2"/>
      <c r="G73" s="2"/>
      <c r="H73" s="2"/>
      <c r="I73" s="2"/>
    </row>
    <row r="74" spans="1:9">
      <c r="A74" s="43">
        <v>8</v>
      </c>
      <c r="B74" s="2">
        <v>26</v>
      </c>
      <c r="C74" s="2"/>
      <c r="D74" s="2"/>
      <c r="E74" s="2"/>
      <c r="F74" s="2"/>
      <c r="G74" s="2"/>
      <c r="H74" s="2"/>
      <c r="I74" s="2"/>
    </row>
    <row r="75" spans="1:9">
      <c r="A75" s="43">
        <v>9</v>
      </c>
      <c r="B75" s="2">
        <v>24</v>
      </c>
      <c r="C75" s="2"/>
      <c r="D75" s="2"/>
      <c r="E75" s="2"/>
      <c r="F75" s="2"/>
      <c r="G75" s="2"/>
      <c r="H75" s="2"/>
      <c r="I75" s="2"/>
    </row>
    <row r="76" spans="1:9">
      <c r="A76" s="43">
        <v>10</v>
      </c>
      <c r="B76" s="2">
        <v>23</v>
      </c>
      <c r="C76" s="2"/>
      <c r="D76" s="2"/>
      <c r="E76" s="2"/>
      <c r="F76" s="2"/>
      <c r="G76" s="2"/>
      <c r="H76" s="2"/>
      <c r="I76" s="2"/>
    </row>
    <row r="77" spans="1:9">
      <c r="A77" s="43">
        <v>1</v>
      </c>
      <c r="B77" s="2"/>
      <c r="C77" s="2">
        <v>26</v>
      </c>
      <c r="D77" s="2"/>
      <c r="E77" s="2"/>
      <c r="F77" s="2"/>
      <c r="G77" s="2"/>
      <c r="H77" s="2"/>
      <c r="I77" s="2"/>
    </row>
    <row r="78" spans="1:9">
      <c r="A78" s="43">
        <v>2</v>
      </c>
      <c r="B78" s="2"/>
      <c r="C78" s="2">
        <v>23</v>
      </c>
      <c r="D78" s="2"/>
      <c r="E78" s="2"/>
      <c r="F78" s="2"/>
      <c r="G78" s="2"/>
      <c r="H78" s="2"/>
      <c r="I78" s="2"/>
    </row>
    <row r="79" spans="1:9">
      <c r="A79" s="43">
        <v>3</v>
      </c>
      <c r="B79" s="2"/>
      <c r="C79" s="2">
        <v>23</v>
      </c>
      <c r="D79" s="2"/>
      <c r="E79" s="2"/>
      <c r="F79" s="2"/>
      <c r="G79" s="2"/>
      <c r="H79" s="2"/>
      <c r="I79" s="2"/>
    </row>
    <row r="80" spans="1:9">
      <c r="A80" s="43">
        <v>4</v>
      </c>
      <c r="B80" s="2"/>
      <c r="C80" s="2">
        <v>21</v>
      </c>
      <c r="D80" s="2"/>
      <c r="E80" s="2"/>
      <c r="F80" s="2"/>
      <c r="G80" s="2"/>
      <c r="H80" s="2"/>
      <c r="I80" s="2"/>
    </row>
    <row r="81" spans="1:11">
      <c r="A81" s="43">
        <v>5</v>
      </c>
      <c r="B81" s="2"/>
      <c r="C81" s="2">
        <v>20</v>
      </c>
      <c r="D81" s="2"/>
      <c r="E81" s="2"/>
      <c r="F81" s="2"/>
      <c r="G81" s="2">
        <v>50</v>
      </c>
      <c r="H81" s="2"/>
      <c r="I81" s="2"/>
    </row>
    <row r="82" spans="1:11">
      <c r="A82" s="43">
        <v>6</v>
      </c>
      <c r="B82" s="2"/>
      <c r="C82" s="2">
        <v>18</v>
      </c>
      <c r="D82" s="2"/>
      <c r="E82" s="2"/>
      <c r="F82" s="2"/>
      <c r="G82" s="2"/>
      <c r="H82" s="2"/>
      <c r="I82" s="2"/>
      <c r="K82" t="s">
        <v>131</v>
      </c>
    </row>
    <row r="83" spans="1:11">
      <c r="A83" s="43">
        <v>7</v>
      </c>
      <c r="B83" s="2"/>
      <c r="C83" s="2">
        <v>15</v>
      </c>
      <c r="D83" s="2"/>
      <c r="E83" s="2"/>
      <c r="F83" s="2"/>
      <c r="G83" s="2"/>
      <c r="H83" s="2"/>
      <c r="I83" s="2"/>
    </row>
    <row r="84" spans="1:11">
      <c r="A84" s="43">
        <v>8</v>
      </c>
      <c r="B84" s="2"/>
      <c r="C84" s="2">
        <v>14</v>
      </c>
      <c r="D84" s="2"/>
      <c r="E84" s="2"/>
      <c r="F84" s="2"/>
      <c r="G84" s="2"/>
      <c r="H84" s="2"/>
      <c r="I84" s="2"/>
    </row>
    <row r="85" spans="1:11">
      <c r="A85" s="43">
        <v>9</v>
      </c>
      <c r="B85" s="2"/>
      <c r="C85" s="2">
        <v>12</v>
      </c>
      <c r="D85" s="2"/>
      <c r="E85" s="2"/>
      <c r="F85" s="2"/>
      <c r="G85" s="2"/>
      <c r="H85" s="2"/>
      <c r="I85" s="2"/>
    </row>
    <row r="86" spans="1:11">
      <c r="A86" s="43">
        <v>10</v>
      </c>
      <c r="B86" s="2"/>
      <c r="C86" s="2">
        <v>11</v>
      </c>
      <c r="D86" s="2"/>
      <c r="E86" s="2"/>
      <c r="F86" s="2"/>
      <c r="G86" s="2"/>
      <c r="H86" s="2"/>
      <c r="I86" s="2"/>
    </row>
    <row r="87" spans="1:11">
      <c r="A87" s="43">
        <v>1</v>
      </c>
      <c r="B87" s="2"/>
      <c r="C87" s="2"/>
      <c r="D87" s="2">
        <v>30</v>
      </c>
      <c r="E87" s="2"/>
      <c r="F87" s="2"/>
      <c r="G87" s="2"/>
      <c r="H87" s="2"/>
      <c r="I87" s="2"/>
    </row>
    <row r="88" spans="1:11">
      <c r="A88" s="43">
        <v>2</v>
      </c>
      <c r="B88" s="2"/>
      <c r="C88" s="2"/>
      <c r="D88" s="2">
        <v>28</v>
      </c>
      <c r="E88" s="2"/>
      <c r="F88" s="2"/>
      <c r="G88" s="2"/>
      <c r="H88" s="2"/>
      <c r="I88" s="2"/>
    </row>
    <row r="89" spans="1:11">
      <c r="A89" s="43">
        <v>3</v>
      </c>
      <c r="B89" s="2"/>
      <c r="C89" s="2"/>
      <c r="D89" s="2">
        <v>26</v>
      </c>
      <c r="E89" s="2"/>
      <c r="F89" s="2"/>
      <c r="G89" s="2"/>
      <c r="H89" s="2"/>
      <c r="I89" s="2"/>
    </row>
    <row r="90" spans="1:11">
      <c r="A90" s="43">
        <v>4</v>
      </c>
      <c r="B90" s="2"/>
      <c r="C90" s="2"/>
      <c r="D90" s="2">
        <v>24</v>
      </c>
      <c r="E90" s="2"/>
      <c r="F90" s="2"/>
      <c r="G90" s="2"/>
      <c r="H90" s="2"/>
      <c r="I90" s="2"/>
    </row>
    <row r="91" spans="1:11">
      <c r="A91" s="43">
        <v>5</v>
      </c>
      <c r="B91" s="2"/>
      <c r="C91" s="2"/>
      <c r="D91" s="2">
        <v>23</v>
      </c>
      <c r="E91" s="2"/>
      <c r="F91" s="2"/>
      <c r="G91" s="2"/>
      <c r="H91" s="2">
        <v>50</v>
      </c>
      <c r="I91" s="2"/>
    </row>
    <row r="92" spans="1:11">
      <c r="A92" s="43">
        <v>6</v>
      </c>
      <c r="B92" s="2"/>
      <c r="C92" s="2"/>
      <c r="D92" s="2">
        <v>22</v>
      </c>
      <c r="E92" s="2"/>
      <c r="F92" s="2"/>
      <c r="G92" s="2"/>
      <c r="H92" s="2"/>
      <c r="I92" s="2"/>
    </row>
    <row r="93" spans="1:11">
      <c r="A93" s="43">
        <v>7</v>
      </c>
      <c r="B93" s="2"/>
      <c r="C93" s="2"/>
      <c r="D93" s="2">
        <v>20</v>
      </c>
      <c r="E93" s="2"/>
      <c r="F93" s="2"/>
      <c r="G93" s="2"/>
      <c r="H93" s="2"/>
      <c r="I93" s="2"/>
    </row>
    <row r="94" spans="1:11">
      <c r="A94" s="43">
        <v>8</v>
      </c>
      <c r="B94" s="2"/>
      <c r="C94" s="2"/>
      <c r="D94" s="2">
        <v>18</v>
      </c>
      <c r="E94" s="2"/>
      <c r="F94" s="2"/>
      <c r="G94" s="2"/>
      <c r="H94" s="2"/>
      <c r="I94" s="2"/>
    </row>
    <row r="95" spans="1:11">
      <c r="A95" s="43">
        <v>9</v>
      </c>
      <c r="B95" s="2"/>
      <c r="C95" s="2"/>
      <c r="D95" s="2">
        <v>16</v>
      </c>
      <c r="E95" s="2"/>
      <c r="F95" s="2"/>
      <c r="G95" s="2"/>
      <c r="H95" s="2"/>
      <c r="I95" s="2"/>
    </row>
    <row r="96" spans="1:11">
      <c r="A96" s="43">
        <v>10</v>
      </c>
      <c r="B96" s="2"/>
      <c r="C96" s="2"/>
      <c r="D96" s="2">
        <v>13</v>
      </c>
      <c r="E96" s="2"/>
      <c r="F96" s="2"/>
      <c r="G96" s="2"/>
      <c r="H96" s="2"/>
      <c r="I96" s="2"/>
    </row>
    <row r="97" spans="1:9">
      <c r="A97" s="43">
        <v>1</v>
      </c>
      <c r="B97" s="2"/>
      <c r="C97" s="2"/>
      <c r="D97" s="2"/>
      <c r="E97" s="2">
        <v>30</v>
      </c>
      <c r="F97" s="2"/>
      <c r="G97" s="2"/>
      <c r="H97" s="2"/>
      <c r="I97" s="2"/>
    </row>
    <row r="98" spans="1:9">
      <c r="A98" s="43">
        <v>2</v>
      </c>
      <c r="B98" s="2"/>
      <c r="C98" s="2"/>
      <c r="D98" s="2"/>
      <c r="E98" s="2">
        <v>33</v>
      </c>
      <c r="F98" s="2"/>
      <c r="G98" s="2"/>
      <c r="H98" s="2"/>
      <c r="I98" s="2"/>
    </row>
    <row r="99" spans="1:9">
      <c r="A99" s="43">
        <v>3</v>
      </c>
      <c r="B99" s="2"/>
      <c r="C99" s="2"/>
      <c r="D99" s="2"/>
      <c r="E99" s="2">
        <v>24</v>
      </c>
      <c r="F99" s="2"/>
      <c r="G99" s="2"/>
      <c r="H99" s="2"/>
      <c r="I99" s="2"/>
    </row>
    <row r="100" spans="1:9">
      <c r="A100" s="43">
        <v>4</v>
      </c>
      <c r="B100" s="2"/>
      <c r="C100" s="2"/>
      <c r="D100" s="2"/>
      <c r="E100" s="2">
        <v>23</v>
      </c>
      <c r="F100" s="2"/>
      <c r="G100" s="2"/>
      <c r="H100" s="2"/>
      <c r="I100" s="2"/>
    </row>
    <row r="101" spans="1:9">
      <c r="A101" s="43">
        <v>5</v>
      </c>
      <c r="B101" s="2"/>
      <c r="C101" s="2"/>
      <c r="D101" s="2"/>
      <c r="E101" s="2">
        <v>22</v>
      </c>
      <c r="F101" s="2"/>
      <c r="G101" s="2"/>
      <c r="H101" s="2"/>
      <c r="I101" s="2">
        <v>50</v>
      </c>
    </row>
    <row r="102" spans="1:9">
      <c r="A102" s="43">
        <v>6</v>
      </c>
      <c r="B102" s="2"/>
      <c r="C102" s="2"/>
      <c r="D102" s="2"/>
      <c r="E102" s="2">
        <v>22</v>
      </c>
      <c r="F102" s="2"/>
      <c r="G102" s="2"/>
      <c r="H102" s="2"/>
      <c r="I102" s="2"/>
    </row>
    <row r="103" spans="1:9">
      <c r="A103" s="43">
        <v>7</v>
      </c>
      <c r="B103" s="2"/>
      <c r="C103" s="2"/>
      <c r="D103" s="2"/>
      <c r="E103" s="2">
        <v>21</v>
      </c>
      <c r="F103" s="2"/>
      <c r="G103" s="2"/>
      <c r="H103" s="2"/>
      <c r="I103" s="2"/>
    </row>
    <row r="104" spans="1:9">
      <c r="A104" s="43">
        <v>8</v>
      </c>
      <c r="B104" s="2"/>
      <c r="C104" s="2"/>
      <c r="D104" s="2"/>
      <c r="E104" s="2">
        <v>20</v>
      </c>
      <c r="F104" s="2"/>
      <c r="G104" s="2"/>
      <c r="H104" s="2"/>
      <c r="I104" s="2"/>
    </row>
    <row r="105" spans="1:9">
      <c r="A105" s="43">
        <v>9</v>
      </c>
      <c r="B105" s="2"/>
      <c r="C105" s="2"/>
      <c r="D105" s="2"/>
      <c r="E105" s="2">
        <v>16</v>
      </c>
      <c r="F105" s="2"/>
      <c r="G105" s="2"/>
      <c r="H105" s="2"/>
      <c r="I105" s="2"/>
    </row>
    <row r="106" spans="1:9">
      <c r="A106" s="43">
        <v>10</v>
      </c>
      <c r="B106" s="2"/>
      <c r="C106" s="2"/>
      <c r="D106" s="2"/>
      <c r="E106" s="2">
        <v>14</v>
      </c>
      <c r="F106" s="2"/>
      <c r="G106" s="2"/>
      <c r="H106" s="2"/>
      <c r="I106" s="2"/>
    </row>
  </sheetData>
  <phoneticPr fontId="1" type="noConversion"/>
  <pageMargins left="0.7" right="0.7" top="0.75" bottom="0.75" header="0.3" footer="0.3"/>
  <pageSetup paperSize="9" orientation="portrait" horizontalDpi="0"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0">
    <pageSetUpPr autoPageBreaks="0"/>
  </sheetPr>
  <dimension ref="A1:S79"/>
  <sheetViews>
    <sheetView showGridLines="0" topLeftCell="A64" zoomScale="85" zoomScaleNormal="85" workbookViewId="0">
      <selection activeCell="T83" sqref="T83"/>
    </sheetView>
  </sheetViews>
  <sheetFormatPr defaultRowHeight="16.2"/>
  <cols>
    <col min="22" max="27" width="8.77734375" customWidth="1"/>
    <col min="42" max="42" width="4.33203125" customWidth="1"/>
    <col min="43" max="43" width="3.33203125" customWidth="1"/>
  </cols>
  <sheetData>
    <row r="1" spans="1:4">
      <c r="A1" s="155" t="s">
        <v>556</v>
      </c>
      <c r="B1" s="155"/>
      <c r="C1" s="155"/>
      <c r="D1" s="155"/>
    </row>
    <row r="2" spans="1:4">
      <c r="A2" s="155"/>
      <c r="B2" s="155"/>
      <c r="C2" s="155"/>
      <c r="D2" s="155"/>
    </row>
    <row r="3" spans="1:4">
      <c r="A3" s="5"/>
      <c r="B3" s="5"/>
      <c r="C3" s="5"/>
    </row>
    <row r="4" spans="1:4">
      <c r="A4" s="5"/>
      <c r="B4" s="5"/>
      <c r="C4" s="5"/>
    </row>
    <row r="6" spans="1:4">
      <c r="A6" s="2" t="s">
        <v>93</v>
      </c>
      <c r="B6" s="41">
        <v>0.5</v>
      </c>
      <c r="C6" s="41">
        <v>0.6</v>
      </c>
      <c r="D6" s="41">
        <v>0.75</v>
      </c>
    </row>
    <row r="7" spans="1:4">
      <c r="A7" s="2" t="s">
        <v>90</v>
      </c>
      <c r="B7" s="2">
        <v>3580</v>
      </c>
      <c r="C7" s="2">
        <v>3651</v>
      </c>
      <c r="D7" s="2">
        <v>3700</v>
      </c>
    </row>
    <row r="8" spans="1:4">
      <c r="A8" s="2" t="s">
        <v>91</v>
      </c>
      <c r="B8" s="2">
        <v>3550</v>
      </c>
      <c r="C8" s="2">
        <v>3570</v>
      </c>
      <c r="D8" s="2">
        <v>3580</v>
      </c>
    </row>
    <row r="9" spans="1:4">
      <c r="A9" s="2" t="s">
        <v>92</v>
      </c>
      <c r="B9" s="2">
        <v>3448</v>
      </c>
      <c r="C9" s="2">
        <v>3450</v>
      </c>
      <c r="D9" s="2">
        <v>3552</v>
      </c>
    </row>
    <row r="11" spans="1:4">
      <c r="A11" s="2" t="s">
        <v>94</v>
      </c>
      <c r="B11" s="41">
        <v>0.5</v>
      </c>
      <c r="C11" s="41">
        <v>0.6</v>
      </c>
      <c r="D11" s="41">
        <v>0.75</v>
      </c>
    </row>
    <row r="12" spans="1:4">
      <c r="A12" s="2" t="s">
        <v>90</v>
      </c>
      <c r="B12" s="2">
        <v>0.38</v>
      </c>
      <c r="C12" s="2">
        <v>0.39</v>
      </c>
      <c r="D12" s="2">
        <v>0.3</v>
      </c>
    </row>
    <row r="13" spans="1:4">
      <c r="A13" s="2" t="s">
        <v>91</v>
      </c>
      <c r="B13" s="2">
        <v>0.48</v>
      </c>
      <c r="C13" s="2">
        <v>0.61</v>
      </c>
      <c r="D13" s="2">
        <v>0.41</v>
      </c>
    </row>
    <row r="14" spans="1:4">
      <c r="A14" s="2" t="s">
        <v>92</v>
      </c>
      <c r="B14" s="2">
        <v>0.5</v>
      </c>
      <c r="C14" s="2">
        <v>0.7</v>
      </c>
      <c r="D14" s="2">
        <v>0.65</v>
      </c>
    </row>
    <row r="16" spans="1:4">
      <c r="A16" s="2" t="s">
        <v>95</v>
      </c>
      <c r="B16" s="41">
        <v>0.5</v>
      </c>
      <c r="C16" s="41">
        <v>0.6</v>
      </c>
      <c r="D16" s="41">
        <v>0.75</v>
      </c>
    </row>
    <row r="17" spans="1:4">
      <c r="A17" s="2" t="s">
        <v>90</v>
      </c>
      <c r="B17" s="2">
        <v>6.6</v>
      </c>
      <c r="C17" s="2">
        <v>6</v>
      </c>
      <c r="D17" s="2">
        <v>4.5</v>
      </c>
    </row>
    <row r="18" spans="1:4">
      <c r="A18" s="2" t="s">
        <v>91</v>
      </c>
      <c r="B18" s="2">
        <v>5.4</v>
      </c>
      <c r="C18" s="2">
        <v>5</v>
      </c>
      <c r="D18" s="2">
        <v>4</v>
      </c>
    </row>
    <row r="19" spans="1:4">
      <c r="A19" s="2" t="s">
        <v>92</v>
      </c>
      <c r="B19" s="2">
        <v>4</v>
      </c>
      <c r="C19" s="2">
        <v>3.5</v>
      </c>
      <c r="D19" s="2">
        <v>2</v>
      </c>
    </row>
    <row r="44" spans="1:19">
      <c r="A44" s="22"/>
      <c r="B44" s="22"/>
      <c r="C44" s="22"/>
      <c r="D44" s="22"/>
      <c r="E44" s="22"/>
      <c r="F44" s="22"/>
      <c r="G44" s="22"/>
      <c r="H44" s="22"/>
      <c r="I44" s="22"/>
      <c r="J44" s="22"/>
      <c r="K44" s="22"/>
      <c r="L44" s="22"/>
      <c r="M44" s="22"/>
      <c r="N44" s="22"/>
      <c r="O44" s="22"/>
      <c r="P44" s="22"/>
      <c r="Q44" s="22"/>
      <c r="R44" s="22"/>
      <c r="S44" s="22"/>
    </row>
    <row r="62" spans="1:2">
      <c r="A62" t="s">
        <v>4</v>
      </c>
    </row>
    <row r="63" spans="1:2">
      <c r="A63" s="41">
        <v>0.5</v>
      </c>
      <c r="B63" s="2">
        <v>0</v>
      </c>
    </row>
    <row r="64" spans="1:2">
      <c r="A64" s="41">
        <v>0.6</v>
      </c>
      <c r="B64" s="2">
        <v>0</v>
      </c>
    </row>
    <row r="65" spans="1:19">
      <c r="A65" s="41">
        <v>0.75</v>
      </c>
      <c r="B65" s="2">
        <v>0</v>
      </c>
    </row>
    <row r="69" spans="1:19">
      <c r="E69" t="s">
        <v>557</v>
      </c>
    </row>
    <row r="70" spans="1:19">
      <c r="M70" t="s">
        <v>555</v>
      </c>
    </row>
    <row r="73" spans="1:19">
      <c r="A73" s="22"/>
      <c r="B73" s="22"/>
      <c r="C73" s="22"/>
      <c r="D73" s="22"/>
      <c r="E73" s="22"/>
      <c r="F73" s="22"/>
      <c r="G73" s="22"/>
      <c r="H73" s="22"/>
      <c r="I73" s="22"/>
      <c r="J73" s="22"/>
      <c r="K73" s="22"/>
      <c r="L73" s="22"/>
      <c r="M73" s="22"/>
      <c r="N73" s="22"/>
      <c r="O73" s="22"/>
      <c r="P73" s="22"/>
      <c r="Q73" s="22"/>
      <c r="R73" s="22"/>
      <c r="S73" s="22"/>
    </row>
    <row r="76" spans="1:19">
      <c r="A76" t="s">
        <v>4</v>
      </c>
      <c r="P76" t="s">
        <v>132</v>
      </c>
    </row>
    <row r="77" spans="1:19">
      <c r="A77" s="41">
        <v>0.5</v>
      </c>
      <c r="B77" s="2">
        <v>3400</v>
      </c>
      <c r="C77" s="2">
        <v>0</v>
      </c>
      <c r="D77" s="2">
        <v>0</v>
      </c>
      <c r="P77" t="s">
        <v>133</v>
      </c>
    </row>
    <row r="78" spans="1:19">
      <c r="A78" s="41">
        <v>0.6</v>
      </c>
      <c r="B78" s="2">
        <v>3400</v>
      </c>
      <c r="C78" s="2">
        <v>0</v>
      </c>
      <c r="D78" s="2">
        <v>0</v>
      </c>
    </row>
    <row r="79" spans="1:19">
      <c r="A79" s="41">
        <v>0.75</v>
      </c>
      <c r="B79" s="2">
        <v>3400</v>
      </c>
      <c r="C79" s="2">
        <v>0</v>
      </c>
      <c r="D79" s="2">
        <v>0</v>
      </c>
    </row>
  </sheetData>
  <mergeCells count="1">
    <mergeCell ref="A1:D2"/>
  </mergeCells>
  <phoneticPr fontId="1" type="noConversion"/>
  <pageMargins left="0.7" right="0.7" top="0.75" bottom="0.75" header="0.3" footer="0.3"/>
  <pageSetup paperSize="9" orientation="portrait" horizontalDpi="300" verticalDpi="30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3"/>
  <dimension ref="A1:BE49"/>
  <sheetViews>
    <sheetView showGridLines="0" topLeftCell="AN13" zoomScale="115" zoomScaleNormal="115" workbookViewId="0">
      <selection activeCell="BD25" sqref="BD25"/>
    </sheetView>
  </sheetViews>
  <sheetFormatPr defaultRowHeight="16.2"/>
  <cols>
    <col min="1" max="1" width="8.5546875" bestFit="1" customWidth="1"/>
    <col min="2" max="2" width="13.5546875" customWidth="1"/>
    <col min="3" max="4" width="4.109375" bestFit="1" customWidth="1"/>
    <col min="5" max="7" width="5.5546875" bestFit="1" customWidth="1"/>
    <col min="8" max="8" width="3.33203125" customWidth="1"/>
    <col min="9" max="9" width="10.44140625" bestFit="1" customWidth="1"/>
    <col min="10" max="14" width="5.5546875" bestFit="1" customWidth="1"/>
    <col min="15" max="15" width="3.33203125" customWidth="1"/>
    <col min="16" max="16" width="10.44140625" bestFit="1" customWidth="1"/>
    <col min="17" max="18" width="4" bestFit="1" customWidth="1"/>
    <col min="19" max="21" width="5.5546875" bestFit="1" customWidth="1"/>
    <col min="22" max="22" width="5.5546875" customWidth="1"/>
    <col min="23" max="23" width="5.44140625" customWidth="1"/>
    <col min="24" max="24" width="9.77734375" bestFit="1" customWidth="1"/>
    <col min="25" max="25" width="4.44140625" bestFit="1" customWidth="1"/>
    <col min="26" max="26" width="3.77734375" bestFit="1" customWidth="1"/>
    <col min="27" max="27" width="4.109375" customWidth="1"/>
    <col min="28" max="28" width="3.77734375" bestFit="1" customWidth="1"/>
    <col min="29" max="29" width="4.44140625" customWidth="1"/>
    <col min="31" max="31" width="8.21875" bestFit="1" customWidth="1"/>
    <col min="33" max="33" width="4" customWidth="1"/>
    <col min="36" max="36" width="8.88671875" customWidth="1"/>
    <col min="37" max="37" width="4" customWidth="1"/>
    <col min="41" max="42" width="4.21875" customWidth="1"/>
    <col min="47" max="47" width="3.77734375" customWidth="1"/>
    <col min="50" max="50" width="3.77734375" customWidth="1"/>
    <col min="53" max="53" width="5.109375" customWidth="1"/>
  </cols>
  <sheetData>
    <row r="1" spans="1:57">
      <c r="B1" t="s">
        <v>149</v>
      </c>
      <c r="Z1" s="54"/>
      <c r="AA1" s="54"/>
      <c r="AC1" s="54"/>
    </row>
    <row r="2" spans="1:57">
      <c r="B2" s="156" t="s">
        <v>176</v>
      </c>
      <c r="C2" s="156"/>
      <c r="D2" s="156"/>
      <c r="E2" s="156"/>
      <c r="F2" s="156"/>
      <c r="G2" s="156"/>
      <c r="I2" s="156" t="s">
        <v>177</v>
      </c>
      <c r="J2" s="156"/>
      <c r="K2" s="156"/>
      <c r="L2" s="156"/>
      <c r="M2" s="156"/>
      <c r="N2" s="156"/>
      <c r="P2" s="156" t="s">
        <v>160</v>
      </c>
      <c r="Q2" s="156"/>
      <c r="R2" s="156"/>
      <c r="S2" s="156"/>
      <c r="T2" s="156"/>
      <c r="U2" s="156"/>
      <c r="V2" s="7"/>
      <c r="W2" s="59"/>
    </row>
    <row r="3" spans="1:57">
      <c r="P3" s="157"/>
      <c r="Q3" s="157"/>
      <c r="R3" s="157"/>
      <c r="S3" s="157"/>
      <c r="T3" s="157"/>
      <c r="U3" s="157"/>
      <c r="V3" s="11"/>
      <c r="W3" s="60"/>
      <c r="Y3" t="s">
        <v>171</v>
      </c>
    </row>
    <row r="4" spans="1:57">
      <c r="A4" s="53" t="s">
        <v>162</v>
      </c>
      <c r="B4" s="47" t="s">
        <v>140</v>
      </c>
      <c r="C4" s="49" t="s">
        <v>141</v>
      </c>
      <c r="D4" s="49" t="s">
        <v>142</v>
      </c>
      <c r="E4" s="49" t="s">
        <v>143</v>
      </c>
      <c r="F4" s="49" t="s">
        <v>144</v>
      </c>
      <c r="G4" s="49" t="s">
        <v>145</v>
      </c>
      <c r="I4" s="47" t="s">
        <v>140</v>
      </c>
      <c r="J4" s="49" t="s">
        <v>150</v>
      </c>
      <c r="K4" s="49" t="s">
        <v>151</v>
      </c>
      <c r="L4" s="49" t="s">
        <v>152</v>
      </c>
      <c r="M4" s="49" t="s">
        <v>153</v>
      </c>
      <c r="N4" s="49" t="s">
        <v>154</v>
      </c>
      <c r="P4" s="47" t="s">
        <v>140</v>
      </c>
      <c r="Q4" s="49" t="s">
        <v>155</v>
      </c>
      <c r="R4" s="49" t="s">
        <v>156</v>
      </c>
      <c r="S4" s="49" t="s">
        <v>157</v>
      </c>
      <c r="T4" s="49" t="s">
        <v>158</v>
      </c>
      <c r="U4" s="49" t="s">
        <v>159</v>
      </c>
      <c r="V4" s="7"/>
      <c r="W4" s="59"/>
      <c r="X4" s="58"/>
      <c r="Y4" s="56"/>
      <c r="Z4" s="56">
        <v>1</v>
      </c>
      <c r="AA4" s="56">
        <v>6</v>
      </c>
      <c r="AB4" s="56">
        <v>15</v>
      </c>
      <c r="AC4" s="56">
        <v>20</v>
      </c>
      <c r="AE4" s="56">
        <v>1</v>
      </c>
      <c r="AF4" s="56">
        <v>6</v>
      </c>
      <c r="AG4" s="56">
        <v>15</v>
      </c>
      <c r="AH4" s="56">
        <v>20</v>
      </c>
    </row>
    <row r="5" spans="1:57">
      <c r="A5" s="53"/>
      <c r="B5" s="46" t="s">
        <v>146</v>
      </c>
      <c r="C5" s="50">
        <v>30</v>
      </c>
      <c r="D5" s="50">
        <v>32</v>
      </c>
      <c r="E5" s="50">
        <v>33.1</v>
      </c>
      <c r="F5" s="50">
        <v>32.1</v>
      </c>
      <c r="G5" s="50">
        <v>32.299999999999997</v>
      </c>
      <c r="I5" s="46" t="s">
        <v>146</v>
      </c>
      <c r="J5" s="50">
        <v>32.1</v>
      </c>
      <c r="K5" s="50">
        <v>32.299999999999997</v>
      </c>
      <c r="L5" s="50">
        <v>33.1</v>
      </c>
      <c r="M5" s="50">
        <v>32.1</v>
      </c>
      <c r="N5" s="50">
        <v>32.299999999999997</v>
      </c>
      <c r="P5" s="46" t="s">
        <v>146</v>
      </c>
      <c r="Q5" s="50">
        <v>30</v>
      </c>
      <c r="R5" s="50">
        <v>32</v>
      </c>
      <c r="S5" s="50">
        <v>30</v>
      </c>
      <c r="T5" s="50">
        <v>30</v>
      </c>
      <c r="U5" s="50">
        <v>30</v>
      </c>
      <c r="V5" s="51"/>
      <c r="W5" s="61"/>
      <c r="X5" s="73" t="s">
        <v>178</v>
      </c>
      <c r="Y5" s="57" t="s">
        <v>172</v>
      </c>
      <c r="Z5" s="2">
        <f>AVERAGE(C5:G5)</f>
        <v>31.9</v>
      </c>
      <c r="AA5" s="2">
        <f>AVERAGE(C10:G10)</f>
        <v>33.200000000000003</v>
      </c>
      <c r="AB5" s="2">
        <f>AVERAGE(C15:G15)</f>
        <v>35.799999999999997</v>
      </c>
      <c r="AC5" s="2">
        <f>AVERAGE(C20:G20)</f>
        <v>40.6</v>
      </c>
      <c r="AE5" s="2">
        <f t="shared" ref="AE5:AH7" si="0">(Z5-$Z5)/$Z5</f>
        <v>0</v>
      </c>
      <c r="AF5" s="2">
        <f t="shared" si="0"/>
        <v>4.075235109717882E-2</v>
      </c>
      <c r="AG5" s="2">
        <f t="shared" si="0"/>
        <v>0.12225705329153601</v>
      </c>
      <c r="AH5" s="2">
        <f t="shared" si="0"/>
        <v>0.27272727272727282</v>
      </c>
    </row>
    <row r="6" spans="1:57">
      <c r="A6" s="53"/>
      <c r="B6" s="5" t="s">
        <v>147</v>
      </c>
      <c r="C6" s="51">
        <v>50</v>
      </c>
      <c r="D6" s="51">
        <v>52</v>
      </c>
      <c r="E6" s="51">
        <v>53</v>
      </c>
      <c r="F6" s="51">
        <v>49</v>
      </c>
      <c r="G6" s="51">
        <v>51</v>
      </c>
      <c r="I6" s="5" t="s">
        <v>147</v>
      </c>
      <c r="J6" s="51">
        <v>51</v>
      </c>
      <c r="K6" s="51">
        <v>52</v>
      </c>
      <c r="L6" s="51">
        <v>52</v>
      </c>
      <c r="M6" s="51">
        <v>49</v>
      </c>
      <c r="N6" s="51">
        <v>50</v>
      </c>
      <c r="P6" s="5" t="s">
        <v>147</v>
      </c>
      <c r="Q6" s="51">
        <v>50</v>
      </c>
      <c r="R6" s="51">
        <v>51</v>
      </c>
      <c r="S6" s="51">
        <v>52</v>
      </c>
      <c r="T6" s="51">
        <v>50</v>
      </c>
      <c r="U6" s="51">
        <v>51</v>
      </c>
      <c r="V6" s="51"/>
      <c r="W6" s="61"/>
      <c r="X6" s="73" t="s">
        <v>178</v>
      </c>
      <c r="Y6" s="57" t="s">
        <v>173</v>
      </c>
      <c r="Z6" s="2">
        <f>AVERAGE(C6:G6)</f>
        <v>51</v>
      </c>
      <c r="AA6" s="2">
        <f>AVERAGE(C11:G11)</f>
        <v>54.2</v>
      </c>
      <c r="AB6" s="2">
        <f>AVERAGE(C16:G16)</f>
        <v>57.6</v>
      </c>
      <c r="AC6" s="2">
        <f>AVERAGE(C21:G21)</f>
        <v>63</v>
      </c>
      <c r="AE6" s="2">
        <f t="shared" si="0"/>
        <v>0</v>
      </c>
      <c r="AF6" s="2">
        <f t="shared" si="0"/>
        <v>6.2745098039215741E-2</v>
      </c>
      <c r="AG6" s="2">
        <f t="shared" si="0"/>
        <v>0.12941176470588239</v>
      </c>
      <c r="AH6" s="2">
        <f t="shared" si="0"/>
        <v>0.23529411764705882</v>
      </c>
    </row>
    <row r="7" spans="1:57">
      <c r="A7" s="53"/>
      <c r="B7" s="48" t="s">
        <v>148</v>
      </c>
      <c r="C7" s="52">
        <v>13</v>
      </c>
      <c r="D7" s="52">
        <v>12</v>
      </c>
      <c r="E7" s="52">
        <v>12</v>
      </c>
      <c r="F7" s="52">
        <v>11</v>
      </c>
      <c r="G7" s="52">
        <v>12</v>
      </c>
      <c r="I7" s="48" t="s">
        <v>148</v>
      </c>
      <c r="J7" s="52">
        <v>13</v>
      </c>
      <c r="K7" s="52">
        <v>12</v>
      </c>
      <c r="L7" s="52">
        <v>12</v>
      </c>
      <c r="M7" s="52">
        <v>11</v>
      </c>
      <c r="N7" s="52">
        <v>13</v>
      </c>
      <c r="P7" s="48" t="s">
        <v>148</v>
      </c>
      <c r="Q7" s="52">
        <v>13</v>
      </c>
      <c r="R7" s="52">
        <v>12</v>
      </c>
      <c r="S7" s="52">
        <v>11</v>
      </c>
      <c r="T7" s="52">
        <v>11</v>
      </c>
      <c r="U7" s="52">
        <v>12</v>
      </c>
      <c r="V7" s="51"/>
      <c r="W7" s="61"/>
      <c r="X7" s="73" t="s">
        <v>178</v>
      </c>
      <c r="Y7" s="57" t="s">
        <v>174</v>
      </c>
      <c r="Z7" s="2">
        <f>AVERAGE(C7:G7)</f>
        <v>12</v>
      </c>
      <c r="AA7" s="2">
        <f>AVERAGE(C12:G12)</f>
        <v>13.6</v>
      </c>
      <c r="AB7" s="2">
        <f>AVERAGE(C17:G17)</f>
        <v>17.2</v>
      </c>
      <c r="AC7" s="2">
        <f>AVERAGE(C22:G22)</f>
        <v>22</v>
      </c>
      <c r="AE7" s="2">
        <f t="shared" si="0"/>
        <v>0</v>
      </c>
      <c r="AF7" s="2">
        <f t="shared" si="0"/>
        <v>0.1333333333333333</v>
      </c>
      <c r="AG7" s="2">
        <f t="shared" si="0"/>
        <v>0.43333333333333329</v>
      </c>
      <c r="AH7" s="2">
        <f t="shared" si="0"/>
        <v>0.83333333333333337</v>
      </c>
    </row>
    <row r="8" spans="1:57">
      <c r="B8" s="157"/>
      <c r="C8" s="157"/>
      <c r="D8" s="157"/>
      <c r="E8" s="157"/>
      <c r="F8" s="157"/>
      <c r="G8" s="157"/>
      <c r="I8" s="157"/>
      <c r="J8" s="157"/>
      <c r="K8" s="157"/>
      <c r="L8" s="157"/>
      <c r="M8" s="157"/>
      <c r="N8" s="157"/>
      <c r="P8" s="157"/>
      <c r="Q8" s="157"/>
      <c r="R8" s="157"/>
      <c r="S8" s="157"/>
      <c r="T8" s="157"/>
      <c r="U8" s="157"/>
      <c r="V8" s="11"/>
      <c r="W8" s="60"/>
      <c r="X8" s="73"/>
      <c r="Y8" s="57"/>
    </row>
    <row r="9" spans="1:57">
      <c r="A9" s="53" t="s">
        <v>165</v>
      </c>
      <c r="B9" s="47" t="s">
        <v>140</v>
      </c>
      <c r="C9" s="49" t="s">
        <v>141</v>
      </c>
      <c r="D9" s="49" t="s">
        <v>142</v>
      </c>
      <c r="E9" s="49" t="s">
        <v>143</v>
      </c>
      <c r="F9" s="49" t="s">
        <v>144</v>
      </c>
      <c r="G9" s="49" t="s">
        <v>145</v>
      </c>
      <c r="I9" s="47" t="s">
        <v>140</v>
      </c>
      <c r="J9" s="49" t="s">
        <v>150</v>
      </c>
      <c r="K9" s="49" t="s">
        <v>151</v>
      </c>
      <c r="L9" s="49" t="s">
        <v>152</v>
      </c>
      <c r="M9" s="49" t="s">
        <v>153</v>
      </c>
      <c r="N9" s="49" t="s">
        <v>154</v>
      </c>
      <c r="P9" s="47" t="s">
        <v>140</v>
      </c>
      <c r="Q9" s="49" t="s">
        <v>155</v>
      </c>
      <c r="R9" s="49" t="s">
        <v>156</v>
      </c>
      <c r="S9" s="49" t="s">
        <v>157</v>
      </c>
      <c r="T9" s="49" t="s">
        <v>158</v>
      </c>
      <c r="U9" s="49" t="s">
        <v>159</v>
      </c>
      <c r="V9" s="7"/>
      <c r="W9" s="59"/>
      <c r="X9" s="73"/>
      <c r="Y9" s="56"/>
      <c r="Z9" s="56">
        <v>1</v>
      </c>
      <c r="AA9" s="56">
        <v>6</v>
      </c>
      <c r="AB9" s="56">
        <v>15</v>
      </c>
      <c r="AC9" s="56">
        <v>20</v>
      </c>
    </row>
    <row r="10" spans="1:57">
      <c r="A10" s="53"/>
      <c r="B10" s="46" t="s">
        <v>146</v>
      </c>
      <c r="C10" s="50">
        <v>33</v>
      </c>
      <c r="D10" s="50">
        <v>33</v>
      </c>
      <c r="E10" s="50">
        <v>34</v>
      </c>
      <c r="F10" s="50">
        <v>33</v>
      </c>
      <c r="G10" s="50">
        <v>33</v>
      </c>
      <c r="I10" s="46" t="s">
        <v>146</v>
      </c>
      <c r="J10" s="50">
        <v>35</v>
      </c>
      <c r="K10" s="50">
        <v>36</v>
      </c>
      <c r="L10" s="50">
        <v>36</v>
      </c>
      <c r="M10" s="50">
        <v>37</v>
      </c>
      <c r="N10" s="50">
        <v>37</v>
      </c>
      <c r="P10" s="46" t="s">
        <v>146</v>
      </c>
      <c r="Q10" s="50">
        <v>31</v>
      </c>
      <c r="R10" s="50">
        <v>32</v>
      </c>
      <c r="S10" s="50">
        <v>33.1</v>
      </c>
      <c r="T10" s="50">
        <v>33</v>
      </c>
      <c r="U10" s="50">
        <v>31</v>
      </c>
      <c r="V10" s="51"/>
      <c r="W10" s="61"/>
      <c r="X10" s="73" t="s">
        <v>179</v>
      </c>
      <c r="Y10" s="57" t="s">
        <v>172</v>
      </c>
      <c r="Z10" s="2">
        <f>AVERAGE(J5:N5)</f>
        <v>32.379999999999995</v>
      </c>
      <c r="AA10" s="2">
        <f>AVERAGE(J10:N10)</f>
        <v>36.200000000000003</v>
      </c>
      <c r="AB10" s="2">
        <f>AVERAGE(J15:N15)</f>
        <v>41.4</v>
      </c>
      <c r="AC10" s="2">
        <f>AVERAGE(J20:N20)</f>
        <v>48.6</v>
      </c>
      <c r="AE10" s="2">
        <f t="shared" ref="AE10:AH12" si="1">(Z10-$Z10)/$Z10</f>
        <v>0</v>
      </c>
      <c r="AF10" s="2">
        <f t="shared" si="1"/>
        <v>0.11797405806053143</v>
      </c>
      <c r="AG10" s="2">
        <f t="shared" si="1"/>
        <v>0.27856701667696121</v>
      </c>
      <c r="AH10" s="2">
        <f t="shared" si="1"/>
        <v>0.500926497838172</v>
      </c>
    </row>
    <row r="11" spans="1:57">
      <c r="A11" s="53"/>
      <c r="B11" s="5" t="s">
        <v>147</v>
      </c>
      <c r="C11" s="51">
        <v>54</v>
      </c>
      <c r="D11" s="51">
        <v>54</v>
      </c>
      <c r="E11" s="51">
        <v>54</v>
      </c>
      <c r="F11" s="51">
        <v>54</v>
      </c>
      <c r="G11" s="51">
        <v>55</v>
      </c>
      <c r="I11" s="5" t="s">
        <v>147</v>
      </c>
      <c r="J11" s="51">
        <v>53</v>
      </c>
      <c r="K11" s="51">
        <v>54</v>
      </c>
      <c r="L11" s="51">
        <v>53</v>
      </c>
      <c r="M11" s="51">
        <v>54</v>
      </c>
      <c r="N11" s="51">
        <v>54</v>
      </c>
      <c r="P11" s="5" t="s">
        <v>147</v>
      </c>
      <c r="Q11" s="51">
        <v>51</v>
      </c>
      <c r="R11" s="51">
        <v>51</v>
      </c>
      <c r="S11" s="51">
        <v>52</v>
      </c>
      <c r="T11" s="51">
        <v>51</v>
      </c>
      <c r="U11" s="51">
        <v>51</v>
      </c>
      <c r="V11" s="51"/>
      <c r="W11" s="61"/>
      <c r="X11" s="73" t="s">
        <v>179</v>
      </c>
      <c r="Y11" s="57" t="s">
        <v>173</v>
      </c>
      <c r="Z11" s="2">
        <f>AVERAGE(J6:N6)</f>
        <v>50.8</v>
      </c>
      <c r="AA11" s="2">
        <f>AVERAGE(J11:N11)</f>
        <v>53.6</v>
      </c>
      <c r="AB11" s="2">
        <f>AVERAGE(J16:N16)</f>
        <v>57</v>
      </c>
      <c r="AC11" s="2">
        <f>AVERAGE(J21:N21)</f>
        <v>61.4</v>
      </c>
      <c r="AE11" s="2">
        <f t="shared" si="1"/>
        <v>0</v>
      </c>
      <c r="AF11" s="2">
        <f t="shared" si="1"/>
        <v>5.5118110236220562E-2</v>
      </c>
      <c r="AG11" s="2">
        <f t="shared" si="1"/>
        <v>0.12204724409448825</v>
      </c>
      <c r="AH11" s="2">
        <f t="shared" si="1"/>
        <v>0.20866141732283469</v>
      </c>
    </row>
    <row r="12" spans="1:57">
      <c r="A12" s="53"/>
      <c r="B12" s="48" t="s">
        <v>148</v>
      </c>
      <c r="C12" s="52">
        <v>14</v>
      </c>
      <c r="D12" s="52">
        <v>14</v>
      </c>
      <c r="E12" s="52">
        <v>13</v>
      </c>
      <c r="F12" s="52">
        <v>13</v>
      </c>
      <c r="G12" s="52">
        <v>14</v>
      </c>
      <c r="I12" s="48" t="s">
        <v>148</v>
      </c>
      <c r="J12" s="52">
        <v>14</v>
      </c>
      <c r="K12" s="52">
        <v>13</v>
      </c>
      <c r="L12" s="52">
        <v>14</v>
      </c>
      <c r="M12" s="52">
        <v>12</v>
      </c>
      <c r="N12" s="52">
        <v>13</v>
      </c>
      <c r="P12" s="48" t="s">
        <v>148</v>
      </c>
      <c r="Q12" s="52">
        <v>11</v>
      </c>
      <c r="R12" s="52">
        <v>13</v>
      </c>
      <c r="S12" s="52">
        <v>13</v>
      </c>
      <c r="T12" s="52">
        <v>12</v>
      </c>
      <c r="U12" s="52">
        <v>12</v>
      </c>
      <c r="V12" s="51"/>
      <c r="W12" s="61"/>
      <c r="X12" s="73" t="s">
        <v>179</v>
      </c>
      <c r="Y12" s="57" t="s">
        <v>174</v>
      </c>
      <c r="Z12" s="2">
        <f>AVERAGE(J7:N7)</f>
        <v>12.2</v>
      </c>
      <c r="AA12" s="2">
        <f>AVERAGE(J12:N12)</f>
        <v>13.2</v>
      </c>
      <c r="AB12" s="2">
        <f>AVERAGE(J17:N17)</f>
        <v>14.4</v>
      </c>
      <c r="AC12" s="2">
        <f>AVERAGE(J22:N22)</f>
        <v>16.8</v>
      </c>
      <c r="AE12" s="2">
        <f t="shared" si="1"/>
        <v>0</v>
      </c>
      <c r="AF12" s="2">
        <f t="shared" si="1"/>
        <v>8.1967213114754106E-2</v>
      </c>
      <c r="AG12" s="2">
        <f t="shared" si="1"/>
        <v>0.18032786885245911</v>
      </c>
      <c r="AH12" s="2">
        <f t="shared" si="1"/>
        <v>0.37704918032786899</v>
      </c>
    </row>
    <row r="13" spans="1:57">
      <c r="W13" s="22"/>
      <c r="X13" s="73"/>
      <c r="Y13" s="57"/>
      <c r="BB13" t="s">
        <v>175</v>
      </c>
    </row>
    <row r="14" spans="1:57">
      <c r="A14" s="53" t="s">
        <v>163</v>
      </c>
      <c r="B14" s="47" t="s">
        <v>140</v>
      </c>
      <c r="C14" s="49" t="s">
        <v>141</v>
      </c>
      <c r="D14" s="49" t="s">
        <v>142</v>
      </c>
      <c r="E14" s="49" t="s">
        <v>143</v>
      </c>
      <c r="F14" s="49" t="s">
        <v>144</v>
      </c>
      <c r="G14" s="49" t="s">
        <v>145</v>
      </c>
      <c r="I14" s="47" t="s">
        <v>140</v>
      </c>
      <c r="J14" s="49" t="s">
        <v>150</v>
      </c>
      <c r="K14" s="49" t="s">
        <v>151</v>
      </c>
      <c r="L14" s="49" t="s">
        <v>152</v>
      </c>
      <c r="M14" s="49" t="s">
        <v>153</v>
      </c>
      <c r="N14" s="49" t="s">
        <v>154</v>
      </c>
      <c r="P14" s="47" t="s">
        <v>140</v>
      </c>
      <c r="Q14" s="49" t="s">
        <v>155</v>
      </c>
      <c r="R14" s="49" t="s">
        <v>156</v>
      </c>
      <c r="S14" s="49" t="s">
        <v>157</v>
      </c>
      <c r="T14" s="49" t="s">
        <v>158</v>
      </c>
      <c r="U14" s="49" t="s">
        <v>159</v>
      </c>
      <c r="V14" s="7"/>
      <c r="W14" s="59"/>
      <c r="X14" s="73"/>
      <c r="Y14" s="56"/>
      <c r="Z14" s="56">
        <v>1</v>
      </c>
      <c r="AA14" s="56">
        <v>6</v>
      </c>
      <c r="AB14" s="56">
        <v>15</v>
      </c>
      <c r="AC14" s="56">
        <v>20</v>
      </c>
      <c r="BB14" s="70">
        <v>1</v>
      </c>
      <c r="BC14" s="70">
        <v>6</v>
      </c>
      <c r="BD14" s="70">
        <v>15</v>
      </c>
      <c r="BE14" s="70">
        <v>20</v>
      </c>
    </row>
    <row r="15" spans="1:57">
      <c r="A15" s="53"/>
      <c r="B15" s="46" t="s">
        <v>146</v>
      </c>
      <c r="C15" s="50">
        <v>35</v>
      </c>
      <c r="D15" s="50">
        <v>36</v>
      </c>
      <c r="E15" s="50">
        <v>37</v>
      </c>
      <c r="F15" s="50">
        <v>36</v>
      </c>
      <c r="G15" s="50">
        <v>35</v>
      </c>
      <c r="I15" s="46" t="s">
        <v>146</v>
      </c>
      <c r="J15" s="50">
        <v>40</v>
      </c>
      <c r="K15" s="50">
        <v>42</v>
      </c>
      <c r="L15" s="50">
        <v>41</v>
      </c>
      <c r="M15" s="50">
        <v>42</v>
      </c>
      <c r="N15" s="50">
        <v>42</v>
      </c>
      <c r="P15" s="46" t="s">
        <v>146</v>
      </c>
      <c r="Q15" s="50">
        <v>32</v>
      </c>
      <c r="R15" s="50">
        <v>33</v>
      </c>
      <c r="S15" s="50">
        <v>33.1</v>
      </c>
      <c r="T15" s="50">
        <v>32.1</v>
      </c>
      <c r="U15" s="50">
        <v>33</v>
      </c>
      <c r="V15" s="51"/>
      <c r="W15" s="61"/>
      <c r="X15" s="73" t="s">
        <v>180</v>
      </c>
      <c r="Y15" s="57" t="s">
        <v>172</v>
      </c>
      <c r="Z15" s="2">
        <f>AVERAGE(Q5:U5)</f>
        <v>30.4</v>
      </c>
      <c r="AA15" s="2">
        <f>AVERAGE(Q10:U10)</f>
        <v>32.019999999999996</v>
      </c>
      <c r="AB15" s="2">
        <f>AVERAGE(Q15:U15)</f>
        <v>32.64</v>
      </c>
      <c r="AC15" s="2">
        <f>AVERAGE(Q20:U20)</f>
        <v>33.6</v>
      </c>
      <c r="AE15" s="2">
        <f t="shared" ref="AE15:AH17" si="2">(Z15-$Z15)/$Z15</f>
        <v>0</v>
      </c>
      <c r="AF15" s="2">
        <f t="shared" si="2"/>
        <v>5.3289473684210442E-2</v>
      </c>
      <c r="AG15" s="2">
        <f t="shared" si="2"/>
        <v>7.3684210526315852E-2</v>
      </c>
      <c r="AH15" s="2">
        <f t="shared" si="2"/>
        <v>0.10526315789473695</v>
      </c>
      <c r="BB15" s="71">
        <v>0</v>
      </c>
      <c r="BC15" s="71">
        <v>0</v>
      </c>
      <c r="BD15" s="71">
        <v>0</v>
      </c>
      <c r="BE15" s="71">
        <v>0</v>
      </c>
    </row>
    <row r="16" spans="1:57">
      <c r="A16" s="53"/>
      <c r="B16" s="5" t="s">
        <v>147</v>
      </c>
      <c r="C16" s="51">
        <v>57</v>
      </c>
      <c r="D16" s="51">
        <v>57</v>
      </c>
      <c r="E16" s="51">
        <v>58</v>
      </c>
      <c r="F16" s="51">
        <v>58</v>
      </c>
      <c r="G16" s="51">
        <v>58</v>
      </c>
      <c r="I16" s="5" t="s">
        <v>147</v>
      </c>
      <c r="J16" s="51">
        <v>57</v>
      </c>
      <c r="K16" s="51">
        <v>57</v>
      </c>
      <c r="L16" s="51">
        <v>58</v>
      </c>
      <c r="M16" s="51">
        <v>57</v>
      </c>
      <c r="N16" s="51">
        <v>56</v>
      </c>
      <c r="P16" s="5" t="s">
        <v>147</v>
      </c>
      <c r="Q16" s="51">
        <v>53</v>
      </c>
      <c r="R16" s="51">
        <v>53</v>
      </c>
      <c r="S16" s="51">
        <v>52</v>
      </c>
      <c r="T16" s="51">
        <v>53</v>
      </c>
      <c r="U16" s="51">
        <v>53</v>
      </c>
      <c r="V16" s="51"/>
      <c r="W16" s="61"/>
      <c r="X16" s="73" t="s">
        <v>180</v>
      </c>
      <c r="Y16" s="57" t="s">
        <v>173</v>
      </c>
      <c r="Z16" s="2">
        <f>AVERAGE(Q6:U6)</f>
        <v>50.8</v>
      </c>
      <c r="AA16" s="2">
        <f>AVERAGE(Q11:U11)</f>
        <v>51.2</v>
      </c>
      <c r="AB16" s="2">
        <f>AVERAGE(Q16:U16)</f>
        <v>52.8</v>
      </c>
      <c r="AC16" s="2">
        <f>AVERAGE(Q21:U21)</f>
        <v>53.6</v>
      </c>
      <c r="AE16" s="2">
        <f t="shared" si="2"/>
        <v>0</v>
      </c>
      <c r="AF16" s="2">
        <f t="shared" si="2"/>
        <v>7.8740157480316087E-3</v>
      </c>
      <c r="AG16" s="2">
        <f t="shared" si="2"/>
        <v>3.937007874015748E-2</v>
      </c>
      <c r="AH16" s="2">
        <f t="shared" si="2"/>
        <v>5.5118110236220562E-2</v>
      </c>
    </row>
    <row r="17" spans="1:54" ht="16.8" thickBot="1">
      <c r="A17" s="53"/>
      <c r="B17" s="48" t="s">
        <v>148</v>
      </c>
      <c r="C17" s="52">
        <v>17</v>
      </c>
      <c r="D17" s="52">
        <v>17</v>
      </c>
      <c r="E17" s="52">
        <v>17</v>
      </c>
      <c r="F17" s="52">
        <v>18</v>
      </c>
      <c r="G17" s="52">
        <v>17</v>
      </c>
      <c r="I17" s="48" t="s">
        <v>148</v>
      </c>
      <c r="J17" s="52">
        <v>14</v>
      </c>
      <c r="K17" s="52">
        <v>15</v>
      </c>
      <c r="L17" s="52">
        <v>15</v>
      </c>
      <c r="M17" s="52">
        <v>14</v>
      </c>
      <c r="N17" s="52">
        <v>14</v>
      </c>
      <c r="P17" s="48" t="s">
        <v>148</v>
      </c>
      <c r="Q17" s="52">
        <v>14</v>
      </c>
      <c r="R17" s="52">
        <v>14</v>
      </c>
      <c r="S17" s="52">
        <v>14</v>
      </c>
      <c r="T17" s="52">
        <v>13</v>
      </c>
      <c r="U17" s="52">
        <v>12</v>
      </c>
      <c r="V17" s="51"/>
      <c r="W17" s="61"/>
      <c r="X17" s="73" t="s">
        <v>180</v>
      </c>
      <c r="Y17" s="57" t="s">
        <v>174</v>
      </c>
      <c r="Z17" s="2">
        <f>AVERAGE(Q7:U7)</f>
        <v>11.8</v>
      </c>
      <c r="AA17" s="2">
        <f>AVERAGE(Q12:U12)</f>
        <v>12.2</v>
      </c>
      <c r="AB17" s="2">
        <f>AVERAGE(Q17:U17)</f>
        <v>13.4</v>
      </c>
      <c r="AC17" s="2">
        <f>AVERAGE(Q22:U22)</f>
        <v>15.4</v>
      </c>
      <c r="AE17" s="2">
        <f t="shared" si="2"/>
        <v>0</v>
      </c>
      <c r="AF17" s="2">
        <f t="shared" si="2"/>
        <v>3.3898305084745638E-2</v>
      </c>
      <c r="AG17" s="2">
        <f t="shared" si="2"/>
        <v>0.13559322033898302</v>
      </c>
      <c r="AH17" s="2">
        <f t="shared" si="2"/>
        <v>0.30508474576271183</v>
      </c>
      <c r="AP17" s="22"/>
      <c r="AQ17" s="5"/>
      <c r="AR17" s="5"/>
      <c r="AS17" s="5"/>
      <c r="AT17" s="5"/>
      <c r="AU17" s="5"/>
      <c r="AV17" s="5"/>
      <c r="AW17" s="5"/>
      <c r="AX17" s="5"/>
      <c r="AY17" s="5"/>
      <c r="AZ17" s="5"/>
      <c r="BA17" s="5"/>
      <c r="BB17" s="5"/>
    </row>
    <row r="18" spans="1:54">
      <c r="B18" s="5"/>
      <c r="C18" s="51"/>
      <c r="D18" s="51"/>
      <c r="E18" s="51"/>
      <c r="F18" s="51"/>
      <c r="G18" s="51"/>
      <c r="I18" s="5"/>
      <c r="J18" s="51"/>
      <c r="K18" s="51"/>
      <c r="L18" s="51"/>
      <c r="M18" s="51"/>
      <c r="N18" s="51"/>
      <c r="P18" s="5"/>
      <c r="Q18" s="51"/>
      <c r="R18" s="51"/>
      <c r="S18" s="51"/>
      <c r="T18" s="51"/>
      <c r="U18" s="51"/>
      <c r="V18" s="51"/>
      <c r="W18" s="61"/>
      <c r="Y18" s="57"/>
      <c r="AP18" s="22"/>
      <c r="AR18" s="62"/>
      <c r="AS18" s="63"/>
      <c r="AT18" s="63"/>
      <c r="AU18" s="63"/>
      <c r="AV18" s="63"/>
      <c r="AW18" s="63"/>
      <c r="AX18" s="63"/>
      <c r="AY18" s="63"/>
      <c r="AZ18" s="63"/>
      <c r="BA18" s="64"/>
    </row>
    <row r="19" spans="1:54" ht="16.8" thickBot="1">
      <c r="A19" s="53" t="s">
        <v>164</v>
      </c>
      <c r="B19" s="47" t="s">
        <v>140</v>
      </c>
      <c r="C19" s="49" t="s">
        <v>141</v>
      </c>
      <c r="D19" s="49" t="s">
        <v>142</v>
      </c>
      <c r="E19" s="49" t="s">
        <v>143</v>
      </c>
      <c r="F19" s="49" t="s">
        <v>144</v>
      </c>
      <c r="G19" s="49" t="s">
        <v>145</v>
      </c>
      <c r="I19" s="47" t="s">
        <v>140</v>
      </c>
      <c r="J19" s="49" t="s">
        <v>150</v>
      </c>
      <c r="K19" s="49" t="s">
        <v>151</v>
      </c>
      <c r="L19" s="49" t="s">
        <v>152</v>
      </c>
      <c r="M19" s="49" t="s">
        <v>153</v>
      </c>
      <c r="N19" s="49" t="s">
        <v>154</v>
      </c>
      <c r="P19" s="47" t="s">
        <v>140</v>
      </c>
      <c r="Q19" s="49" t="s">
        <v>155</v>
      </c>
      <c r="R19" s="49" t="s">
        <v>156</v>
      </c>
      <c r="S19" s="49" t="s">
        <v>157</v>
      </c>
      <c r="T19" s="49" t="s">
        <v>158</v>
      </c>
      <c r="U19" s="49" t="s">
        <v>159</v>
      </c>
      <c r="V19" s="7"/>
      <c r="W19" s="59"/>
      <c r="AP19" s="22"/>
      <c r="AR19" s="65"/>
      <c r="AS19" s="5"/>
      <c r="AT19" s="5"/>
      <c r="AU19" s="5"/>
      <c r="AV19" s="5"/>
      <c r="AW19" s="5"/>
      <c r="AX19" s="5"/>
      <c r="AY19" s="5"/>
      <c r="AZ19" s="5"/>
      <c r="BA19" s="66"/>
    </row>
    <row r="20" spans="1:54">
      <c r="A20" s="53"/>
      <c r="B20" s="46" t="s">
        <v>146</v>
      </c>
      <c r="C20" s="50">
        <v>40</v>
      </c>
      <c r="D20" s="50">
        <v>40</v>
      </c>
      <c r="E20" s="50">
        <v>41</v>
      </c>
      <c r="F20" s="50">
        <v>42</v>
      </c>
      <c r="G20" s="50">
        <v>40</v>
      </c>
      <c r="I20" s="46" t="s">
        <v>146</v>
      </c>
      <c r="J20" s="50">
        <v>50</v>
      </c>
      <c r="K20" s="50">
        <v>49</v>
      </c>
      <c r="L20" s="50">
        <v>49</v>
      </c>
      <c r="M20" s="50">
        <v>48</v>
      </c>
      <c r="N20" s="50">
        <v>47</v>
      </c>
      <c r="P20" s="46" t="s">
        <v>146</v>
      </c>
      <c r="Q20" s="50">
        <v>32</v>
      </c>
      <c r="R20" s="50">
        <v>34</v>
      </c>
      <c r="S20" s="50">
        <v>34</v>
      </c>
      <c r="T20" s="50">
        <v>33</v>
      </c>
      <c r="U20" s="50">
        <v>35</v>
      </c>
      <c r="V20" s="51"/>
      <c r="W20" s="61"/>
      <c r="AD20" s="62"/>
      <c r="AE20" s="63"/>
      <c r="AF20" s="63"/>
      <c r="AG20" s="63"/>
      <c r="AH20" s="63"/>
      <c r="AI20" s="63"/>
      <c r="AJ20" s="63"/>
      <c r="AK20" s="63"/>
      <c r="AL20" s="63"/>
      <c r="AM20" s="63"/>
      <c r="AN20" s="64"/>
      <c r="AP20" s="22"/>
      <c r="AR20" s="65"/>
      <c r="AS20" s="5"/>
      <c r="AT20" s="5"/>
      <c r="AU20" s="5"/>
      <c r="AV20" s="5"/>
      <c r="AW20" s="5"/>
      <c r="AX20" s="5"/>
      <c r="AY20" s="5"/>
      <c r="AZ20" s="5"/>
      <c r="BA20" s="66"/>
    </row>
    <row r="21" spans="1:54">
      <c r="A21" s="53"/>
      <c r="B21" s="5" t="s">
        <v>147</v>
      </c>
      <c r="C21" s="51">
        <v>63</v>
      </c>
      <c r="D21" s="51">
        <v>62</v>
      </c>
      <c r="E21" s="51">
        <v>63</v>
      </c>
      <c r="F21" s="51">
        <v>64</v>
      </c>
      <c r="G21" s="51">
        <v>63</v>
      </c>
      <c r="I21" s="5" t="s">
        <v>147</v>
      </c>
      <c r="J21" s="51">
        <v>64</v>
      </c>
      <c r="K21" s="51">
        <v>63</v>
      </c>
      <c r="L21" s="51">
        <v>63</v>
      </c>
      <c r="M21" s="51">
        <v>64</v>
      </c>
      <c r="N21" s="51">
        <v>53</v>
      </c>
      <c r="P21" s="5" t="s">
        <v>147</v>
      </c>
      <c r="Q21" s="51">
        <v>55</v>
      </c>
      <c r="R21" s="51">
        <v>55</v>
      </c>
      <c r="S21" s="51">
        <v>53</v>
      </c>
      <c r="T21" s="51">
        <v>52</v>
      </c>
      <c r="U21" s="51">
        <v>53</v>
      </c>
      <c r="V21" s="51"/>
      <c r="W21" s="61"/>
      <c r="AD21" s="65"/>
      <c r="AE21" s="5"/>
      <c r="AF21" s="5"/>
      <c r="AG21" s="5"/>
      <c r="AH21" s="5"/>
      <c r="AI21" s="5"/>
      <c r="AJ21" s="5"/>
      <c r="AK21" s="5"/>
      <c r="AL21" s="5"/>
      <c r="AM21" s="5"/>
      <c r="AN21" s="66"/>
      <c r="AP21" s="22"/>
      <c r="AR21" s="65"/>
      <c r="AS21" s="5"/>
      <c r="AT21" s="5"/>
      <c r="AU21" s="5"/>
      <c r="AV21" s="5"/>
      <c r="AW21" s="5"/>
      <c r="AX21" s="5"/>
      <c r="AY21" s="5"/>
      <c r="AZ21" s="5"/>
      <c r="BA21" s="66"/>
    </row>
    <row r="22" spans="1:54">
      <c r="A22" s="53"/>
      <c r="B22" s="48" t="s">
        <v>148</v>
      </c>
      <c r="C22" s="52">
        <v>21</v>
      </c>
      <c r="D22" s="52">
        <v>22</v>
      </c>
      <c r="E22" s="52">
        <v>23</v>
      </c>
      <c r="F22" s="52">
        <v>22</v>
      </c>
      <c r="G22" s="52">
        <v>22</v>
      </c>
      <c r="I22" s="48" t="s">
        <v>148</v>
      </c>
      <c r="J22" s="52">
        <v>17</v>
      </c>
      <c r="K22" s="52">
        <v>17</v>
      </c>
      <c r="L22" s="52">
        <v>17</v>
      </c>
      <c r="M22" s="52">
        <v>16</v>
      </c>
      <c r="N22" s="52">
        <v>17</v>
      </c>
      <c r="P22" s="48" t="s">
        <v>148</v>
      </c>
      <c r="Q22" s="52">
        <v>15</v>
      </c>
      <c r="R22" s="52">
        <v>16</v>
      </c>
      <c r="S22" s="52">
        <v>15</v>
      </c>
      <c r="T22" s="52">
        <v>16</v>
      </c>
      <c r="U22" s="52">
        <v>15</v>
      </c>
      <c r="V22" s="51"/>
      <c r="W22" s="61"/>
      <c r="AD22" s="65"/>
      <c r="AE22" s="5"/>
      <c r="AF22" s="5"/>
      <c r="AG22" s="5"/>
      <c r="AH22" s="5"/>
      <c r="AI22" s="5"/>
      <c r="AJ22" s="5"/>
      <c r="AK22" s="5"/>
      <c r="AL22" s="5"/>
      <c r="AM22" s="5"/>
      <c r="AN22" s="66"/>
      <c r="AP22" s="22"/>
      <c r="AR22" s="65"/>
      <c r="AS22" s="5"/>
      <c r="AT22" s="5"/>
      <c r="AU22" s="5"/>
      <c r="AV22" s="5"/>
      <c r="AW22" s="5"/>
      <c r="AX22" s="5"/>
      <c r="AY22" s="5"/>
      <c r="AZ22" s="5"/>
      <c r="BA22" s="66"/>
    </row>
    <row r="23" spans="1:54">
      <c r="W23" s="22"/>
      <c r="AD23" s="65"/>
      <c r="AE23" s="5"/>
      <c r="AF23" s="5"/>
      <c r="AG23" s="5"/>
      <c r="AH23" s="5"/>
      <c r="AI23" s="5"/>
      <c r="AJ23" s="5"/>
      <c r="AK23" s="5"/>
      <c r="AL23" s="5"/>
      <c r="AM23" s="5"/>
      <c r="AN23" s="66"/>
      <c r="AP23" s="22"/>
      <c r="AR23" s="65"/>
      <c r="AS23" s="5"/>
      <c r="AT23" s="5"/>
      <c r="AU23" s="5"/>
      <c r="AV23" s="5"/>
      <c r="AW23" s="5"/>
      <c r="AX23" s="5"/>
      <c r="AY23" s="5"/>
      <c r="AZ23" s="5"/>
      <c r="BA23" s="66"/>
    </row>
    <row r="24" spans="1:54">
      <c r="A24" s="22"/>
      <c r="B24" s="22"/>
      <c r="C24" s="22"/>
      <c r="D24" s="22"/>
      <c r="E24" s="22"/>
      <c r="F24" s="22"/>
      <c r="G24" s="22"/>
      <c r="H24" s="22"/>
      <c r="I24" s="22"/>
      <c r="J24" s="22"/>
      <c r="K24" s="22"/>
      <c r="L24" s="22"/>
      <c r="M24" s="22"/>
      <c r="N24" s="22"/>
      <c r="O24" s="22"/>
      <c r="P24" s="22"/>
      <c r="Q24" s="22"/>
      <c r="R24" s="22"/>
      <c r="S24" s="22"/>
      <c r="T24" s="22"/>
      <c r="U24" s="22"/>
      <c r="V24" s="22"/>
      <c r="W24" s="22"/>
      <c r="AD24" s="65"/>
      <c r="AE24" s="5"/>
      <c r="AF24" s="5"/>
      <c r="AG24" s="5"/>
      <c r="AH24" s="5"/>
      <c r="AI24" s="5"/>
      <c r="AJ24" s="5"/>
      <c r="AK24" s="5"/>
      <c r="AL24" s="5"/>
      <c r="AM24" s="5"/>
      <c r="AN24" s="66"/>
      <c r="AP24" s="22"/>
      <c r="AR24" s="65"/>
      <c r="AS24" s="5"/>
      <c r="AT24" s="5"/>
      <c r="AU24" s="5"/>
      <c r="AV24" s="5"/>
      <c r="AW24" s="5"/>
      <c r="AX24" s="5"/>
      <c r="AY24" s="5"/>
      <c r="AZ24" s="5"/>
      <c r="BA24" s="66"/>
    </row>
    <row r="25" spans="1:54">
      <c r="B25" t="s">
        <v>161</v>
      </c>
      <c r="W25" s="22"/>
      <c r="AD25" s="65"/>
      <c r="AE25" s="5"/>
      <c r="AF25" s="5"/>
      <c r="AG25" s="5"/>
      <c r="AH25" s="5"/>
      <c r="AI25" s="5"/>
      <c r="AJ25" s="5"/>
      <c r="AK25" s="5"/>
      <c r="AL25" s="5"/>
      <c r="AM25" s="5"/>
      <c r="AN25" s="66"/>
      <c r="AP25" s="22"/>
      <c r="AR25" s="65"/>
      <c r="AS25" s="5"/>
      <c r="AT25" s="5"/>
      <c r="AU25" s="5"/>
      <c r="AV25" s="5"/>
      <c r="AW25" s="5"/>
      <c r="AX25" s="5"/>
      <c r="AY25" s="5"/>
      <c r="AZ25" s="5"/>
      <c r="BA25" s="66"/>
    </row>
    <row r="26" spans="1:54">
      <c r="B26" t="s">
        <v>181</v>
      </c>
      <c r="W26" s="22"/>
      <c r="AD26" s="65"/>
      <c r="AE26" s="5"/>
      <c r="AF26" s="5"/>
      <c r="AG26" s="5"/>
      <c r="AH26" s="5"/>
      <c r="AI26" s="5"/>
      <c r="AJ26" s="5"/>
      <c r="AK26" s="5"/>
      <c r="AL26" s="5"/>
      <c r="AM26" s="5"/>
      <c r="AN26" s="66"/>
      <c r="AP26" s="22"/>
      <c r="AR26" s="65"/>
      <c r="AS26" s="5"/>
      <c r="AT26" s="5"/>
      <c r="AU26" s="5"/>
      <c r="AV26" s="5"/>
      <c r="AW26" s="5"/>
      <c r="AX26" s="5"/>
      <c r="AY26" s="5"/>
      <c r="AZ26" s="5"/>
      <c r="BA26" s="66"/>
    </row>
    <row r="27" spans="1:54">
      <c r="W27" s="22"/>
      <c r="AD27" s="65"/>
      <c r="AE27" s="5"/>
      <c r="AF27" s="5"/>
      <c r="AG27" s="5"/>
      <c r="AH27" s="5"/>
      <c r="AI27" s="5"/>
      <c r="AJ27" s="5"/>
      <c r="AK27" s="5"/>
      <c r="AL27" s="5"/>
      <c r="AM27" s="5"/>
      <c r="AN27" s="66"/>
      <c r="AP27" s="22"/>
      <c r="AR27" s="65"/>
      <c r="AS27" s="5"/>
      <c r="AT27" s="5"/>
      <c r="AU27" s="5"/>
      <c r="AV27" s="5"/>
      <c r="AW27" s="5"/>
      <c r="AX27" s="5"/>
      <c r="AY27" s="5"/>
      <c r="AZ27" s="5"/>
      <c r="BA27" s="66"/>
    </row>
    <row r="28" spans="1:54">
      <c r="W28" s="22"/>
      <c r="AD28" s="65"/>
      <c r="AE28" s="5"/>
      <c r="AF28" s="5"/>
      <c r="AG28" s="5"/>
      <c r="AH28" s="5"/>
      <c r="AI28" s="5"/>
      <c r="AJ28" s="5"/>
      <c r="AK28" s="5"/>
      <c r="AL28" s="5"/>
      <c r="AM28" s="5"/>
      <c r="AN28" s="66"/>
      <c r="AP28" s="22"/>
      <c r="AR28" s="65"/>
      <c r="AS28" s="5"/>
      <c r="AT28" s="5"/>
      <c r="AU28" s="5"/>
      <c r="AV28" s="5"/>
      <c r="AW28" s="5"/>
      <c r="AX28" s="5"/>
      <c r="AY28" s="5"/>
      <c r="AZ28" s="5"/>
      <c r="BA28" s="66"/>
    </row>
    <row r="29" spans="1:54">
      <c r="W29" s="22"/>
      <c r="AD29" s="65"/>
      <c r="AE29" s="5"/>
      <c r="AF29" s="5"/>
      <c r="AG29" s="5"/>
      <c r="AH29" s="5"/>
      <c r="AI29" s="5"/>
      <c r="AJ29" s="5"/>
      <c r="AK29" s="5"/>
      <c r="AL29" s="5"/>
      <c r="AM29" s="5"/>
      <c r="AN29" s="66"/>
      <c r="AP29" s="22"/>
      <c r="AR29" s="65"/>
      <c r="AS29" s="5"/>
      <c r="AT29" s="5"/>
      <c r="AU29" s="5"/>
      <c r="AV29" s="5"/>
      <c r="AW29" s="5"/>
      <c r="AX29" s="5"/>
      <c r="AY29" s="5"/>
      <c r="AZ29" s="5"/>
      <c r="BA29" s="66"/>
    </row>
    <row r="30" spans="1:54">
      <c r="W30" s="22"/>
      <c r="AD30" s="65"/>
      <c r="AE30" s="5"/>
      <c r="AF30" s="5"/>
      <c r="AG30" s="5"/>
      <c r="AH30" s="5"/>
      <c r="AI30" s="5"/>
      <c r="AJ30" s="5"/>
      <c r="AK30" s="5"/>
      <c r="AL30" s="5"/>
      <c r="AM30" s="5"/>
      <c r="AN30" s="66"/>
      <c r="AP30" s="22"/>
      <c r="AR30" s="65"/>
      <c r="AS30" s="5"/>
      <c r="AT30" s="5"/>
      <c r="AU30" s="5"/>
      <c r="AV30" s="5"/>
      <c r="AW30" s="5"/>
      <c r="AX30" s="5"/>
      <c r="AY30" s="5"/>
      <c r="AZ30" s="5"/>
      <c r="BA30" s="66"/>
    </row>
    <row r="31" spans="1:54" ht="16.8" thickBot="1">
      <c r="W31" s="22"/>
      <c r="AD31" s="65"/>
      <c r="AE31" s="5"/>
      <c r="AF31" s="5"/>
      <c r="AG31" s="5"/>
      <c r="AH31" s="5"/>
      <c r="AI31" s="5"/>
      <c r="AJ31" s="5"/>
      <c r="AK31" s="5"/>
      <c r="AL31" s="5"/>
      <c r="AM31" s="5"/>
      <c r="AN31" s="66"/>
      <c r="AP31" s="22"/>
      <c r="AR31" s="67"/>
      <c r="AS31" s="68"/>
      <c r="AT31" s="68"/>
      <c r="AU31" s="68"/>
      <c r="AV31" s="72"/>
      <c r="AW31" s="68"/>
      <c r="AX31" s="68"/>
      <c r="AY31" s="68"/>
      <c r="AZ31" s="68"/>
      <c r="BA31" s="69"/>
    </row>
    <row r="32" spans="1:54" ht="16.8" thickBot="1">
      <c r="W32" s="22"/>
      <c r="AD32" s="67"/>
      <c r="AE32" s="68"/>
      <c r="AF32" s="68"/>
      <c r="AG32" s="68"/>
      <c r="AH32" s="68"/>
      <c r="AI32" s="68"/>
      <c r="AJ32" s="68"/>
      <c r="AK32" s="68"/>
      <c r="AL32" s="68"/>
      <c r="AM32" s="68"/>
      <c r="AN32" s="69"/>
      <c r="AP32" s="22"/>
    </row>
    <row r="33" spans="23:23">
      <c r="W33" s="22"/>
    </row>
    <row r="34" spans="23:23">
      <c r="W34" s="22"/>
    </row>
    <row r="35" spans="23:23">
      <c r="W35" s="22"/>
    </row>
    <row r="36" spans="23:23">
      <c r="W36" s="22"/>
    </row>
    <row r="37" spans="23:23">
      <c r="W37" s="22"/>
    </row>
    <row r="38" spans="23:23">
      <c r="W38" s="22"/>
    </row>
    <row r="39" spans="23:23">
      <c r="W39" s="22"/>
    </row>
    <row r="40" spans="23:23">
      <c r="W40" s="22"/>
    </row>
    <row r="41" spans="23:23">
      <c r="W41" s="22"/>
    </row>
    <row r="42" spans="23:23">
      <c r="W42" s="22"/>
    </row>
    <row r="43" spans="23:23">
      <c r="W43" s="22"/>
    </row>
    <row r="44" spans="23:23">
      <c r="W44" s="22"/>
    </row>
    <row r="45" spans="23:23">
      <c r="W45" s="22"/>
    </row>
    <row r="46" spans="23:23">
      <c r="W46" s="22"/>
    </row>
    <row r="47" spans="23:23">
      <c r="W47" s="22"/>
    </row>
    <row r="48" spans="23:23">
      <c r="W48" s="22"/>
    </row>
    <row r="49" spans="1:23">
      <c r="A49" s="22"/>
      <c r="B49" s="22"/>
      <c r="C49" s="22"/>
      <c r="D49" s="22"/>
      <c r="E49" s="22"/>
      <c r="F49" s="22"/>
      <c r="G49" s="22"/>
      <c r="H49" s="22"/>
      <c r="I49" s="22"/>
      <c r="J49" s="22"/>
      <c r="K49" s="22"/>
      <c r="L49" s="22"/>
      <c r="M49" s="22"/>
      <c r="N49" s="22"/>
      <c r="O49" s="22"/>
      <c r="P49" s="22"/>
      <c r="Q49" s="22"/>
      <c r="R49" s="22"/>
      <c r="S49" s="22"/>
      <c r="T49" s="22"/>
      <c r="U49" s="22"/>
      <c r="V49" s="22"/>
      <c r="W49" s="22"/>
    </row>
  </sheetData>
  <mergeCells count="7">
    <mergeCell ref="B2:G2"/>
    <mergeCell ref="B8:G8"/>
    <mergeCell ref="I8:N8"/>
    <mergeCell ref="I2:N2"/>
    <mergeCell ref="P3:U3"/>
    <mergeCell ref="P8:U8"/>
    <mergeCell ref="P2:U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zoomScaleNormal="100" workbookViewId="0">
      <selection activeCell="A12" sqref="A12"/>
    </sheetView>
  </sheetViews>
  <sheetFormatPr defaultRowHeight="16.2"/>
  <cols>
    <col min="1" max="1" width="10.44140625" bestFit="1" customWidth="1"/>
    <col min="9" max="9" width="14" bestFit="1" customWidth="1"/>
    <col min="10" max="10" width="9.109375" bestFit="1" customWidth="1"/>
    <col min="11" max="11" width="14.33203125" customWidth="1"/>
    <col min="12" max="12" width="7.109375" bestFit="1" customWidth="1"/>
  </cols>
  <sheetData>
    <row r="1" spans="1:12">
      <c r="A1" t="s">
        <v>319</v>
      </c>
      <c r="B1" t="s">
        <v>272</v>
      </c>
      <c r="E1" t="s">
        <v>451</v>
      </c>
      <c r="H1" s="19" t="s">
        <v>318</v>
      </c>
      <c r="I1" s="19" t="s">
        <v>319</v>
      </c>
      <c r="J1" s="19" t="s">
        <v>322</v>
      </c>
      <c r="K1" s="19"/>
    </row>
    <row r="2" spans="1:12">
      <c r="A2" t="s">
        <v>272</v>
      </c>
      <c r="B2" t="s">
        <v>272</v>
      </c>
      <c r="E2" t="s">
        <v>450</v>
      </c>
      <c r="H2" s="19"/>
      <c r="I2" s="19" t="s">
        <v>320</v>
      </c>
      <c r="J2" s="19" t="s">
        <v>323</v>
      </c>
      <c r="K2" s="19"/>
    </row>
    <row r="3" spans="1:12">
      <c r="A3" t="s">
        <v>452</v>
      </c>
      <c r="B3" t="s">
        <v>319</v>
      </c>
      <c r="C3" t="s">
        <v>453</v>
      </c>
      <c r="E3" t="s">
        <v>454</v>
      </c>
      <c r="H3" s="19"/>
      <c r="I3" s="19" t="s">
        <v>321</v>
      </c>
      <c r="J3" s="19"/>
      <c r="K3" s="19"/>
    </row>
    <row r="4" spans="1:12">
      <c r="A4" t="s">
        <v>455</v>
      </c>
      <c r="B4" t="s">
        <v>272</v>
      </c>
      <c r="E4" t="s">
        <v>40</v>
      </c>
    </row>
    <row r="5" spans="1:12">
      <c r="A5" t="s">
        <v>458</v>
      </c>
      <c r="B5" t="s">
        <v>272</v>
      </c>
      <c r="E5" t="s">
        <v>459</v>
      </c>
    </row>
    <row r="7" spans="1:12">
      <c r="A7" t="s">
        <v>456</v>
      </c>
      <c r="B7" t="s">
        <v>272</v>
      </c>
      <c r="E7" t="s">
        <v>459</v>
      </c>
    </row>
    <row r="8" spans="1:12">
      <c r="A8" t="s">
        <v>457</v>
      </c>
      <c r="B8" t="s">
        <v>272</v>
      </c>
      <c r="E8" t="s">
        <v>459</v>
      </c>
    </row>
    <row r="12" spans="1:12">
      <c r="C12" t="s">
        <v>565</v>
      </c>
    </row>
    <row r="13" spans="1:12">
      <c r="C13" t="s">
        <v>566</v>
      </c>
      <c r="I13" s="1"/>
      <c r="J13" s="144"/>
      <c r="L13" s="120"/>
    </row>
    <row r="14" spans="1:12">
      <c r="A14" s="143"/>
      <c r="C14" t="s">
        <v>567</v>
      </c>
      <c r="J14" s="144"/>
      <c r="L14" s="120"/>
    </row>
    <row r="15" spans="1:12">
      <c r="A15" s="143"/>
      <c r="C15" t="s">
        <v>564</v>
      </c>
      <c r="J15" s="144"/>
      <c r="L15" s="120"/>
    </row>
    <row r="16" spans="1:12">
      <c r="J16" s="144"/>
      <c r="L16" s="120"/>
    </row>
    <row r="17" spans="10:12">
      <c r="J17" s="144"/>
      <c r="L17" s="120"/>
    </row>
    <row r="18" spans="10:12">
      <c r="J18" s="144"/>
      <c r="L18" s="120"/>
    </row>
    <row r="19" spans="10:12">
      <c r="J19" s="144"/>
      <c r="L19" s="120"/>
    </row>
    <row r="20" spans="10:12">
      <c r="J20" s="144"/>
      <c r="L20" s="120"/>
    </row>
    <row r="21" spans="10:12">
      <c r="J21" s="144"/>
      <c r="L21" s="120"/>
    </row>
    <row r="22" spans="10:12">
      <c r="J22" s="144"/>
      <c r="L22" s="120"/>
    </row>
    <row r="23" spans="10:12">
      <c r="J23" s="144"/>
      <c r="L23" s="120"/>
    </row>
    <row r="24" spans="10:12">
      <c r="J24" s="144"/>
      <c r="L24" s="120"/>
    </row>
    <row r="25" spans="10:12">
      <c r="J25" s="144"/>
      <c r="L25" s="120"/>
    </row>
    <row r="26" spans="10:12">
      <c r="J26" s="144"/>
      <c r="L26" s="120"/>
    </row>
    <row r="27" spans="10:12">
      <c r="J27" s="144"/>
      <c r="L27" s="120"/>
    </row>
    <row r="28" spans="10:12">
      <c r="J28" s="144"/>
      <c r="L28" s="120"/>
    </row>
    <row r="29" spans="10:12">
      <c r="J29" s="144"/>
      <c r="L29" s="120"/>
    </row>
    <row r="30" spans="10:12">
      <c r="J30" s="144"/>
      <c r="L30" s="120"/>
    </row>
    <row r="31" spans="10:12">
      <c r="J31" s="144"/>
      <c r="L31" s="120"/>
    </row>
    <row r="32" spans="10:12">
      <c r="J32" s="144"/>
      <c r="L32" s="120"/>
    </row>
    <row r="33" spans="10:12">
      <c r="J33" s="144"/>
      <c r="L33" s="120"/>
    </row>
    <row r="34" spans="10:12">
      <c r="J34" s="144"/>
      <c r="L34" s="120"/>
    </row>
    <row r="35" spans="10:12">
      <c r="J35" s="144"/>
      <c r="L35" s="120"/>
    </row>
    <row r="36" spans="10:12">
      <c r="J36" s="144"/>
    </row>
    <row r="37" spans="10:12">
      <c r="J37" s="144"/>
    </row>
    <row r="38" spans="10:12">
      <c r="J38" s="144"/>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3"/>
  <dimension ref="A1:P81"/>
  <sheetViews>
    <sheetView showGridLines="0" topLeftCell="A43" workbookViewId="0">
      <selection activeCell="R53" sqref="R53"/>
    </sheetView>
  </sheetViews>
  <sheetFormatPr defaultRowHeight="16.2"/>
  <cols>
    <col min="1" max="1" width="7.44140625" bestFit="1" customWidth="1"/>
    <col min="2" max="2" width="5.44140625" bestFit="1" customWidth="1"/>
    <col min="3" max="3" width="9.44140625" bestFit="1" customWidth="1"/>
    <col min="4" max="4" width="9.44140625" customWidth="1"/>
    <col min="5" max="5" width="2.44140625" customWidth="1"/>
    <col min="6" max="6" width="2.44140625" bestFit="1" customWidth="1"/>
  </cols>
  <sheetData>
    <row r="1" spans="1:16">
      <c r="A1" s="25" t="s">
        <v>51</v>
      </c>
      <c r="B1" s="26"/>
      <c r="C1" s="26"/>
    </row>
    <row r="2" spans="1:16">
      <c r="A2" s="2" t="s">
        <v>21</v>
      </c>
      <c r="B2" s="2" t="s">
        <v>20</v>
      </c>
    </row>
    <row r="3" spans="1:16">
      <c r="A3" s="2" t="s">
        <v>19</v>
      </c>
      <c r="B3" s="2">
        <v>7</v>
      </c>
    </row>
    <row r="4" spans="1:16">
      <c r="A4" s="2" t="s">
        <v>22</v>
      </c>
      <c r="B4" s="2">
        <v>5</v>
      </c>
    </row>
    <row r="5" spans="1:16">
      <c r="A5" s="2" t="s">
        <v>23</v>
      </c>
      <c r="B5" s="2">
        <v>8</v>
      </c>
    </row>
    <row r="6" spans="1:16">
      <c r="A6" s="2" t="s">
        <v>24</v>
      </c>
      <c r="B6" s="2">
        <v>10</v>
      </c>
    </row>
    <row r="8" spans="1:16">
      <c r="A8" t="s">
        <v>4</v>
      </c>
    </row>
    <row r="9" spans="1:16">
      <c r="A9" s="3" t="s">
        <v>25</v>
      </c>
      <c r="B9" s="3" t="s">
        <v>26</v>
      </c>
    </row>
    <row r="10" spans="1:16">
      <c r="A10" s="3">
        <v>0</v>
      </c>
      <c r="B10" s="3">
        <f>B3</f>
        <v>7</v>
      </c>
    </row>
    <row r="11" spans="1:16">
      <c r="A11" s="3">
        <v>1</v>
      </c>
      <c r="B11" s="3">
        <f>B3</f>
        <v>7</v>
      </c>
    </row>
    <row r="16" spans="1:16" ht="16.5" customHeight="1">
      <c r="H16" s="15"/>
      <c r="I16" s="15"/>
      <c r="J16" s="15"/>
      <c r="K16" s="15"/>
      <c r="L16" s="24" t="s">
        <v>54</v>
      </c>
      <c r="M16" s="15"/>
      <c r="N16" s="15"/>
      <c r="O16" s="15"/>
      <c r="P16" s="15"/>
    </row>
    <row r="17" spans="1:16">
      <c r="G17" s="15"/>
      <c r="H17" s="15"/>
      <c r="I17" s="15"/>
      <c r="J17" s="15"/>
      <c r="K17" s="15"/>
      <c r="L17" t="s">
        <v>53</v>
      </c>
      <c r="M17" s="15"/>
      <c r="N17" s="15"/>
      <c r="O17" s="15"/>
      <c r="P17" s="15"/>
    </row>
    <row r="18" spans="1:16">
      <c r="A18" s="20"/>
      <c r="B18" s="20"/>
      <c r="C18" s="20"/>
      <c r="D18" s="20"/>
      <c r="E18" s="20"/>
      <c r="F18" s="20"/>
      <c r="G18" s="21"/>
      <c r="H18" s="21"/>
      <c r="I18" s="21"/>
      <c r="J18" s="21"/>
      <c r="K18" s="21"/>
      <c r="L18" s="21"/>
      <c r="M18" s="21"/>
      <c r="N18" s="21"/>
      <c r="O18" s="21"/>
      <c r="P18" s="21"/>
    </row>
    <row r="19" spans="1:16">
      <c r="A19" s="25" t="s">
        <v>49</v>
      </c>
      <c r="B19" s="26"/>
      <c r="C19" s="26"/>
      <c r="D19" s="26"/>
    </row>
    <row r="20" spans="1:16">
      <c r="A20" s="2" t="s">
        <v>21</v>
      </c>
      <c r="B20" s="2" t="s">
        <v>20</v>
      </c>
    </row>
    <row r="21" spans="1:16">
      <c r="A21" s="2" t="s">
        <v>22</v>
      </c>
      <c r="B21" s="2">
        <v>4</v>
      </c>
    </row>
    <row r="22" spans="1:16">
      <c r="A22" s="2" t="s">
        <v>23</v>
      </c>
      <c r="B22" s="2">
        <v>8</v>
      </c>
    </row>
    <row r="23" spans="1:16">
      <c r="A23" s="2" t="s">
        <v>24</v>
      </c>
      <c r="B23" s="2">
        <v>7</v>
      </c>
    </row>
    <row r="26" spans="1:16">
      <c r="A26" t="s">
        <v>4</v>
      </c>
    </row>
    <row r="27" spans="1:16">
      <c r="A27" s="3" t="s">
        <v>25</v>
      </c>
      <c r="B27" s="3" t="s">
        <v>26</v>
      </c>
    </row>
    <row r="28" spans="1:16">
      <c r="A28" s="3">
        <v>0</v>
      </c>
      <c r="B28" s="3">
        <f>AVERAGE($B$21:$B$23)</f>
        <v>6.333333333333333</v>
      </c>
      <c r="C28" t="s">
        <v>46</v>
      </c>
    </row>
    <row r="29" spans="1:16">
      <c r="A29" s="3">
        <v>1</v>
      </c>
      <c r="B29" s="3">
        <f>AVERAGE($B$21:$B$23)</f>
        <v>6.333333333333333</v>
      </c>
    </row>
    <row r="34" spans="1:16">
      <c r="A34" s="20"/>
      <c r="B34" s="20"/>
      <c r="C34" s="20"/>
      <c r="D34" s="20"/>
      <c r="E34" s="20"/>
      <c r="F34" s="20"/>
      <c r="G34" s="21"/>
      <c r="H34" s="21"/>
      <c r="I34" s="21"/>
      <c r="J34" s="21"/>
      <c r="K34" s="21"/>
      <c r="L34" s="21"/>
      <c r="M34" s="21"/>
      <c r="N34" s="21"/>
      <c r="O34" s="21"/>
      <c r="P34" s="21"/>
    </row>
    <row r="35" spans="1:16">
      <c r="A35" s="25" t="s">
        <v>52</v>
      </c>
      <c r="B35" s="26"/>
    </row>
    <row r="36" spans="1:16">
      <c r="A36" s="2" t="s">
        <v>21</v>
      </c>
      <c r="B36" s="2" t="s">
        <v>20</v>
      </c>
    </row>
    <row r="37" spans="1:16">
      <c r="A37" s="2" t="s">
        <v>22</v>
      </c>
      <c r="B37" s="2">
        <v>4</v>
      </c>
    </row>
    <row r="38" spans="1:16">
      <c r="A38" s="2" t="s">
        <v>23</v>
      </c>
      <c r="B38" s="2">
        <v>8</v>
      </c>
    </row>
    <row r="39" spans="1:16">
      <c r="A39" s="2" t="s">
        <v>24</v>
      </c>
      <c r="B39" s="2">
        <v>7</v>
      </c>
    </row>
    <row r="42" spans="1:16">
      <c r="B42" s="5"/>
      <c r="C42" s="5"/>
    </row>
    <row r="43" spans="1:16">
      <c r="A43" s="7"/>
      <c r="B43" s="7"/>
      <c r="C43" s="5"/>
    </row>
    <row r="44" spans="1:16">
      <c r="A44" s="7"/>
      <c r="B44" s="7"/>
      <c r="C44" s="5"/>
    </row>
    <row r="45" spans="1:16">
      <c r="A45" s="7"/>
      <c r="B45" s="7"/>
      <c r="C45" s="5"/>
    </row>
    <row r="46" spans="1:16">
      <c r="A46" s="5"/>
      <c r="B46" s="5"/>
      <c r="C46" s="5"/>
    </row>
    <row r="47" spans="1:16">
      <c r="A47" t="s">
        <v>61</v>
      </c>
      <c r="H47" s="5" t="s">
        <v>48</v>
      </c>
      <c r="M47" t="s">
        <v>50</v>
      </c>
    </row>
    <row r="48" spans="1:16">
      <c r="A48" s="20"/>
      <c r="B48" s="20"/>
      <c r="C48" s="20"/>
      <c r="D48" s="20"/>
      <c r="E48" s="20"/>
      <c r="F48" s="20"/>
      <c r="G48" s="21"/>
      <c r="H48" s="21"/>
      <c r="I48" s="21"/>
      <c r="J48" s="21"/>
      <c r="K48" s="21"/>
      <c r="L48" s="21"/>
      <c r="M48" s="21"/>
      <c r="N48" s="21"/>
      <c r="O48" s="21"/>
      <c r="P48" s="21"/>
    </row>
    <row r="50" spans="1:16">
      <c r="A50" s="2" t="s">
        <v>21</v>
      </c>
      <c r="B50" s="2" t="s">
        <v>20</v>
      </c>
    </row>
    <row r="51" spans="1:16">
      <c r="A51" s="2" t="s">
        <v>22</v>
      </c>
      <c r="B51" s="2">
        <v>4</v>
      </c>
    </row>
    <row r="52" spans="1:16">
      <c r="A52" s="2" t="s">
        <v>23</v>
      </c>
      <c r="B52" s="2">
        <v>8</v>
      </c>
    </row>
    <row r="53" spans="1:16">
      <c r="A53" s="2" t="s">
        <v>24</v>
      </c>
      <c r="B53" s="2">
        <v>7</v>
      </c>
    </row>
    <row r="56" spans="1:16">
      <c r="A56" t="s">
        <v>4</v>
      </c>
      <c r="C56" s="5"/>
    </row>
    <row r="57" spans="1:16">
      <c r="A57" s="3" t="s">
        <v>25</v>
      </c>
      <c r="B57" s="3" t="s">
        <v>26</v>
      </c>
      <c r="C57" s="5"/>
    </row>
    <row r="58" spans="1:16">
      <c r="A58" s="3">
        <f>AVERAGE($B$51:$B$53)</f>
        <v>6.333333333333333</v>
      </c>
      <c r="B58" s="3">
        <v>0</v>
      </c>
    </row>
    <row r="59" spans="1:16">
      <c r="A59" s="3">
        <f>AVERAGE($B$51:$B$53)</f>
        <v>6.333333333333333</v>
      </c>
      <c r="B59" s="3">
        <v>1</v>
      </c>
      <c r="C59" s="5"/>
    </row>
    <row r="60" spans="1:16">
      <c r="A60" t="s">
        <v>46</v>
      </c>
      <c r="B60" s="5"/>
      <c r="C60" s="5"/>
    </row>
    <row r="61" spans="1:16">
      <c r="A61" s="5"/>
    </row>
    <row r="62" spans="1:16">
      <c r="A62" s="20"/>
      <c r="B62" s="20"/>
      <c r="C62" s="20"/>
      <c r="D62" s="20"/>
      <c r="E62" s="20"/>
      <c r="F62" s="20"/>
      <c r="G62" s="21"/>
      <c r="H62" s="21"/>
      <c r="I62" s="21"/>
      <c r="J62" s="21"/>
      <c r="K62" s="21"/>
      <c r="L62" s="21"/>
      <c r="M62" s="21"/>
      <c r="N62" s="21"/>
      <c r="O62" s="21"/>
      <c r="P62" s="21"/>
    </row>
    <row r="63" spans="1:16">
      <c r="A63" s="25" t="s">
        <v>58</v>
      </c>
      <c r="B63" s="26"/>
      <c r="C63" s="26"/>
      <c r="D63" s="26"/>
    </row>
    <row r="64" spans="1:16">
      <c r="A64" s="2" t="s">
        <v>21</v>
      </c>
      <c r="B64" s="2" t="s">
        <v>20</v>
      </c>
      <c r="C64" t="s">
        <v>59</v>
      </c>
      <c r="D64" t="s">
        <v>60</v>
      </c>
    </row>
    <row r="65" spans="1:7">
      <c r="A65" s="2" t="s">
        <v>22</v>
      </c>
      <c r="B65" s="2">
        <v>4</v>
      </c>
      <c r="C65" t="e">
        <f t="shared" ref="C65:C70" si="0">IF(B65&gt;$B$76,B65,NA())</f>
        <v>#N/A</v>
      </c>
      <c r="D65">
        <f t="shared" ref="D65:D70" si="1">IF(B65&lt;$B$76,B65,NA())</f>
        <v>4</v>
      </c>
    </row>
    <row r="66" spans="1:7">
      <c r="A66" s="2" t="s">
        <v>23</v>
      </c>
      <c r="B66" s="2">
        <v>8</v>
      </c>
      <c r="C66">
        <f t="shared" si="0"/>
        <v>8</v>
      </c>
      <c r="D66" t="e">
        <f t="shared" si="1"/>
        <v>#N/A</v>
      </c>
    </row>
    <row r="67" spans="1:7">
      <c r="A67" s="2" t="s">
        <v>24</v>
      </c>
      <c r="B67" s="2">
        <v>4</v>
      </c>
      <c r="C67" t="e">
        <f t="shared" si="0"/>
        <v>#N/A</v>
      </c>
      <c r="D67">
        <f t="shared" si="1"/>
        <v>4</v>
      </c>
    </row>
    <row r="68" spans="1:7">
      <c r="A68" s="2" t="s">
        <v>55</v>
      </c>
      <c r="B68" s="2">
        <v>6</v>
      </c>
      <c r="C68">
        <f t="shared" si="0"/>
        <v>6</v>
      </c>
      <c r="D68" t="e">
        <f t="shared" si="1"/>
        <v>#N/A</v>
      </c>
    </row>
    <row r="69" spans="1:7">
      <c r="A69" s="2" t="s">
        <v>56</v>
      </c>
      <c r="B69" s="10">
        <v>3</v>
      </c>
      <c r="C69" t="e">
        <f t="shared" si="0"/>
        <v>#N/A</v>
      </c>
      <c r="D69">
        <f t="shared" si="1"/>
        <v>3</v>
      </c>
    </row>
    <row r="70" spans="1:7">
      <c r="A70" s="2" t="s">
        <v>57</v>
      </c>
      <c r="B70" s="10">
        <v>6</v>
      </c>
      <c r="C70">
        <f t="shared" si="0"/>
        <v>6</v>
      </c>
      <c r="D70" t="e">
        <f t="shared" si="1"/>
        <v>#N/A</v>
      </c>
    </row>
    <row r="74" spans="1:7">
      <c r="A74" t="s">
        <v>4</v>
      </c>
    </row>
    <row r="75" spans="1:7">
      <c r="A75" s="3" t="s">
        <v>25</v>
      </c>
      <c r="B75" s="3" t="s">
        <v>26</v>
      </c>
    </row>
    <row r="76" spans="1:7">
      <c r="A76" s="3">
        <v>0</v>
      </c>
      <c r="B76" s="3">
        <f>AVERAGE($B$65:$B$70)</f>
        <v>5.166666666666667</v>
      </c>
      <c r="C76" t="s">
        <v>46</v>
      </c>
    </row>
    <row r="77" spans="1:7">
      <c r="A77" s="3">
        <v>1</v>
      </c>
      <c r="B77" s="3">
        <f>AVERAGE($B$65:$B$70)</f>
        <v>5.166666666666667</v>
      </c>
    </row>
    <row r="79" spans="1:7">
      <c r="G79" t="s">
        <v>166</v>
      </c>
    </row>
    <row r="80" spans="1:7">
      <c r="G80" t="s">
        <v>167</v>
      </c>
    </row>
    <row r="81" spans="7:7">
      <c r="G81" t="s">
        <v>168</v>
      </c>
    </row>
  </sheetData>
  <sortState ref="A36:B38">
    <sortCondition ref="A36:A38"/>
  </sortState>
  <phoneticPr fontId="1" type="noConversion"/>
  <pageMargins left="0.7" right="0.7" top="0.75" bottom="0.75" header="0.3" footer="0.3"/>
  <pageSetup paperSize="9" orientation="portrait" horizontalDpi="0"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4"/>
  <dimension ref="A1:H49"/>
  <sheetViews>
    <sheetView showGridLines="0" workbookViewId="0"/>
  </sheetViews>
  <sheetFormatPr defaultRowHeight="16.2"/>
  <sheetData>
    <row r="1" spans="1:8">
      <c r="A1" s="2" t="s">
        <v>64</v>
      </c>
      <c r="B1" s="2" t="s">
        <v>62</v>
      </c>
      <c r="C1" s="2" t="s">
        <v>20</v>
      </c>
      <c r="D1" s="2" t="s">
        <v>63</v>
      </c>
      <c r="E1" s="5"/>
      <c r="F1" s="5"/>
    </row>
    <row r="2" spans="1:8">
      <c r="A2" t="s">
        <v>65</v>
      </c>
      <c r="B2" s="35">
        <v>0.58333333333333337</v>
      </c>
      <c r="C2" s="30">
        <v>80</v>
      </c>
      <c r="D2" s="31">
        <v>0</v>
      </c>
      <c r="E2" s="5">
        <v>70</v>
      </c>
      <c r="F2" s="29">
        <v>80</v>
      </c>
    </row>
    <row r="3" spans="1:8">
      <c r="B3" s="36">
        <v>0.625</v>
      </c>
      <c r="C3" s="27">
        <v>82</v>
      </c>
      <c r="D3" s="2">
        <v>0</v>
      </c>
      <c r="E3" s="5">
        <v>70</v>
      </c>
      <c r="F3" s="29">
        <v>80</v>
      </c>
    </row>
    <row r="4" spans="1:8">
      <c r="B4" s="36">
        <v>0.66666666666666696</v>
      </c>
      <c r="C4" s="27">
        <v>83</v>
      </c>
      <c r="D4" s="2">
        <v>0</v>
      </c>
      <c r="E4" s="5">
        <v>70</v>
      </c>
      <c r="F4" s="29">
        <v>80</v>
      </c>
    </row>
    <row r="5" spans="1:8">
      <c r="B5" s="36">
        <v>0.70833333333333304</v>
      </c>
      <c r="C5" s="27">
        <v>80</v>
      </c>
      <c r="D5" s="2">
        <v>0</v>
      </c>
      <c r="E5" s="5">
        <v>70</v>
      </c>
      <c r="F5" s="29">
        <v>80</v>
      </c>
    </row>
    <row r="6" spans="1:8">
      <c r="B6" s="36">
        <v>0.75</v>
      </c>
      <c r="C6" s="28">
        <v>60</v>
      </c>
      <c r="D6" s="2">
        <v>0</v>
      </c>
      <c r="E6" s="5">
        <v>70</v>
      </c>
      <c r="F6" s="29">
        <v>80</v>
      </c>
    </row>
    <row r="7" spans="1:8">
      <c r="B7" s="36">
        <v>0.79166666666666596</v>
      </c>
      <c r="C7" s="28">
        <v>55</v>
      </c>
      <c r="D7" s="2">
        <v>0</v>
      </c>
      <c r="E7" s="5">
        <v>70</v>
      </c>
      <c r="F7" s="29">
        <v>80</v>
      </c>
    </row>
    <row r="8" spans="1:8">
      <c r="B8" s="36">
        <v>0.83333333333333304</v>
      </c>
      <c r="C8" s="28">
        <v>40</v>
      </c>
      <c r="D8" s="2">
        <v>1</v>
      </c>
      <c r="E8" s="5">
        <v>70</v>
      </c>
      <c r="F8" s="29">
        <v>80</v>
      </c>
    </row>
    <row r="9" spans="1:8">
      <c r="B9" s="36">
        <v>0.874999999999999</v>
      </c>
      <c r="C9" s="28">
        <v>30</v>
      </c>
      <c r="D9" s="2">
        <v>1</v>
      </c>
      <c r="E9" s="5">
        <v>70</v>
      </c>
      <c r="F9" s="29">
        <v>80</v>
      </c>
    </row>
    <row r="10" spans="1:8">
      <c r="B10" s="36">
        <v>0.91666666666666596</v>
      </c>
      <c r="C10" s="28">
        <v>20</v>
      </c>
      <c r="D10" s="2">
        <v>1</v>
      </c>
      <c r="E10" s="5">
        <v>70</v>
      </c>
      <c r="F10" s="29">
        <v>80</v>
      </c>
    </row>
    <row r="11" spans="1:8">
      <c r="B11" s="36">
        <v>0.95833333333333304</v>
      </c>
      <c r="C11" s="28">
        <v>18</v>
      </c>
      <c r="D11" s="2">
        <v>1</v>
      </c>
      <c r="E11" s="5">
        <v>70</v>
      </c>
      <c r="F11" s="29">
        <v>80</v>
      </c>
    </row>
    <row r="12" spans="1:8">
      <c r="B12" s="36">
        <v>0.999999999999999</v>
      </c>
      <c r="C12" s="27">
        <v>20</v>
      </c>
      <c r="D12" s="10">
        <v>1</v>
      </c>
      <c r="E12" s="5">
        <v>70</v>
      </c>
      <c r="F12" s="29">
        <v>80</v>
      </c>
    </row>
    <row r="13" spans="1:8">
      <c r="B13" s="36">
        <v>1.0416666666666701</v>
      </c>
      <c r="C13" s="27">
        <v>22</v>
      </c>
      <c r="D13" s="10">
        <v>1</v>
      </c>
      <c r="E13" s="5">
        <v>70</v>
      </c>
      <c r="F13" s="29">
        <v>80</v>
      </c>
    </row>
    <row r="14" spans="1:8">
      <c r="B14" s="36">
        <v>1.0833333333333299</v>
      </c>
      <c r="C14" s="27">
        <v>23</v>
      </c>
      <c r="D14" s="10">
        <v>1</v>
      </c>
      <c r="E14" s="5">
        <v>70</v>
      </c>
      <c r="F14" s="29">
        <v>80</v>
      </c>
    </row>
    <row r="15" spans="1:8">
      <c r="B15" s="36">
        <v>1.125</v>
      </c>
      <c r="C15" s="27">
        <v>24</v>
      </c>
      <c r="D15" s="10">
        <v>1</v>
      </c>
      <c r="E15" s="5">
        <v>70</v>
      </c>
      <c r="F15" s="29">
        <v>80</v>
      </c>
      <c r="H15" t="s">
        <v>184</v>
      </c>
    </row>
    <row r="16" spans="1:8">
      <c r="B16" s="36">
        <v>1.1666666666666701</v>
      </c>
      <c r="C16" s="27">
        <v>20</v>
      </c>
      <c r="D16" s="10">
        <v>1</v>
      </c>
      <c r="E16" s="5">
        <v>70</v>
      </c>
      <c r="F16" s="29">
        <v>80</v>
      </c>
      <c r="H16" t="s">
        <v>185</v>
      </c>
    </row>
    <row r="17" spans="2:8">
      <c r="B17" s="36">
        <v>1.2083333333333299</v>
      </c>
      <c r="C17" s="27">
        <v>30</v>
      </c>
      <c r="D17" s="10">
        <v>1</v>
      </c>
      <c r="E17" s="5">
        <v>70</v>
      </c>
      <c r="F17" s="29">
        <v>80</v>
      </c>
      <c r="H17" t="s">
        <v>186</v>
      </c>
    </row>
    <row r="18" spans="2:8">
      <c r="B18" s="36">
        <v>1.25</v>
      </c>
      <c r="C18" s="27">
        <v>35</v>
      </c>
      <c r="D18" s="10">
        <v>1</v>
      </c>
      <c r="E18" s="5">
        <v>70</v>
      </c>
      <c r="F18" s="29">
        <v>80</v>
      </c>
    </row>
    <row r="19" spans="2:8">
      <c r="B19" s="36">
        <v>1.2916666666666701</v>
      </c>
      <c r="C19" s="27">
        <v>40</v>
      </c>
      <c r="D19" s="10">
        <v>0</v>
      </c>
      <c r="E19" s="5">
        <v>70</v>
      </c>
      <c r="F19" s="29">
        <v>80</v>
      </c>
    </row>
    <row r="20" spans="2:8">
      <c r="B20" s="36">
        <v>1.3333333333333299</v>
      </c>
      <c r="C20" s="27">
        <v>43</v>
      </c>
      <c r="D20" s="10">
        <v>0</v>
      </c>
      <c r="E20" s="5">
        <v>70</v>
      </c>
      <c r="F20" s="29">
        <v>80</v>
      </c>
    </row>
    <row r="21" spans="2:8">
      <c r="B21" s="36">
        <v>1.375</v>
      </c>
      <c r="C21" s="27">
        <v>50</v>
      </c>
      <c r="D21" s="10">
        <v>0</v>
      </c>
      <c r="E21" s="5">
        <v>70</v>
      </c>
      <c r="F21" s="29">
        <v>80</v>
      </c>
    </row>
    <row r="22" spans="2:8">
      <c r="B22" s="36">
        <v>1.4166666666666701</v>
      </c>
      <c r="C22" s="27">
        <v>55</v>
      </c>
      <c r="D22" s="10">
        <v>0</v>
      </c>
      <c r="E22" s="5">
        <v>70</v>
      </c>
      <c r="F22" s="29">
        <v>80</v>
      </c>
    </row>
    <row r="23" spans="2:8">
      <c r="B23" s="36">
        <v>1.4583333333333299</v>
      </c>
      <c r="C23" s="27">
        <v>60</v>
      </c>
      <c r="D23" s="10">
        <v>0</v>
      </c>
      <c r="E23" s="5">
        <v>70</v>
      </c>
      <c r="F23" s="29">
        <v>80</v>
      </c>
    </row>
    <row r="24" spans="2:8">
      <c r="B24" s="36">
        <v>1.5</v>
      </c>
      <c r="C24" s="27">
        <v>65</v>
      </c>
      <c r="D24" s="10">
        <v>0</v>
      </c>
      <c r="E24" s="5">
        <v>70</v>
      </c>
      <c r="F24" s="29">
        <v>80</v>
      </c>
    </row>
    <row r="25" spans="2:8">
      <c r="B25" s="36">
        <v>1.5416666666666701</v>
      </c>
      <c r="C25" s="27">
        <v>75</v>
      </c>
      <c r="D25" s="10">
        <v>0</v>
      </c>
      <c r="E25" s="5">
        <v>70</v>
      </c>
      <c r="F25" s="29">
        <v>80</v>
      </c>
    </row>
    <row r="26" spans="2:8">
      <c r="B26" s="36">
        <v>0.58333333333333337</v>
      </c>
      <c r="C26" s="27">
        <v>80</v>
      </c>
      <c r="D26" s="2">
        <v>0</v>
      </c>
      <c r="E26" s="5">
        <v>70</v>
      </c>
      <c r="F26" s="29">
        <v>80</v>
      </c>
    </row>
    <row r="27" spans="2:8">
      <c r="B27" s="36">
        <v>0.625</v>
      </c>
      <c r="C27" s="27">
        <v>82</v>
      </c>
      <c r="D27" s="2">
        <v>0</v>
      </c>
      <c r="E27" s="5">
        <v>70</v>
      </c>
      <c r="F27" s="29">
        <v>80</v>
      </c>
    </row>
    <row r="28" spans="2:8">
      <c r="B28" s="36">
        <v>0.66666666666666696</v>
      </c>
      <c r="C28" s="27">
        <v>83</v>
      </c>
      <c r="D28" s="2">
        <v>0</v>
      </c>
      <c r="E28" s="5">
        <v>70</v>
      </c>
      <c r="F28" s="29">
        <v>80</v>
      </c>
    </row>
    <row r="29" spans="2:8">
      <c r="B29" s="36">
        <v>0.70833333333333304</v>
      </c>
      <c r="C29" s="27">
        <v>80</v>
      </c>
      <c r="D29" s="2">
        <v>0</v>
      </c>
      <c r="E29" s="5">
        <v>70</v>
      </c>
      <c r="F29" s="29">
        <v>80</v>
      </c>
    </row>
    <row r="30" spans="2:8">
      <c r="B30" s="36">
        <v>0.75</v>
      </c>
      <c r="C30" s="28">
        <v>60</v>
      </c>
      <c r="D30" s="2">
        <v>1</v>
      </c>
      <c r="E30" s="5">
        <v>70</v>
      </c>
      <c r="F30" s="29">
        <v>80</v>
      </c>
    </row>
    <row r="31" spans="2:8">
      <c r="B31" s="36">
        <v>0.79166666666666596</v>
      </c>
      <c r="C31" s="28">
        <v>55</v>
      </c>
      <c r="D31" s="2">
        <v>1</v>
      </c>
      <c r="E31" s="5">
        <v>70</v>
      </c>
      <c r="F31" s="29">
        <v>80</v>
      </c>
    </row>
    <row r="32" spans="2:8">
      <c r="B32" s="36">
        <v>0.83333333333333304</v>
      </c>
      <c r="C32" s="28">
        <v>40</v>
      </c>
      <c r="D32" s="2">
        <v>1</v>
      </c>
      <c r="E32" s="5">
        <v>70</v>
      </c>
      <c r="F32" s="29">
        <v>80</v>
      </c>
    </row>
    <row r="33" spans="1:6">
      <c r="B33" s="36">
        <v>0.874999999999999</v>
      </c>
      <c r="C33" s="28">
        <v>30</v>
      </c>
      <c r="D33" s="2">
        <v>1</v>
      </c>
      <c r="E33" s="5">
        <v>70</v>
      </c>
      <c r="F33" s="29">
        <v>80</v>
      </c>
    </row>
    <row r="34" spans="1:6">
      <c r="B34" s="36">
        <v>0.91666666666666596</v>
      </c>
      <c r="C34" s="28">
        <v>20</v>
      </c>
      <c r="D34" s="2">
        <v>1</v>
      </c>
      <c r="E34" s="5">
        <v>70</v>
      </c>
      <c r="F34" s="29">
        <v>80</v>
      </c>
    </row>
    <row r="35" spans="1:6">
      <c r="B35" s="37">
        <v>0.95833333333333304</v>
      </c>
      <c r="C35" s="32">
        <v>18</v>
      </c>
      <c r="D35" s="33">
        <v>1</v>
      </c>
      <c r="E35" s="5">
        <v>70</v>
      </c>
      <c r="F35" s="29">
        <v>80</v>
      </c>
    </row>
    <row r="36" spans="1:6">
      <c r="A36" s="2" t="s">
        <v>66</v>
      </c>
      <c r="B36" s="36">
        <v>0.999999999999999</v>
      </c>
      <c r="C36" s="27">
        <v>20</v>
      </c>
      <c r="D36" s="10">
        <v>1</v>
      </c>
      <c r="E36" s="5">
        <v>70</v>
      </c>
      <c r="F36" s="29">
        <v>80</v>
      </c>
    </row>
    <row r="37" spans="1:6">
      <c r="B37" s="35">
        <v>1.0416666666666701</v>
      </c>
      <c r="C37" s="30">
        <v>22</v>
      </c>
      <c r="D37" s="34">
        <v>1</v>
      </c>
      <c r="E37" s="5">
        <v>70</v>
      </c>
      <c r="F37" s="29">
        <v>80</v>
      </c>
    </row>
    <row r="38" spans="1:6">
      <c r="B38" s="36">
        <v>1.0833333333333299</v>
      </c>
      <c r="C38" s="27">
        <v>23</v>
      </c>
      <c r="D38" s="10">
        <v>1</v>
      </c>
      <c r="E38" s="5">
        <v>70</v>
      </c>
      <c r="F38" s="29">
        <v>80</v>
      </c>
    </row>
    <row r="39" spans="1:6">
      <c r="B39" s="36">
        <v>1.125</v>
      </c>
      <c r="C39" s="27">
        <v>24</v>
      </c>
      <c r="D39" s="10">
        <v>1</v>
      </c>
      <c r="E39" s="5">
        <v>70</v>
      </c>
      <c r="F39" s="29">
        <v>80</v>
      </c>
    </row>
    <row r="40" spans="1:6">
      <c r="B40" s="36">
        <v>1.1666666666666701</v>
      </c>
      <c r="C40" s="27">
        <v>20</v>
      </c>
      <c r="D40" s="10">
        <v>1</v>
      </c>
      <c r="E40" s="5">
        <v>70</v>
      </c>
      <c r="F40" s="29">
        <v>80</v>
      </c>
    </row>
    <row r="41" spans="1:6">
      <c r="B41" s="36">
        <v>1.2083333333333299</v>
      </c>
      <c r="C41" s="27">
        <v>30</v>
      </c>
      <c r="D41" s="10">
        <v>1</v>
      </c>
      <c r="E41" s="5">
        <v>70</v>
      </c>
      <c r="F41" s="29">
        <v>80</v>
      </c>
    </row>
    <row r="42" spans="1:6">
      <c r="B42" s="36">
        <v>1.25</v>
      </c>
      <c r="C42" s="27">
        <v>35</v>
      </c>
      <c r="D42" s="10">
        <v>1</v>
      </c>
      <c r="E42" s="5">
        <v>70</v>
      </c>
      <c r="F42" s="29">
        <v>80</v>
      </c>
    </row>
    <row r="43" spans="1:6">
      <c r="B43" s="36">
        <v>1.2916666666666701</v>
      </c>
      <c r="C43" s="27">
        <v>40</v>
      </c>
      <c r="D43" s="10">
        <v>0</v>
      </c>
      <c r="E43" s="5">
        <v>70</v>
      </c>
      <c r="F43" s="29">
        <v>80</v>
      </c>
    </row>
    <row r="44" spans="1:6">
      <c r="B44" s="36">
        <v>1.3333333333333299</v>
      </c>
      <c r="C44" s="27">
        <v>43</v>
      </c>
      <c r="D44" s="10">
        <v>0</v>
      </c>
      <c r="E44" s="5">
        <v>70</v>
      </c>
      <c r="F44" s="29">
        <v>80</v>
      </c>
    </row>
    <row r="45" spans="1:6">
      <c r="B45" s="36">
        <v>1.375</v>
      </c>
      <c r="C45" s="27">
        <v>50</v>
      </c>
      <c r="D45" s="10">
        <v>0</v>
      </c>
      <c r="E45" s="5">
        <v>70</v>
      </c>
      <c r="F45" s="29">
        <v>80</v>
      </c>
    </row>
    <row r="46" spans="1:6">
      <c r="B46" s="36">
        <v>1.4166666666666701</v>
      </c>
      <c r="C46" s="27">
        <v>55</v>
      </c>
      <c r="D46" s="10">
        <v>0</v>
      </c>
      <c r="E46" s="5">
        <v>70</v>
      </c>
      <c r="F46" s="29">
        <v>80</v>
      </c>
    </row>
    <row r="47" spans="1:6">
      <c r="B47" s="36">
        <v>1.4583333333333299</v>
      </c>
      <c r="C47" s="27">
        <v>60</v>
      </c>
      <c r="D47" s="10">
        <v>0</v>
      </c>
      <c r="E47" s="5">
        <v>70</v>
      </c>
      <c r="F47" s="29">
        <v>80</v>
      </c>
    </row>
    <row r="48" spans="1:6">
      <c r="B48" s="36">
        <v>1.5</v>
      </c>
      <c r="C48" s="27">
        <v>65</v>
      </c>
      <c r="D48" s="10">
        <v>0</v>
      </c>
      <c r="E48" s="5">
        <v>70</v>
      </c>
      <c r="F48" s="29">
        <v>80</v>
      </c>
    </row>
    <row r="49" spans="2:6">
      <c r="B49" s="36">
        <v>1.5416666666666701</v>
      </c>
      <c r="C49" s="27">
        <v>75</v>
      </c>
      <c r="D49" s="10">
        <v>0</v>
      </c>
      <c r="E49" s="5">
        <v>70</v>
      </c>
      <c r="F49" s="29">
        <v>80</v>
      </c>
    </row>
  </sheetData>
  <phoneticPr fontId="1"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5"/>
  <dimension ref="A1:P32"/>
  <sheetViews>
    <sheetView showGridLines="0" topLeftCell="A7" workbookViewId="0"/>
  </sheetViews>
  <sheetFormatPr defaultRowHeight="16.2"/>
  <cols>
    <col min="1" max="1" width="4.88671875" bestFit="1" customWidth="1"/>
    <col min="2" max="2" width="5.33203125" bestFit="1" customWidth="1"/>
    <col min="3" max="4" width="4.33203125" bestFit="1" customWidth="1"/>
  </cols>
  <sheetData>
    <row r="1" spans="1:16">
      <c r="A1" s="3" t="s">
        <v>67</v>
      </c>
      <c r="B1" s="3" t="s">
        <v>68</v>
      </c>
      <c r="C1" s="3" t="s">
        <v>70</v>
      </c>
      <c r="D1" s="3" t="s">
        <v>69</v>
      </c>
    </row>
    <row r="2" spans="1:16">
      <c r="A2" s="3">
        <v>0</v>
      </c>
      <c r="B2" s="3">
        <v>25</v>
      </c>
      <c r="C2" s="3">
        <v>50</v>
      </c>
      <c r="D2" s="3">
        <v>20</v>
      </c>
    </row>
    <row r="3" spans="1:16">
      <c r="A3" s="3">
        <v>2</v>
      </c>
      <c r="B3" s="3">
        <v>26</v>
      </c>
      <c r="C3" s="3">
        <v>50</v>
      </c>
      <c r="D3" s="3">
        <v>20</v>
      </c>
    </row>
    <row r="4" spans="1:16">
      <c r="A4" s="3">
        <v>4</v>
      </c>
      <c r="B4" s="3">
        <v>28</v>
      </c>
      <c r="C4" s="3">
        <v>50</v>
      </c>
      <c r="D4" s="3">
        <v>20</v>
      </c>
    </row>
    <row r="5" spans="1:16">
      <c r="A5" s="3">
        <v>6</v>
      </c>
      <c r="B5" s="3">
        <v>30</v>
      </c>
      <c r="C5" s="3">
        <v>50</v>
      </c>
      <c r="D5" s="3">
        <v>20</v>
      </c>
    </row>
    <row r="6" spans="1:16">
      <c r="A6" s="3">
        <v>8</v>
      </c>
      <c r="B6" s="3">
        <v>32</v>
      </c>
      <c r="C6" s="3">
        <v>50</v>
      </c>
      <c r="D6" s="3">
        <v>20</v>
      </c>
    </row>
    <row r="7" spans="1:16">
      <c r="A7" s="3">
        <v>10</v>
      </c>
      <c r="B7" s="3">
        <v>34</v>
      </c>
      <c r="C7" s="3">
        <v>50</v>
      </c>
      <c r="D7" s="3">
        <v>20</v>
      </c>
    </row>
    <row r="8" spans="1:16">
      <c r="A8" s="3">
        <v>12</v>
      </c>
      <c r="B8" s="3">
        <v>36</v>
      </c>
      <c r="C8" s="3">
        <v>50</v>
      </c>
      <c r="D8" s="3">
        <v>20</v>
      </c>
    </row>
    <row r="9" spans="1:16">
      <c r="A9" s="3">
        <v>14</v>
      </c>
      <c r="B9" s="3">
        <v>38</v>
      </c>
      <c r="C9" s="3">
        <v>50</v>
      </c>
      <c r="D9" s="3">
        <v>20</v>
      </c>
    </row>
    <row r="10" spans="1:16">
      <c r="A10" s="3">
        <v>16</v>
      </c>
      <c r="B10" s="3">
        <v>40</v>
      </c>
      <c r="C10" s="3">
        <v>50</v>
      </c>
      <c r="D10" s="3">
        <v>20</v>
      </c>
    </row>
    <row r="11" spans="1:16">
      <c r="A11" s="3">
        <v>18</v>
      </c>
      <c r="B11" s="3">
        <v>46</v>
      </c>
      <c r="C11" s="3">
        <v>50</v>
      </c>
      <c r="D11" s="3">
        <v>20</v>
      </c>
    </row>
    <row r="12" spans="1:16">
      <c r="A12" s="3">
        <v>20</v>
      </c>
      <c r="B12" s="3">
        <v>48</v>
      </c>
      <c r="C12" s="3">
        <v>50</v>
      </c>
      <c r="D12" s="3">
        <v>20</v>
      </c>
    </row>
    <row r="13" spans="1:16">
      <c r="A13" s="3">
        <v>22</v>
      </c>
      <c r="B13" s="3">
        <v>53</v>
      </c>
      <c r="C13" s="3">
        <v>50</v>
      </c>
      <c r="D13" s="3">
        <v>20</v>
      </c>
    </row>
    <row r="14" spans="1:16">
      <c r="A14" s="3">
        <v>24</v>
      </c>
      <c r="B14" s="3">
        <v>58</v>
      </c>
      <c r="C14" s="3">
        <v>50</v>
      </c>
      <c r="D14" s="3">
        <v>20</v>
      </c>
    </row>
    <row r="15" spans="1:16">
      <c r="A15" s="3">
        <v>26</v>
      </c>
      <c r="B15" s="3">
        <v>60</v>
      </c>
      <c r="C15" s="3">
        <v>50</v>
      </c>
      <c r="D15" s="3">
        <v>20</v>
      </c>
      <c r="F15" t="s">
        <v>307</v>
      </c>
      <c r="P15" t="s">
        <v>309</v>
      </c>
    </row>
    <row r="16" spans="1:16">
      <c r="A16" s="3">
        <v>28</v>
      </c>
      <c r="B16" s="3">
        <v>75</v>
      </c>
      <c r="C16" s="3">
        <v>50</v>
      </c>
      <c r="D16" s="3">
        <v>20</v>
      </c>
      <c r="F16" t="s">
        <v>308</v>
      </c>
    </row>
    <row r="17" spans="1:16">
      <c r="A17" s="3">
        <v>30</v>
      </c>
      <c r="B17" s="3">
        <v>79</v>
      </c>
      <c r="C17" s="3">
        <v>50</v>
      </c>
      <c r="D17" s="3">
        <v>20</v>
      </c>
    </row>
    <row r="18" spans="1:16">
      <c r="A18" s="3">
        <v>32</v>
      </c>
      <c r="B18" s="3">
        <v>80</v>
      </c>
      <c r="C18" s="3">
        <v>50</v>
      </c>
      <c r="D18" s="3">
        <v>20</v>
      </c>
    </row>
    <row r="19" spans="1:16">
      <c r="A19" s="3">
        <v>34</v>
      </c>
      <c r="B19" s="3">
        <v>84</v>
      </c>
      <c r="C19" s="3">
        <v>50</v>
      </c>
      <c r="D19" s="3">
        <v>20</v>
      </c>
    </row>
    <row r="20" spans="1:16">
      <c r="A20" s="3">
        <v>36</v>
      </c>
      <c r="B20" s="3">
        <v>86</v>
      </c>
      <c r="C20" s="3">
        <v>50</v>
      </c>
      <c r="D20" s="3">
        <v>20</v>
      </c>
    </row>
    <row r="21" spans="1:16">
      <c r="A21" s="3">
        <v>38</v>
      </c>
      <c r="B21" s="3">
        <v>85</v>
      </c>
      <c r="C21" s="3">
        <v>50</v>
      </c>
      <c r="D21" s="3">
        <v>20</v>
      </c>
    </row>
    <row r="22" spans="1:16">
      <c r="A22" s="3">
        <v>40</v>
      </c>
      <c r="B22" s="3">
        <v>85</v>
      </c>
      <c r="C22" s="3">
        <v>50</v>
      </c>
      <c r="D22" s="3">
        <v>20</v>
      </c>
    </row>
    <row r="23" spans="1:16">
      <c r="A23" s="3">
        <v>42</v>
      </c>
      <c r="B23" s="3">
        <v>86</v>
      </c>
      <c r="C23" s="3">
        <v>50</v>
      </c>
      <c r="D23" s="3">
        <v>20</v>
      </c>
    </row>
    <row r="24" spans="1:16">
      <c r="A24" s="3">
        <v>44</v>
      </c>
      <c r="B24" s="3">
        <v>85</v>
      </c>
      <c r="C24" s="3">
        <v>50</v>
      </c>
      <c r="D24" s="3">
        <v>20</v>
      </c>
    </row>
    <row r="25" spans="1:16">
      <c r="A25" s="3">
        <v>46</v>
      </c>
      <c r="B25" s="3">
        <v>86</v>
      </c>
      <c r="C25" s="3">
        <v>50</v>
      </c>
      <c r="D25" s="3">
        <v>20</v>
      </c>
    </row>
    <row r="26" spans="1:16">
      <c r="A26" s="3">
        <v>48</v>
      </c>
      <c r="B26" s="3">
        <v>70</v>
      </c>
      <c r="C26" s="3">
        <v>50</v>
      </c>
      <c r="D26" s="3">
        <v>20</v>
      </c>
    </row>
    <row r="27" spans="1:16">
      <c r="A27" s="3">
        <v>50</v>
      </c>
      <c r="B27" s="3">
        <v>67</v>
      </c>
      <c r="C27" s="3">
        <v>50</v>
      </c>
      <c r="D27" s="3">
        <v>20</v>
      </c>
    </row>
    <row r="28" spans="1:16">
      <c r="A28" s="3">
        <v>52</v>
      </c>
      <c r="B28" s="3">
        <v>65</v>
      </c>
      <c r="C28" s="3">
        <v>50</v>
      </c>
      <c r="D28" s="3">
        <v>20</v>
      </c>
    </row>
    <row r="29" spans="1:16">
      <c r="A29" s="3">
        <v>54</v>
      </c>
      <c r="B29" s="3">
        <v>65</v>
      </c>
      <c r="C29" s="3">
        <v>50</v>
      </c>
      <c r="D29" s="3">
        <v>20</v>
      </c>
    </row>
    <row r="30" spans="1:16">
      <c r="A30" s="3">
        <v>56</v>
      </c>
      <c r="B30" s="3">
        <v>65</v>
      </c>
      <c r="C30" s="3">
        <v>50</v>
      </c>
      <c r="D30" s="3">
        <v>20</v>
      </c>
    </row>
    <row r="31" spans="1:16">
      <c r="A31" s="3">
        <v>58</v>
      </c>
      <c r="B31" s="3">
        <v>63</v>
      </c>
      <c r="C31" s="3">
        <v>50</v>
      </c>
      <c r="D31" s="3">
        <v>20</v>
      </c>
      <c r="P31" t="s">
        <v>187</v>
      </c>
    </row>
    <row r="32" spans="1:16">
      <c r="A32" s="3">
        <v>60</v>
      </c>
      <c r="B32" s="3">
        <v>62</v>
      </c>
      <c r="C32" s="3">
        <v>50</v>
      </c>
      <c r="D32" s="3">
        <v>20</v>
      </c>
    </row>
  </sheetData>
  <phoneticPr fontId="1" type="noConversion"/>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6"/>
  <dimension ref="A1:P17"/>
  <sheetViews>
    <sheetView showGridLines="0" workbookViewId="0">
      <selection activeCell="AB13" sqref="AB13"/>
    </sheetView>
  </sheetViews>
  <sheetFormatPr defaultRowHeight="16.2"/>
  <cols>
    <col min="1" max="1" width="5.44140625" bestFit="1" customWidth="1"/>
    <col min="2" max="2" width="3.44140625" bestFit="1" customWidth="1"/>
    <col min="3" max="3" width="4.44140625" bestFit="1" customWidth="1"/>
    <col min="4" max="19" width="3.109375" customWidth="1"/>
  </cols>
  <sheetData>
    <row r="1" spans="1:16" ht="15.75" customHeight="1">
      <c r="A1" s="2" t="s">
        <v>77</v>
      </c>
      <c r="B1" s="2" t="s">
        <v>79</v>
      </c>
      <c r="C1" s="2" t="s">
        <v>78</v>
      </c>
      <c r="D1" s="5"/>
      <c r="E1" s="5"/>
    </row>
    <row r="2" spans="1:16" ht="15.75" customHeight="1">
      <c r="A2" s="2" t="s">
        <v>71</v>
      </c>
      <c r="B2" s="2">
        <v>18</v>
      </c>
      <c r="C2" s="2">
        <v>4.5</v>
      </c>
      <c r="D2" s="5"/>
      <c r="E2" s="5"/>
    </row>
    <row r="3" spans="1:16" ht="18.75" customHeight="1">
      <c r="A3" s="2" t="s">
        <v>72</v>
      </c>
      <c r="B3" s="2">
        <v>14</v>
      </c>
      <c r="C3" s="2">
        <v>6</v>
      </c>
      <c r="D3" s="5"/>
      <c r="E3" s="5"/>
      <c r="F3" s="40"/>
      <c r="G3" s="76"/>
      <c r="H3" s="76"/>
      <c r="I3" s="76"/>
      <c r="J3" s="76"/>
      <c r="K3" s="76"/>
      <c r="L3" s="77"/>
      <c r="M3" s="77"/>
      <c r="N3" s="77"/>
      <c r="O3" s="77"/>
      <c r="P3" s="77"/>
    </row>
    <row r="4" spans="1:16" ht="18.75" customHeight="1">
      <c r="A4" s="2" t="s">
        <v>73</v>
      </c>
      <c r="B4" s="2">
        <v>12</v>
      </c>
      <c r="C4" s="2">
        <v>4</v>
      </c>
      <c r="D4" s="5"/>
      <c r="E4" s="5"/>
      <c r="F4" s="40"/>
      <c r="G4" s="76"/>
      <c r="H4" s="76"/>
      <c r="I4" s="76" t="s">
        <v>233</v>
      </c>
      <c r="J4" s="76"/>
      <c r="K4" s="76"/>
      <c r="L4" s="77"/>
      <c r="M4" s="77"/>
      <c r="N4" s="77" t="s">
        <v>230</v>
      </c>
      <c r="O4" s="77"/>
      <c r="P4" s="77"/>
    </row>
    <row r="5" spans="1:16" ht="18.75" customHeight="1">
      <c r="A5" s="2" t="s">
        <v>74</v>
      </c>
      <c r="B5" s="2">
        <v>13</v>
      </c>
      <c r="C5" s="2">
        <v>7</v>
      </c>
      <c r="D5" s="5"/>
      <c r="E5" s="5"/>
      <c r="F5" s="40"/>
      <c r="G5" s="76"/>
      <c r="H5" s="76"/>
      <c r="I5" s="76"/>
      <c r="J5" s="76"/>
      <c r="K5" s="76"/>
      <c r="L5" s="77"/>
      <c r="M5" s="77"/>
      <c r="N5" s="77"/>
      <c r="O5" s="77"/>
      <c r="P5" s="77"/>
    </row>
    <row r="6" spans="1:16" ht="18.75" customHeight="1">
      <c r="A6" s="2" t="s">
        <v>75</v>
      </c>
      <c r="B6" s="2">
        <v>15</v>
      </c>
      <c r="C6" s="2">
        <v>9</v>
      </c>
      <c r="D6" s="5"/>
      <c r="E6" s="5"/>
      <c r="F6" s="40"/>
      <c r="G6" s="80"/>
      <c r="H6" s="80"/>
      <c r="I6" s="80"/>
      <c r="J6" s="80"/>
      <c r="K6" s="80"/>
      <c r="L6" s="77"/>
      <c r="M6" s="77"/>
      <c r="N6" s="77"/>
      <c r="O6" s="77"/>
      <c r="P6" s="77"/>
    </row>
    <row r="7" spans="1:16" ht="18.75" customHeight="1">
      <c r="A7" s="2" t="s">
        <v>76</v>
      </c>
      <c r="B7" s="2">
        <v>16</v>
      </c>
      <c r="C7" s="2">
        <v>6.5</v>
      </c>
      <c r="D7" s="5"/>
      <c r="E7" s="5"/>
      <c r="F7" s="40"/>
      <c r="G7" s="80"/>
      <c r="H7" s="80"/>
      <c r="I7" s="80"/>
      <c r="J7" s="80"/>
      <c r="K7" s="80"/>
      <c r="L7" s="77"/>
      <c r="M7" s="77"/>
      <c r="N7" s="77"/>
      <c r="O7" s="77"/>
      <c r="P7" s="77"/>
    </row>
    <row r="8" spans="1:16" ht="18.75" customHeight="1">
      <c r="F8" s="40"/>
      <c r="G8" s="78"/>
      <c r="H8" s="78"/>
      <c r="I8" s="78"/>
      <c r="J8" s="78"/>
      <c r="K8" s="78"/>
      <c r="L8" s="79"/>
      <c r="M8" s="79"/>
      <c r="N8" s="79"/>
      <c r="O8" s="79"/>
      <c r="P8" s="79"/>
    </row>
    <row r="9" spans="1:16" ht="18.75" customHeight="1">
      <c r="F9" s="40"/>
      <c r="G9" s="78"/>
      <c r="H9" s="78"/>
      <c r="I9" s="78"/>
      <c r="J9" s="78"/>
      <c r="K9" s="78"/>
      <c r="L9" s="79"/>
      <c r="M9" s="79"/>
      <c r="N9" s="79"/>
      <c r="O9" s="79"/>
      <c r="P9" s="79"/>
    </row>
    <row r="10" spans="1:16" ht="18.75" customHeight="1">
      <c r="F10" s="40"/>
      <c r="G10" s="78"/>
      <c r="H10" s="78"/>
      <c r="I10" s="78"/>
      <c r="J10" s="78"/>
      <c r="K10" s="78"/>
      <c r="L10" s="79"/>
      <c r="M10" s="79"/>
      <c r="N10" s="79"/>
      <c r="O10" s="79"/>
      <c r="P10" s="79"/>
    </row>
    <row r="11" spans="1:16" ht="18.75" customHeight="1">
      <c r="F11" s="40"/>
      <c r="G11" s="78"/>
      <c r="H11" s="78"/>
      <c r="I11" s="78" t="s">
        <v>231</v>
      </c>
      <c r="J11" s="78"/>
      <c r="K11" s="78"/>
      <c r="L11" s="79"/>
      <c r="M11" s="79"/>
      <c r="N11" s="79" t="s">
        <v>232</v>
      </c>
      <c r="O11" s="79"/>
      <c r="P11" s="79"/>
    </row>
    <row r="12" spans="1:16" ht="18.75" customHeight="1">
      <c r="G12" s="78"/>
      <c r="H12" s="78"/>
      <c r="I12" s="78"/>
      <c r="J12" s="78"/>
      <c r="K12" s="78"/>
      <c r="L12" s="79"/>
      <c r="M12" s="79"/>
      <c r="N12" s="79"/>
      <c r="O12" s="79"/>
      <c r="P12" s="79"/>
    </row>
    <row r="13" spans="1:16" ht="15.75" customHeight="1"/>
    <row r="14" spans="1:16" ht="15.75" customHeight="1"/>
    <row r="15" spans="1:16" ht="15.75" customHeight="1"/>
    <row r="16" spans="1:16">
      <c r="F16" t="s">
        <v>559</v>
      </c>
    </row>
    <row r="17" spans="6:6">
      <c r="F17" t="s">
        <v>560</v>
      </c>
    </row>
  </sheetData>
  <phoneticPr fontId="1" type="noConversion"/>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7"/>
  <dimension ref="A1:R19"/>
  <sheetViews>
    <sheetView showGridLines="0" zoomScaleNormal="100" workbookViewId="0">
      <selection activeCell="U28" sqref="U28"/>
    </sheetView>
  </sheetViews>
  <sheetFormatPr defaultColWidth="6.21875" defaultRowHeight="16.2"/>
  <cols>
    <col min="1" max="1" width="7.44140625" bestFit="1" customWidth="1"/>
    <col min="2" max="2" width="3.44140625" bestFit="1" customWidth="1"/>
    <col min="3" max="3" width="4.44140625" bestFit="1" customWidth="1"/>
  </cols>
  <sheetData>
    <row r="1" spans="1:18">
      <c r="A1" s="2" t="s">
        <v>77</v>
      </c>
      <c r="B1" s="2" t="s">
        <v>79</v>
      </c>
      <c r="C1" s="2" t="s">
        <v>78</v>
      </c>
    </row>
    <row r="2" spans="1:18">
      <c r="A2" s="2" t="s">
        <v>71</v>
      </c>
      <c r="B2" s="2">
        <v>18</v>
      </c>
      <c r="C2" s="2">
        <v>3</v>
      </c>
    </row>
    <row r="3" spans="1:18">
      <c r="A3" s="2" t="s">
        <v>72</v>
      </c>
      <c r="B3" s="2">
        <v>14</v>
      </c>
      <c r="C3" s="2">
        <v>6</v>
      </c>
    </row>
    <row r="4" spans="1:18">
      <c r="A4" s="2" t="s">
        <v>73</v>
      </c>
      <c r="B4" s="2">
        <v>15</v>
      </c>
      <c r="C4" s="2">
        <v>4</v>
      </c>
    </row>
    <row r="5" spans="1:18">
      <c r="A5" s="2" t="s">
        <v>74</v>
      </c>
      <c r="B5" s="2">
        <v>13</v>
      </c>
      <c r="C5" s="2">
        <v>7</v>
      </c>
    </row>
    <row r="6" spans="1:18">
      <c r="A6" s="2" t="s">
        <v>75</v>
      </c>
      <c r="B6" s="2">
        <v>15</v>
      </c>
      <c r="C6" s="2">
        <v>9</v>
      </c>
    </row>
    <row r="7" spans="1:18">
      <c r="A7" s="2" t="s">
        <v>76</v>
      </c>
      <c r="B7" s="2">
        <v>17</v>
      </c>
      <c r="C7" s="2">
        <v>7</v>
      </c>
    </row>
    <row r="9" spans="1:18">
      <c r="A9" t="s">
        <v>4</v>
      </c>
    </row>
    <row r="10" spans="1:18">
      <c r="A10" s="2" t="s">
        <v>80</v>
      </c>
      <c r="B10" s="2">
        <v>16</v>
      </c>
      <c r="C10" s="2">
        <v>5</v>
      </c>
    </row>
    <row r="16" spans="1:18">
      <c r="H16" s="154" t="s">
        <v>228</v>
      </c>
      <c r="I16" s="154"/>
      <c r="J16" s="154"/>
      <c r="K16" s="154"/>
      <c r="L16" s="154"/>
      <c r="R16" t="s">
        <v>229</v>
      </c>
    </row>
    <row r="17" spans="8:12">
      <c r="H17" s="154"/>
      <c r="I17" s="154"/>
      <c r="J17" s="154"/>
      <c r="K17" s="154"/>
      <c r="L17" s="154"/>
    </row>
    <row r="18" spans="8:12">
      <c r="H18" s="154"/>
      <c r="I18" s="154"/>
      <c r="J18" s="154"/>
      <c r="K18" s="154"/>
      <c r="L18" s="154"/>
    </row>
    <row r="19" spans="8:12">
      <c r="H19" s="154"/>
      <c r="I19" s="154"/>
      <c r="J19" s="154"/>
      <c r="K19" s="154"/>
      <c r="L19" s="154"/>
    </row>
  </sheetData>
  <mergeCells count="1">
    <mergeCell ref="H16:L19"/>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B1:E35"/>
  <sheetViews>
    <sheetView showGridLines="0" topLeftCell="A13" workbookViewId="0">
      <selection activeCell="D13" sqref="D13"/>
    </sheetView>
  </sheetViews>
  <sheetFormatPr defaultRowHeight="16.2"/>
  <cols>
    <col min="1" max="3" width="8.88671875" style="19"/>
    <col min="4" max="4" width="112.88671875" style="19" bestFit="1" customWidth="1"/>
    <col min="5" max="16384" width="8.88671875" style="19"/>
  </cols>
  <sheetData>
    <row r="1" spans="2:5">
      <c r="C1" s="19" t="s">
        <v>189</v>
      </c>
      <c r="D1" s="19" t="s">
        <v>191</v>
      </c>
    </row>
    <row r="2" spans="2:5">
      <c r="B2" s="75"/>
      <c r="C2" s="19" t="s">
        <v>188</v>
      </c>
      <c r="D2" s="19" t="s">
        <v>225</v>
      </c>
    </row>
    <row r="3" spans="2:5">
      <c r="B3" s="75"/>
      <c r="D3" s="19" t="s">
        <v>226</v>
      </c>
    </row>
    <row r="4" spans="2:5">
      <c r="B4" s="75"/>
      <c r="D4" s="19" t="s">
        <v>227</v>
      </c>
    </row>
    <row r="5" spans="2:5">
      <c r="B5" s="75"/>
      <c r="C5" s="19" t="s">
        <v>5</v>
      </c>
      <c r="D5" s="19" t="s">
        <v>217</v>
      </c>
    </row>
    <row r="6" spans="2:5">
      <c r="B6" s="75"/>
      <c r="D6" s="19" t="s">
        <v>218</v>
      </c>
    </row>
    <row r="7" spans="2:5">
      <c r="B7" s="75"/>
      <c r="D7" s="19" t="s">
        <v>219</v>
      </c>
    </row>
    <row r="8" spans="2:5">
      <c r="B8" s="75"/>
      <c r="D8" s="19" t="s">
        <v>220</v>
      </c>
    </row>
    <row r="9" spans="2:5">
      <c r="B9" s="75"/>
      <c r="D9" s="19" t="s">
        <v>209</v>
      </c>
    </row>
    <row r="10" spans="2:5">
      <c r="B10" s="75"/>
      <c r="D10" s="19" t="s">
        <v>221</v>
      </c>
    </row>
    <row r="11" spans="2:5">
      <c r="B11" s="75"/>
      <c r="D11" s="19" t="s">
        <v>222</v>
      </c>
    </row>
    <row r="12" spans="2:5">
      <c r="B12" s="75"/>
      <c r="C12" s="19" t="s">
        <v>190</v>
      </c>
      <c r="D12" s="19" t="s">
        <v>558</v>
      </c>
    </row>
    <row r="13" spans="2:5">
      <c r="C13" s="19" t="s">
        <v>206</v>
      </c>
      <c r="D13" s="74" t="s">
        <v>207</v>
      </c>
      <c r="E13" s="19" t="s">
        <v>208</v>
      </c>
    </row>
    <row r="15" spans="2:5">
      <c r="B15" s="75" t="s">
        <v>204</v>
      </c>
    </row>
    <row r="16" spans="2:5">
      <c r="B16" s="19" t="s">
        <v>402</v>
      </c>
    </row>
    <row r="17" spans="2:2">
      <c r="B17" s="75" t="s">
        <v>224</v>
      </c>
    </row>
    <row r="18" spans="2:2">
      <c r="B18" s="75" t="s">
        <v>203</v>
      </c>
    </row>
    <row r="19" spans="2:2">
      <c r="B19" s="75" t="s">
        <v>202</v>
      </c>
    </row>
    <row r="20" spans="2:2">
      <c r="B20" s="75" t="s">
        <v>201</v>
      </c>
    </row>
    <row r="21" spans="2:2">
      <c r="B21" s="75" t="s">
        <v>200</v>
      </c>
    </row>
    <row r="22" spans="2:2">
      <c r="B22" s="75" t="s">
        <v>199</v>
      </c>
    </row>
    <row r="23" spans="2:2">
      <c r="B23" s="75" t="s">
        <v>198</v>
      </c>
    </row>
    <row r="24" spans="2:2">
      <c r="B24" s="75" t="s">
        <v>197</v>
      </c>
    </row>
    <row r="25" spans="2:2">
      <c r="B25" s="75" t="s">
        <v>196</v>
      </c>
    </row>
    <row r="26" spans="2:2">
      <c r="B26" s="75" t="s">
        <v>195</v>
      </c>
    </row>
    <row r="27" spans="2:2">
      <c r="B27" s="75" t="s">
        <v>194</v>
      </c>
    </row>
    <row r="28" spans="2:2">
      <c r="B28" s="75" t="s">
        <v>193</v>
      </c>
    </row>
    <row r="29" spans="2:2">
      <c r="B29" s="75" t="s">
        <v>192</v>
      </c>
    </row>
    <row r="31" spans="2:2">
      <c r="B31" s="75" t="s">
        <v>205</v>
      </c>
    </row>
    <row r="32" spans="2:2">
      <c r="B32" s="75" t="s">
        <v>210</v>
      </c>
    </row>
    <row r="33" spans="2:2">
      <c r="B33" s="75" t="s">
        <v>211</v>
      </c>
    </row>
    <row r="34" spans="2:2">
      <c r="B34" s="75" t="s">
        <v>223</v>
      </c>
    </row>
    <row r="35" spans="2:2">
      <c r="B35" s="75" t="s">
        <v>216</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G24"/>
  <sheetViews>
    <sheetView showGridLines="0" workbookViewId="0">
      <selection activeCell="A8" sqref="A8:XFD8"/>
    </sheetView>
  </sheetViews>
  <sheetFormatPr defaultRowHeight="16.2"/>
  <cols>
    <col min="2" max="2" width="11" customWidth="1"/>
  </cols>
  <sheetData>
    <row r="1" spans="1:7">
      <c r="A1" s="45" t="s">
        <v>138</v>
      </c>
      <c r="B1" t="s">
        <v>43</v>
      </c>
    </row>
    <row r="2" spans="1:7">
      <c r="A2" s="45" t="s">
        <v>138</v>
      </c>
      <c r="B2" t="s">
        <v>44</v>
      </c>
    </row>
    <row r="3" spans="1:7">
      <c r="A3" s="45" t="s">
        <v>138</v>
      </c>
      <c r="B3" t="s">
        <v>214</v>
      </c>
    </row>
    <row r="4" spans="1:7">
      <c r="A4" s="45" t="s">
        <v>138</v>
      </c>
      <c r="B4" t="s">
        <v>213</v>
      </c>
    </row>
    <row r="5" spans="1:7">
      <c r="A5" s="45" t="s">
        <v>138</v>
      </c>
      <c r="B5" t="s">
        <v>134</v>
      </c>
    </row>
    <row r="6" spans="1:7">
      <c r="A6" s="45" t="s">
        <v>138</v>
      </c>
      <c r="B6" t="s">
        <v>47</v>
      </c>
    </row>
    <row r="7" spans="1:7">
      <c r="B7" t="s">
        <v>563</v>
      </c>
    </row>
    <row r="9" spans="1:7">
      <c r="B9" t="s">
        <v>135</v>
      </c>
    </row>
    <row r="10" spans="1:7">
      <c r="A10" s="45" t="s">
        <v>138</v>
      </c>
      <c r="B10" t="s">
        <v>136</v>
      </c>
    </row>
    <row r="11" spans="1:7">
      <c r="A11" s="45" t="s">
        <v>138</v>
      </c>
      <c r="B11" t="s">
        <v>137</v>
      </c>
    </row>
    <row r="13" spans="1:7">
      <c r="B13" t="s">
        <v>139</v>
      </c>
    </row>
    <row r="14" spans="1:7">
      <c r="B14" t="s">
        <v>45</v>
      </c>
    </row>
    <row r="16" spans="1:7">
      <c r="D16" s="40"/>
      <c r="E16" s="40"/>
      <c r="F16" s="40"/>
      <c r="G16" s="40"/>
    </row>
    <row r="17" spans="2:7">
      <c r="B17" t="s">
        <v>212</v>
      </c>
      <c r="D17" s="40"/>
      <c r="E17" s="40"/>
      <c r="F17" s="40"/>
      <c r="G17" s="40"/>
    </row>
    <row r="18" spans="2:7">
      <c r="B18" s="13" t="s">
        <v>215</v>
      </c>
      <c r="D18" s="40"/>
      <c r="E18" s="40"/>
      <c r="F18" s="40"/>
      <c r="G18" s="40"/>
    </row>
    <row r="19" spans="2:7">
      <c r="D19" s="40"/>
      <c r="E19" s="40"/>
      <c r="F19" s="40"/>
      <c r="G19" s="40"/>
    </row>
    <row r="20" spans="2:7">
      <c r="D20" s="40"/>
      <c r="E20" s="40"/>
      <c r="F20" s="40"/>
      <c r="G20" s="40"/>
    </row>
    <row r="21" spans="2:7">
      <c r="D21" s="40"/>
      <c r="E21" s="40"/>
      <c r="F21" s="40"/>
      <c r="G21" s="40"/>
    </row>
    <row r="22" spans="2:7">
      <c r="D22" s="40"/>
      <c r="E22" s="40"/>
      <c r="F22" s="40"/>
      <c r="G22" s="40"/>
    </row>
    <row r="23" spans="2:7">
      <c r="D23" s="40"/>
      <c r="E23" s="40"/>
      <c r="F23" s="40"/>
      <c r="G23" s="40"/>
    </row>
    <row r="24" spans="2:7">
      <c r="D24" s="40"/>
      <c r="E24" s="40"/>
      <c r="F24" s="40"/>
      <c r="G24" s="40"/>
    </row>
  </sheetData>
  <phoneticPr fontId="1" type="noConversion"/>
  <hyperlinks>
    <hyperlink ref="B18"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dimension ref="A1:U30"/>
  <sheetViews>
    <sheetView showGridLines="0" zoomScale="85" zoomScaleNormal="85" workbookViewId="0">
      <selection activeCell="L16" sqref="L16"/>
    </sheetView>
  </sheetViews>
  <sheetFormatPr defaultRowHeight="16.2"/>
  <cols>
    <col min="1" max="1" width="4.88671875" bestFit="1" customWidth="1"/>
    <col min="2" max="2" width="2.88671875" bestFit="1" customWidth="1"/>
    <col min="3" max="4" width="2.77734375" bestFit="1" customWidth="1"/>
  </cols>
  <sheetData>
    <row r="1" spans="1:19">
      <c r="A1" s="2" t="s">
        <v>12</v>
      </c>
      <c r="B1" s="2" t="s">
        <v>9</v>
      </c>
      <c r="C1" s="2" t="s">
        <v>10</v>
      </c>
      <c r="D1" s="2" t="s">
        <v>11</v>
      </c>
    </row>
    <row r="2" spans="1:19">
      <c r="A2" s="2">
        <v>0</v>
      </c>
      <c r="B2" s="2">
        <v>1</v>
      </c>
      <c r="C2" s="2">
        <v>1.2</v>
      </c>
      <c r="D2" s="2">
        <v>1.4</v>
      </c>
    </row>
    <row r="3" spans="1:19">
      <c r="A3" s="2">
        <v>10</v>
      </c>
      <c r="B3" s="2">
        <v>2</v>
      </c>
      <c r="C3" s="2">
        <v>3</v>
      </c>
      <c r="D3" s="2">
        <v>5</v>
      </c>
    </row>
    <row r="4" spans="1:19">
      <c r="A4" s="2">
        <v>20</v>
      </c>
      <c r="B4" s="2">
        <v>4</v>
      </c>
      <c r="C4" s="2">
        <v>5</v>
      </c>
      <c r="D4" s="2">
        <v>6</v>
      </c>
    </row>
    <row r="5" spans="1:19">
      <c r="A5" s="2">
        <v>30</v>
      </c>
      <c r="B5" s="2">
        <v>5</v>
      </c>
      <c r="C5" s="2">
        <v>6</v>
      </c>
      <c r="D5" s="2">
        <v>7</v>
      </c>
    </row>
    <row r="6" spans="1:19">
      <c r="A6" s="2">
        <v>40</v>
      </c>
      <c r="B6" s="2">
        <v>5</v>
      </c>
      <c r="C6" s="2">
        <v>6</v>
      </c>
      <c r="D6" s="2">
        <v>7</v>
      </c>
    </row>
    <row r="7" spans="1:19">
      <c r="A7" s="2">
        <v>50</v>
      </c>
      <c r="B7" s="2">
        <v>6.5</v>
      </c>
      <c r="C7" s="2">
        <v>7</v>
      </c>
      <c r="D7" s="2">
        <v>8</v>
      </c>
    </row>
    <row r="8" spans="1:19">
      <c r="A8" s="2">
        <v>60</v>
      </c>
      <c r="B8" s="2">
        <v>7</v>
      </c>
      <c r="C8" s="2">
        <v>8</v>
      </c>
      <c r="D8" s="2">
        <v>9</v>
      </c>
    </row>
    <row r="13" spans="1:19">
      <c r="F13" t="s">
        <v>42</v>
      </c>
      <c r="K13" s="18" t="s">
        <v>40</v>
      </c>
      <c r="L13" s="19"/>
      <c r="M13" s="19"/>
      <c r="N13" s="19"/>
      <c r="O13" s="19"/>
      <c r="P13" s="18" t="s">
        <v>41</v>
      </c>
    </row>
    <row r="14" spans="1:19">
      <c r="K14" s="19"/>
      <c r="L14" s="19"/>
      <c r="M14" s="19"/>
      <c r="N14" s="19"/>
      <c r="O14" s="19"/>
    </row>
    <row r="15" spans="1:19">
      <c r="A15" s="22"/>
      <c r="B15" s="22"/>
      <c r="C15" s="22"/>
      <c r="D15" s="22"/>
      <c r="E15" s="22"/>
      <c r="F15" s="22"/>
      <c r="G15" s="22"/>
      <c r="H15" s="22"/>
      <c r="I15" s="22"/>
      <c r="J15" s="22"/>
      <c r="K15" s="23"/>
      <c r="L15" s="23"/>
      <c r="M15" s="23"/>
      <c r="N15" s="23"/>
      <c r="O15" s="23"/>
      <c r="P15" s="22"/>
      <c r="Q15" s="22"/>
      <c r="R15" s="22"/>
      <c r="S15" s="22"/>
    </row>
    <row r="29" spans="6:21" ht="16.5" customHeight="1">
      <c r="F29" t="s">
        <v>261</v>
      </c>
      <c r="K29" t="s">
        <v>263</v>
      </c>
      <c r="O29" t="s">
        <v>264</v>
      </c>
      <c r="S29" s="149" t="s">
        <v>39</v>
      </c>
      <c r="T29" s="149"/>
      <c r="U29" s="149"/>
    </row>
    <row r="30" spans="6:21">
      <c r="F30" t="s">
        <v>262</v>
      </c>
      <c r="S30" s="149"/>
      <c r="T30" s="149"/>
      <c r="U30" s="149"/>
    </row>
  </sheetData>
  <mergeCells count="1">
    <mergeCell ref="S29:U30"/>
  </mergeCells>
  <phoneticPr fontId="1" type="noConversion"/>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dimension ref="A1:Z103"/>
  <sheetViews>
    <sheetView showGridLines="0" topLeftCell="A43" workbookViewId="0">
      <selection activeCell="L74" sqref="L74"/>
    </sheetView>
  </sheetViews>
  <sheetFormatPr defaultRowHeight="16.2"/>
  <cols>
    <col min="1" max="1" width="10.44140625" bestFit="1" customWidth="1"/>
    <col min="4" max="4" width="10.44140625" bestFit="1" customWidth="1"/>
    <col min="6" max="6" width="9.6640625" bestFit="1" customWidth="1"/>
  </cols>
  <sheetData>
    <row r="1" spans="1:14">
      <c r="A1" t="s">
        <v>274</v>
      </c>
      <c r="B1" t="s">
        <v>272</v>
      </c>
      <c r="E1" t="s">
        <v>274</v>
      </c>
      <c r="F1" t="s">
        <v>297</v>
      </c>
    </row>
    <row r="2" spans="1:14">
      <c r="A2" t="s">
        <v>275</v>
      </c>
      <c r="B2">
        <v>4</v>
      </c>
      <c r="D2" t="s">
        <v>278</v>
      </c>
      <c r="E2" t="s">
        <v>275</v>
      </c>
      <c r="F2">
        <f>AVERAGEIF($A$2:$A$21,E2,$B$2:$B$21)</f>
        <v>3.84</v>
      </c>
    </row>
    <row r="3" spans="1:14">
      <c r="A3" t="s">
        <v>275</v>
      </c>
      <c r="B3">
        <v>4.2</v>
      </c>
      <c r="E3" t="s">
        <v>277</v>
      </c>
      <c r="F3">
        <f>AVERAGEIF($A$2:$A$21,E3,$B$2:$B$21)</f>
        <v>6.69</v>
      </c>
    </row>
    <row r="4" spans="1:14">
      <c r="A4" t="s">
        <v>275</v>
      </c>
      <c r="B4">
        <v>3</v>
      </c>
    </row>
    <row r="5" spans="1:14">
      <c r="A5" t="s">
        <v>275</v>
      </c>
      <c r="B5">
        <v>3.5</v>
      </c>
      <c r="F5" t="s">
        <v>293</v>
      </c>
    </row>
    <row r="6" spans="1:14">
      <c r="A6" t="s">
        <v>275</v>
      </c>
      <c r="B6">
        <v>4</v>
      </c>
      <c r="E6" t="s">
        <v>275</v>
      </c>
      <c r="F6">
        <f>STDEV(B2:B11)</f>
        <v>0.58916136254095164</v>
      </c>
    </row>
    <row r="7" spans="1:14">
      <c r="A7" t="s">
        <v>275</v>
      </c>
      <c r="B7">
        <v>3.7</v>
      </c>
      <c r="D7" t="s">
        <v>296</v>
      </c>
      <c r="E7" t="s">
        <v>276</v>
      </c>
      <c r="F7">
        <f>_xlfn.STDEV.S(B12:B21)</f>
        <v>1.3714955340794943</v>
      </c>
    </row>
    <row r="8" spans="1:14">
      <c r="A8" t="s">
        <v>275</v>
      </c>
      <c r="B8">
        <v>5</v>
      </c>
    </row>
    <row r="9" spans="1:14">
      <c r="A9" t="s">
        <v>275</v>
      </c>
      <c r="B9">
        <v>3</v>
      </c>
    </row>
    <row r="10" spans="1:14">
      <c r="A10" t="s">
        <v>275</v>
      </c>
      <c r="B10">
        <v>4</v>
      </c>
    </row>
    <row r="11" spans="1:14">
      <c r="A11" t="s">
        <v>275</v>
      </c>
      <c r="B11">
        <v>4</v>
      </c>
    </row>
    <row r="12" spans="1:14">
      <c r="A12" t="s">
        <v>276</v>
      </c>
      <c r="B12">
        <v>5.5</v>
      </c>
    </row>
    <row r="13" spans="1:14">
      <c r="A13" t="s">
        <v>276</v>
      </c>
      <c r="B13">
        <v>5.7</v>
      </c>
    </row>
    <row r="14" spans="1:14">
      <c r="A14" t="s">
        <v>276</v>
      </c>
      <c r="B14">
        <v>8</v>
      </c>
    </row>
    <row r="15" spans="1:14">
      <c r="A15" t="s">
        <v>276</v>
      </c>
      <c r="B15">
        <v>6</v>
      </c>
      <c r="H15" t="s">
        <v>279</v>
      </c>
      <c r="N15" t="s">
        <v>295</v>
      </c>
    </row>
    <row r="16" spans="1:14">
      <c r="A16" t="s">
        <v>276</v>
      </c>
      <c r="B16">
        <v>5.9</v>
      </c>
      <c r="N16" t="s">
        <v>294</v>
      </c>
    </row>
    <row r="17" spans="1:15">
      <c r="A17" t="s">
        <v>276</v>
      </c>
      <c r="B17">
        <v>6</v>
      </c>
    </row>
    <row r="18" spans="1:15">
      <c r="A18" t="s">
        <v>276</v>
      </c>
      <c r="B18">
        <v>6.3</v>
      </c>
    </row>
    <row r="19" spans="1:15">
      <c r="A19" t="s">
        <v>276</v>
      </c>
      <c r="B19">
        <v>6.5</v>
      </c>
    </row>
    <row r="20" spans="1:15">
      <c r="A20" t="s">
        <v>276</v>
      </c>
      <c r="B20">
        <v>10</v>
      </c>
    </row>
    <row r="21" spans="1:15">
      <c r="A21" t="s">
        <v>276</v>
      </c>
      <c r="B21">
        <v>7</v>
      </c>
    </row>
    <row r="23" spans="1:15">
      <c r="A23" s="22"/>
      <c r="B23" s="22"/>
      <c r="C23" s="22"/>
      <c r="D23" s="22"/>
      <c r="E23" s="22"/>
      <c r="F23" s="22"/>
      <c r="G23" s="22"/>
      <c r="H23" s="22"/>
      <c r="I23" s="22"/>
      <c r="J23" s="22"/>
      <c r="K23" s="22"/>
      <c r="L23" s="22"/>
      <c r="M23" s="22"/>
      <c r="N23" s="22"/>
    </row>
    <row r="24" spans="1:15" s="40" customFormat="1">
      <c r="E24" s="40">
        <v>0.4</v>
      </c>
    </row>
    <row r="25" spans="1:15">
      <c r="A25" s="3" t="s">
        <v>274</v>
      </c>
      <c r="B25" s="3" t="s">
        <v>272</v>
      </c>
      <c r="C25" s="3" t="s">
        <v>280</v>
      </c>
      <c r="D25" s="3" t="s">
        <v>281</v>
      </c>
      <c r="E25" s="3" t="s">
        <v>282</v>
      </c>
      <c r="F25" s="3" t="s">
        <v>283</v>
      </c>
      <c r="G25" s="7"/>
      <c r="H25" s="7"/>
      <c r="I25" s="7"/>
      <c r="J25" s="7"/>
      <c r="K25" s="7"/>
      <c r="L25" s="7"/>
      <c r="M25" s="7"/>
      <c r="N25" s="7"/>
      <c r="O25" s="7"/>
    </row>
    <row r="26" spans="1:15">
      <c r="A26" s="3" t="s">
        <v>275</v>
      </c>
      <c r="B26" s="3">
        <v>4</v>
      </c>
      <c r="C26" s="3">
        <v>1</v>
      </c>
      <c r="D26" s="3">
        <f ca="1">RAND() - 0.5</f>
        <v>0.46406497890204679</v>
      </c>
      <c r="E26" s="3">
        <f ca="1">D26*$E$24</f>
        <v>0.18562599156081871</v>
      </c>
      <c r="F26" s="3">
        <f ca="1">C26+E26</f>
        <v>1.1856259915608187</v>
      </c>
      <c r="G26" s="7"/>
      <c r="H26" s="7"/>
      <c r="I26" s="7"/>
      <c r="J26" s="7"/>
      <c r="K26" s="7"/>
      <c r="L26" s="7"/>
      <c r="M26" s="7"/>
      <c r="N26" s="7"/>
      <c r="O26" s="7"/>
    </row>
    <row r="27" spans="1:15">
      <c r="A27" s="3" t="s">
        <v>275</v>
      </c>
      <c r="B27" s="3">
        <v>4.2</v>
      </c>
      <c r="C27" s="3">
        <v>1</v>
      </c>
      <c r="D27" s="3">
        <f t="shared" ref="D27:D45" ca="1" si="0">RAND() - 0.5</f>
        <v>0.22646941613587734</v>
      </c>
      <c r="E27" s="3">
        <f t="shared" ref="E27:E45" ca="1" si="1">D27*$E$24</f>
        <v>9.0587766454350946E-2</v>
      </c>
      <c r="F27" s="3">
        <f t="shared" ref="F27:F45" ca="1" si="2">C27+E27</f>
        <v>1.0905877664543508</v>
      </c>
      <c r="G27" s="7"/>
      <c r="H27" s="7"/>
      <c r="I27" s="7"/>
      <c r="J27" s="7"/>
      <c r="K27" s="7"/>
      <c r="L27" s="7"/>
      <c r="M27" s="7"/>
      <c r="N27" s="7"/>
      <c r="O27" s="7"/>
    </row>
    <row r="28" spans="1:15">
      <c r="A28" s="3" t="s">
        <v>275</v>
      </c>
      <c r="B28" s="3">
        <v>3</v>
      </c>
      <c r="C28" s="3">
        <v>1</v>
      </c>
      <c r="D28" s="3">
        <f t="shared" ca="1" si="0"/>
        <v>-0.24857297272539214</v>
      </c>
      <c r="E28" s="3">
        <f t="shared" ca="1" si="1"/>
        <v>-9.9429189090156855E-2</v>
      </c>
      <c r="F28" s="3">
        <f t="shared" ca="1" si="2"/>
        <v>0.90057081090984314</v>
      </c>
      <c r="G28" s="7"/>
      <c r="H28" s="7"/>
      <c r="I28" s="7"/>
      <c r="J28" s="7"/>
      <c r="K28" s="7"/>
      <c r="L28" s="7"/>
      <c r="M28" s="7"/>
      <c r="N28" s="7"/>
      <c r="O28" s="7"/>
    </row>
    <row r="29" spans="1:15">
      <c r="A29" s="3" t="s">
        <v>275</v>
      </c>
      <c r="B29" s="3">
        <v>3.5</v>
      </c>
      <c r="C29" s="3">
        <v>1</v>
      </c>
      <c r="D29" s="3">
        <f t="shared" ca="1" si="0"/>
        <v>-0.38299397941673241</v>
      </c>
      <c r="E29" s="3">
        <f t="shared" ca="1" si="1"/>
        <v>-0.15319759176669298</v>
      </c>
      <c r="F29" s="3">
        <f t="shared" ca="1" si="2"/>
        <v>0.84680240823330699</v>
      </c>
      <c r="G29" s="7"/>
      <c r="H29" s="7"/>
      <c r="I29" s="7"/>
      <c r="J29" s="7"/>
      <c r="K29" s="7"/>
      <c r="L29" s="7"/>
      <c r="M29" s="7"/>
      <c r="N29" s="7"/>
      <c r="O29" s="7"/>
    </row>
    <row r="30" spans="1:15">
      <c r="A30" s="3" t="s">
        <v>275</v>
      </c>
      <c r="B30" s="3">
        <v>4</v>
      </c>
      <c r="C30" s="3">
        <v>1</v>
      </c>
      <c r="D30" s="3">
        <f t="shared" ca="1" si="0"/>
        <v>0.28470629952037307</v>
      </c>
      <c r="E30" s="3">
        <f t="shared" ca="1" si="1"/>
        <v>0.11388251980814923</v>
      </c>
      <c r="F30" s="3">
        <f t="shared" ca="1" si="2"/>
        <v>1.1138825198081492</v>
      </c>
      <c r="G30" s="7"/>
      <c r="H30" s="7"/>
      <c r="I30" s="7"/>
      <c r="J30" s="7"/>
      <c r="K30" s="7"/>
      <c r="L30" s="7"/>
      <c r="M30" s="7"/>
      <c r="N30" s="7"/>
      <c r="O30" s="7"/>
    </row>
    <row r="31" spans="1:15">
      <c r="A31" s="3" t="s">
        <v>275</v>
      </c>
      <c r="B31" s="3">
        <v>3.7</v>
      </c>
      <c r="C31" s="3">
        <v>1</v>
      </c>
      <c r="D31" s="3">
        <f t="shared" ca="1" si="0"/>
        <v>-2.8173550636608757E-2</v>
      </c>
      <c r="E31" s="3">
        <f t="shared" ca="1" si="1"/>
        <v>-1.1269420254643503E-2</v>
      </c>
      <c r="F31" s="3">
        <f t="shared" ca="1" si="2"/>
        <v>0.9887305797453565</v>
      </c>
      <c r="G31" s="7"/>
      <c r="H31" s="7"/>
      <c r="I31" s="7"/>
      <c r="J31" s="7"/>
      <c r="K31" s="7"/>
      <c r="L31" s="7"/>
      <c r="M31" s="7"/>
      <c r="N31" s="7"/>
      <c r="O31" s="7"/>
    </row>
    <row r="32" spans="1:15">
      <c r="A32" s="3" t="s">
        <v>275</v>
      </c>
      <c r="B32" s="3">
        <v>5</v>
      </c>
      <c r="C32" s="3">
        <v>1</v>
      </c>
      <c r="D32" s="3">
        <f t="shared" ca="1" si="0"/>
        <v>-1.8884767400071056E-2</v>
      </c>
      <c r="E32" s="3">
        <f t="shared" ca="1" si="1"/>
        <v>-7.5539069600284231E-3</v>
      </c>
      <c r="F32" s="3">
        <f t="shared" ca="1" si="2"/>
        <v>0.99244609303997156</v>
      </c>
      <c r="G32" s="7"/>
      <c r="H32" s="7"/>
      <c r="I32" s="7"/>
      <c r="J32" s="7"/>
      <c r="K32" s="7"/>
      <c r="L32" s="7"/>
      <c r="M32" s="7"/>
      <c r="N32" s="7"/>
      <c r="O32" s="7"/>
    </row>
    <row r="33" spans="1:26">
      <c r="A33" s="3" t="s">
        <v>275</v>
      </c>
      <c r="B33" s="3">
        <v>3</v>
      </c>
      <c r="C33" s="3">
        <v>1</v>
      </c>
      <c r="D33" s="3">
        <f t="shared" ca="1" si="0"/>
        <v>0.20080537457174163</v>
      </c>
      <c r="E33" s="3">
        <f t="shared" ca="1" si="1"/>
        <v>8.0322149828696662E-2</v>
      </c>
      <c r="F33" s="3">
        <f t="shared" ca="1" si="2"/>
        <v>1.0803221498286966</v>
      </c>
      <c r="G33" s="7"/>
      <c r="H33" s="7"/>
      <c r="I33" s="7"/>
      <c r="J33" s="7"/>
      <c r="K33" s="7"/>
      <c r="L33" s="7"/>
      <c r="M33" s="7"/>
      <c r="N33" s="7"/>
      <c r="O33" s="7"/>
    </row>
    <row r="34" spans="1:26">
      <c r="A34" s="3" t="s">
        <v>275</v>
      </c>
      <c r="B34" s="3">
        <v>4</v>
      </c>
      <c r="C34" s="3">
        <v>1</v>
      </c>
      <c r="D34" s="3">
        <f t="shared" ca="1" si="0"/>
        <v>0.26968013008626035</v>
      </c>
      <c r="E34" s="3">
        <f t="shared" ca="1" si="1"/>
        <v>0.10787205203450415</v>
      </c>
      <c r="F34" s="3">
        <f t="shared" ca="1" si="2"/>
        <v>1.1078720520345042</v>
      </c>
      <c r="G34" s="7"/>
      <c r="H34" s="7"/>
      <c r="I34" s="7"/>
      <c r="J34" s="7"/>
      <c r="K34" s="7"/>
      <c r="L34" s="7"/>
      <c r="M34" s="7"/>
      <c r="N34" s="7"/>
      <c r="O34" s="7"/>
    </row>
    <row r="35" spans="1:26">
      <c r="A35" s="3" t="s">
        <v>275</v>
      </c>
      <c r="B35" s="3">
        <v>3.9</v>
      </c>
      <c r="C35" s="3">
        <v>1</v>
      </c>
      <c r="D35" s="3">
        <f t="shared" ca="1" si="0"/>
        <v>0.33962708919859463</v>
      </c>
      <c r="E35" s="3">
        <f t="shared" ca="1" si="1"/>
        <v>0.13585083567943787</v>
      </c>
      <c r="F35" s="3">
        <f t="shared" ca="1" si="2"/>
        <v>1.1358508356794379</v>
      </c>
      <c r="G35" s="7"/>
      <c r="H35" s="7"/>
      <c r="I35" s="7"/>
      <c r="J35" s="7"/>
      <c r="K35" s="7"/>
      <c r="L35" s="7"/>
      <c r="M35" s="7"/>
      <c r="N35" s="7"/>
      <c r="O35" s="7"/>
    </row>
    <row r="36" spans="1:26">
      <c r="A36" s="3" t="s">
        <v>276</v>
      </c>
      <c r="B36" s="3">
        <v>5.5</v>
      </c>
      <c r="C36" s="3">
        <v>3</v>
      </c>
      <c r="D36" s="3">
        <f t="shared" ca="1" si="0"/>
        <v>-0.40133784151843088</v>
      </c>
      <c r="E36" s="3">
        <f t="shared" ca="1" si="1"/>
        <v>-0.16053513660737237</v>
      </c>
      <c r="F36" s="3">
        <f t="shared" ca="1" si="2"/>
        <v>2.8394648633926276</v>
      </c>
      <c r="G36" s="7"/>
      <c r="H36" s="7"/>
      <c r="I36" s="7"/>
      <c r="J36" s="7"/>
      <c r="K36" s="7"/>
      <c r="L36" s="7"/>
      <c r="M36" s="7"/>
      <c r="N36" s="7"/>
      <c r="O36" s="7"/>
    </row>
    <row r="37" spans="1:26">
      <c r="A37" s="3" t="s">
        <v>276</v>
      </c>
      <c r="B37" s="3">
        <v>5.7</v>
      </c>
      <c r="C37" s="3">
        <v>3</v>
      </c>
      <c r="D37" s="3">
        <f t="shared" ca="1" si="0"/>
        <v>0.2788918237109792</v>
      </c>
      <c r="E37" s="3">
        <f t="shared" ca="1" si="1"/>
        <v>0.11155672948439169</v>
      </c>
      <c r="F37" s="3">
        <f t="shared" ca="1" si="2"/>
        <v>3.1115567294843918</v>
      </c>
      <c r="G37" s="7"/>
      <c r="H37" s="7"/>
      <c r="I37" s="7" t="s">
        <v>306</v>
      </c>
      <c r="J37" s="7"/>
      <c r="K37" s="7"/>
      <c r="L37" s="7"/>
      <c r="M37" s="7"/>
      <c r="N37" s="7"/>
      <c r="O37" s="7"/>
      <c r="R37" t="s">
        <v>284</v>
      </c>
      <c r="Z37" t="s">
        <v>300</v>
      </c>
    </row>
    <row r="38" spans="1:26">
      <c r="A38" s="3" t="s">
        <v>276</v>
      </c>
      <c r="B38" s="3">
        <v>8</v>
      </c>
      <c r="C38" s="3">
        <v>3</v>
      </c>
      <c r="D38" s="3">
        <f t="shared" ca="1" si="0"/>
        <v>0.30465893064941907</v>
      </c>
      <c r="E38" s="3">
        <f t="shared" ca="1" si="1"/>
        <v>0.12186357225976763</v>
      </c>
      <c r="F38" s="3">
        <f t="shared" ca="1" si="2"/>
        <v>3.1218635722597678</v>
      </c>
      <c r="G38" s="7"/>
      <c r="H38" s="7"/>
      <c r="I38" s="7"/>
      <c r="J38" s="7"/>
      <c r="K38" s="7"/>
      <c r="L38" s="7"/>
      <c r="M38" s="7"/>
      <c r="N38" s="7"/>
      <c r="O38" s="7"/>
      <c r="R38" t="s">
        <v>285</v>
      </c>
    </row>
    <row r="39" spans="1:26">
      <c r="A39" s="3" t="s">
        <v>276</v>
      </c>
      <c r="B39" s="3">
        <v>6</v>
      </c>
      <c r="C39" s="3">
        <v>3</v>
      </c>
      <c r="D39" s="3">
        <f t="shared" ca="1" si="0"/>
        <v>0.41604520360057773</v>
      </c>
      <c r="E39" s="3">
        <f t="shared" ca="1" si="1"/>
        <v>0.1664180814402311</v>
      </c>
      <c r="F39" s="3">
        <f t="shared" ca="1" si="2"/>
        <v>3.1664180814402312</v>
      </c>
      <c r="G39" s="7"/>
      <c r="H39" s="7"/>
      <c r="I39" s="7"/>
      <c r="J39" s="7"/>
      <c r="K39" s="7"/>
      <c r="L39" s="7"/>
      <c r="M39" s="7"/>
      <c r="N39" s="7"/>
      <c r="O39" s="7"/>
    </row>
    <row r="40" spans="1:26">
      <c r="A40" s="3" t="s">
        <v>276</v>
      </c>
      <c r="B40" s="3">
        <v>5.9</v>
      </c>
      <c r="C40" s="3">
        <v>3</v>
      </c>
      <c r="D40" s="3">
        <f t="shared" ca="1" si="0"/>
        <v>0.41647844930730205</v>
      </c>
      <c r="E40" s="3">
        <f t="shared" ca="1" si="1"/>
        <v>0.16659137972292082</v>
      </c>
      <c r="F40" s="3">
        <f t="shared" ca="1" si="2"/>
        <v>3.166591379722921</v>
      </c>
      <c r="G40" s="7"/>
      <c r="H40" s="7"/>
      <c r="I40" s="7"/>
      <c r="J40" s="7"/>
      <c r="K40" s="7"/>
      <c r="L40" s="7"/>
      <c r="M40" s="7"/>
      <c r="N40" s="7"/>
      <c r="O40" s="7"/>
    </row>
    <row r="41" spans="1:26">
      <c r="A41" s="3" t="s">
        <v>276</v>
      </c>
      <c r="B41" s="3">
        <v>6</v>
      </c>
      <c r="C41" s="3">
        <v>3</v>
      </c>
      <c r="D41" s="3">
        <f t="shared" ca="1" si="0"/>
        <v>3.7171001298647366E-2</v>
      </c>
      <c r="E41" s="3">
        <f t="shared" ca="1" si="1"/>
        <v>1.4868400519458947E-2</v>
      </c>
      <c r="F41" s="3">
        <f t="shared" ca="1" si="2"/>
        <v>3.0148684005194588</v>
      </c>
      <c r="G41" s="7"/>
      <c r="H41" s="7"/>
      <c r="I41" s="7"/>
      <c r="J41" s="7"/>
      <c r="K41" s="7"/>
      <c r="L41" s="7"/>
      <c r="M41" s="7"/>
      <c r="N41" s="7"/>
      <c r="O41" s="7"/>
    </row>
    <row r="42" spans="1:26">
      <c r="A42" s="3" t="s">
        <v>276</v>
      </c>
      <c r="B42" s="3">
        <v>6.3</v>
      </c>
      <c r="C42" s="3">
        <v>3</v>
      </c>
      <c r="D42" s="3">
        <f t="shared" ca="1" si="0"/>
        <v>-0.23437973467553463</v>
      </c>
      <c r="E42" s="3">
        <f t="shared" ca="1" si="1"/>
        <v>-9.3751893870213862E-2</v>
      </c>
      <c r="F42" s="3">
        <f t="shared" ca="1" si="2"/>
        <v>2.906248106129786</v>
      </c>
      <c r="G42" s="7"/>
      <c r="H42" s="7"/>
      <c r="I42" s="7"/>
      <c r="J42" s="7"/>
      <c r="K42" s="7"/>
      <c r="L42" s="7"/>
      <c r="M42" s="7"/>
      <c r="N42" s="7"/>
      <c r="O42" s="7"/>
    </row>
    <row r="43" spans="1:26">
      <c r="A43" s="3" t="s">
        <v>276</v>
      </c>
      <c r="B43" s="3">
        <v>6.5</v>
      </c>
      <c r="C43" s="3">
        <v>3</v>
      </c>
      <c r="D43" s="3">
        <f t="shared" ca="1" si="0"/>
        <v>0.27050849427222579</v>
      </c>
      <c r="E43" s="3">
        <f t="shared" ca="1" si="1"/>
        <v>0.10820339770889031</v>
      </c>
      <c r="F43" s="3">
        <f t="shared" ca="1" si="2"/>
        <v>3.1082033977088903</v>
      </c>
      <c r="G43" s="7"/>
      <c r="H43" s="7"/>
      <c r="I43" s="7"/>
      <c r="J43" s="7"/>
      <c r="K43" s="7"/>
      <c r="L43" s="7"/>
      <c r="M43" s="7"/>
      <c r="N43" s="7"/>
      <c r="O43" s="7"/>
    </row>
    <row r="44" spans="1:26">
      <c r="A44" s="3" t="s">
        <v>276</v>
      </c>
      <c r="B44" s="3">
        <v>10</v>
      </c>
      <c r="C44" s="3">
        <v>3</v>
      </c>
      <c r="D44" s="3">
        <f t="shared" ca="1" si="0"/>
        <v>0.32718185031670144</v>
      </c>
      <c r="E44" s="3">
        <f t="shared" ca="1" si="1"/>
        <v>0.13087274012668057</v>
      </c>
      <c r="F44" s="3">
        <f t="shared" ca="1" si="2"/>
        <v>3.1308727401266805</v>
      </c>
      <c r="G44" s="7"/>
      <c r="H44" s="7"/>
      <c r="I44" s="7"/>
      <c r="J44" s="7"/>
      <c r="K44" s="7"/>
      <c r="L44" s="7"/>
      <c r="M44" s="7"/>
      <c r="N44" s="7"/>
      <c r="O44" s="7"/>
    </row>
    <row r="45" spans="1:26">
      <c r="A45" s="3" t="s">
        <v>276</v>
      </c>
      <c r="B45" s="3">
        <v>7</v>
      </c>
      <c r="C45" s="3">
        <v>3</v>
      </c>
      <c r="D45" s="3">
        <f t="shared" ca="1" si="0"/>
        <v>-0.20933396154247663</v>
      </c>
      <c r="E45" s="3">
        <f t="shared" ca="1" si="1"/>
        <v>-8.3733584616990653E-2</v>
      </c>
      <c r="F45" s="3">
        <f t="shared" ca="1" si="2"/>
        <v>2.9162664153830091</v>
      </c>
      <c r="G45" s="7"/>
      <c r="H45" s="7"/>
      <c r="I45" s="7"/>
      <c r="J45" s="7"/>
      <c r="K45" s="7"/>
      <c r="L45" s="7"/>
      <c r="M45" s="7"/>
      <c r="N45" s="7"/>
      <c r="O45" s="7"/>
    </row>
    <row r="48" spans="1:26">
      <c r="A48" s="83"/>
      <c r="B48" s="83"/>
      <c r="C48" s="83"/>
      <c r="D48" s="83"/>
      <c r="E48" s="83"/>
      <c r="F48" s="83"/>
      <c r="G48" s="83"/>
      <c r="H48" s="83"/>
      <c r="I48" s="83"/>
      <c r="J48" s="83"/>
      <c r="K48" s="83"/>
      <c r="L48" s="83"/>
      <c r="M48" s="83"/>
      <c r="N48" s="83"/>
    </row>
    <row r="61" spans="3:11">
      <c r="C61" t="s">
        <v>301</v>
      </c>
      <c r="K61" t="s">
        <v>304</v>
      </c>
    </row>
    <row r="62" spans="3:11">
      <c r="C62" t="s">
        <v>302</v>
      </c>
    </row>
    <row r="63" spans="3:11">
      <c r="C63" t="s">
        <v>303</v>
      </c>
    </row>
    <row r="76" spans="1:14">
      <c r="C76" t="s">
        <v>317</v>
      </c>
    </row>
    <row r="80" spans="1:14">
      <c r="A80" s="83"/>
      <c r="B80" s="83"/>
      <c r="C80" s="83"/>
      <c r="D80" s="83"/>
      <c r="E80" s="83"/>
      <c r="F80" s="83"/>
      <c r="G80" s="83"/>
      <c r="H80" s="83"/>
      <c r="I80" s="83"/>
      <c r="J80" s="83"/>
      <c r="K80" s="83"/>
      <c r="L80" s="83"/>
      <c r="M80" s="83"/>
      <c r="N80" s="83"/>
    </row>
    <row r="82" spans="1:1">
      <c r="A82" t="s">
        <v>305</v>
      </c>
    </row>
    <row r="102" spans="3:8" ht="64.8" customHeight="1">
      <c r="C102" s="150" t="s">
        <v>298</v>
      </c>
      <c r="D102" s="150"/>
      <c r="E102" s="150"/>
      <c r="F102" s="150"/>
      <c r="G102" s="150"/>
      <c r="H102" s="150"/>
    </row>
    <row r="103" spans="3:8">
      <c r="C103" s="13" t="s">
        <v>299</v>
      </c>
    </row>
  </sheetData>
  <mergeCells count="1">
    <mergeCell ref="C102:H102"/>
  </mergeCells>
  <phoneticPr fontId="1" type="noConversion"/>
  <hyperlinks>
    <hyperlink ref="C103" r:id="rId1"/>
  </hyperlinks>
  <pageMargins left="0.7" right="0.7" top="0.75" bottom="0.75" header="0.3" footer="0.3"/>
  <pageSetup paperSize="9" orientation="portrait" horizontalDpi="360" verticalDpi="36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heetViews>
  <sheetFormatPr defaultRowHeight="16.2"/>
  <sheetData>
    <row r="1" spans="1:3">
      <c r="A1" t="s">
        <v>449</v>
      </c>
      <c r="B1" t="s">
        <v>448</v>
      </c>
      <c r="C1" t="s">
        <v>447</v>
      </c>
    </row>
    <row r="2" spans="1:3">
      <c r="A2" s="126">
        <v>43892</v>
      </c>
      <c r="B2">
        <v>35.6</v>
      </c>
    </row>
    <row r="3" spans="1:3">
      <c r="A3" s="126">
        <v>43893</v>
      </c>
    </row>
    <row r="4" spans="1:3">
      <c r="A4" s="126">
        <v>43894</v>
      </c>
      <c r="B4">
        <v>34.99</v>
      </c>
      <c r="C4">
        <v>34.61</v>
      </c>
    </row>
    <row r="5" spans="1:3">
      <c r="A5" s="126">
        <v>43895</v>
      </c>
      <c r="B5">
        <v>33.29</v>
      </c>
    </row>
    <row r="6" spans="1:3">
      <c r="A6" s="126">
        <v>43896</v>
      </c>
    </row>
    <row r="7" spans="1:3">
      <c r="A7" s="126">
        <v>43897</v>
      </c>
    </row>
    <row r="8" spans="1:3">
      <c r="A8" s="126">
        <v>43898</v>
      </c>
    </row>
    <row r="9" spans="1:3">
      <c r="A9" s="126">
        <v>43899</v>
      </c>
      <c r="B9">
        <v>35.72</v>
      </c>
    </row>
    <row r="10" spans="1:3">
      <c r="A10" s="126">
        <v>43900</v>
      </c>
      <c r="B10">
        <v>35.56</v>
      </c>
    </row>
    <row r="11" spans="1:3">
      <c r="A11" s="126">
        <v>43901</v>
      </c>
      <c r="B11">
        <v>35.57</v>
      </c>
      <c r="C11">
        <v>36.17</v>
      </c>
    </row>
    <row r="12" spans="1:3">
      <c r="A12" s="126">
        <v>43902</v>
      </c>
      <c r="B12">
        <v>34.979999999999997</v>
      </c>
      <c r="C12">
        <v>35.92</v>
      </c>
    </row>
    <row r="13" spans="1:3">
      <c r="A13" s="126">
        <v>43903</v>
      </c>
      <c r="B13">
        <v>35.409999999999997</v>
      </c>
    </row>
    <row r="14" spans="1:3">
      <c r="A14" s="126">
        <v>43904</v>
      </c>
      <c r="B14">
        <v>34.39</v>
      </c>
    </row>
    <row r="15" spans="1:3">
      <c r="A15" s="126">
        <v>43905</v>
      </c>
      <c r="B15">
        <v>35.58</v>
      </c>
      <c r="C15">
        <v>36.22</v>
      </c>
    </row>
    <row r="16" spans="1:3">
      <c r="A16" s="126">
        <v>43906</v>
      </c>
      <c r="B16">
        <v>35.369999999999997</v>
      </c>
      <c r="C16">
        <v>36.01</v>
      </c>
    </row>
    <row r="17" spans="1:3">
      <c r="A17" s="126">
        <v>43907</v>
      </c>
      <c r="B17">
        <v>34.68</v>
      </c>
      <c r="C17">
        <v>36.25</v>
      </c>
    </row>
    <row r="18" spans="1:3">
      <c r="A18" s="126">
        <v>43908</v>
      </c>
      <c r="B18">
        <v>35.85</v>
      </c>
      <c r="C18">
        <v>35.43</v>
      </c>
    </row>
    <row r="19" spans="1:3">
      <c r="A19" s="126">
        <v>43909</v>
      </c>
      <c r="B19">
        <v>36.229999999999997</v>
      </c>
    </row>
    <row r="20" spans="1:3">
      <c r="A20" s="126">
        <v>43910</v>
      </c>
      <c r="B20">
        <v>34.880000000000003</v>
      </c>
      <c r="C20">
        <v>36.049999999999997</v>
      </c>
    </row>
    <row r="21" spans="1:3">
      <c r="A21" s="126">
        <v>43911</v>
      </c>
      <c r="B21">
        <v>35.58</v>
      </c>
    </row>
    <row r="22" spans="1:3">
      <c r="A22" s="126">
        <v>43912</v>
      </c>
      <c r="C22">
        <v>36.159999999999997</v>
      </c>
    </row>
    <row r="23" spans="1:3">
      <c r="A23" s="126">
        <v>43913</v>
      </c>
      <c r="B23">
        <v>35.4</v>
      </c>
      <c r="C23">
        <v>35.89</v>
      </c>
    </row>
    <row r="24" spans="1:3">
      <c r="A24" s="126">
        <v>43914</v>
      </c>
      <c r="B24">
        <v>35.979999999999997</v>
      </c>
    </row>
    <row r="25" spans="1:3">
      <c r="A25" s="126">
        <v>43915</v>
      </c>
      <c r="C25">
        <v>35.119999999999997</v>
      </c>
    </row>
    <row r="26" spans="1:3">
      <c r="A26" s="126">
        <v>43916</v>
      </c>
      <c r="B26">
        <v>35.79</v>
      </c>
    </row>
    <row r="27" spans="1:3">
      <c r="A27" s="126">
        <v>43917</v>
      </c>
      <c r="B27">
        <v>36.08</v>
      </c>
    </row>
    <row r="28" spans="1:3">
      <c r="A28" s="126">
        <v>43918</v>
      </c>
    </row>
    <row r="29" spans="1:3">
      <c r="A29" s="126">
        <v>43919</v>
      </c>
      <c r="B29">
        <v>36.29</v>
      </c>
    </row>
    <row r="30" spans="1:3">
      <c r="A30" s="126">
        <v>43920</v>
      </c>
      <c r="B30">
        <v>35.89</v>
      </c>
    </row>
    <row r="31" spans="1:3">
      <c r="A31" s="126">
        <v>43921</v>
      </c>
      <c r="B31">
        <v>35.909999999999997</v>
      </c>
      <c r="C31">
        <v>35.729999999999997</v>
      </c>
    </row>
    <row r="32" spans="1:3">
      <c r="A32" s="126">
        <v>43922</v>
      </c>
      <c r="B32">
        <v>35.76</v>
      </c>
      <c r="C32">
        <v>35.68</v>
      </c>
    </row>
    <row r="33" spans="1:3">
      <c r="A33" s="126">
        <v>43923</v>
      </c>
    </row>
    <row r="34" spans="1:3">
      <c r="A34" s="126">
        <v>43924</v>
      </c>
      <c r="C34">
        <v>36.340000000000003</v>
      </c>
    </row>
    <row r="35" spans="1:3">
      <c r="A35" s="126">
        <v>43925</v>
      </c>
      <c r="B35">
        <v>36.200000000000003</v>
      </c>
      <c r="C35">
        <v>36.17</v>
      </c>
    </row>
    <row r="36" spans="1:3">
      <c r="A36" s="126">
        <v>43926</v>
      </c>
      <c r="B36">
        <v>35.69</v>
      </c>
    </row>
    <row r="37" spans="1:3">
      <c r="A37" s="126">
        <v>43927</v>
      </c>
    </row>
    <row r="38" spans="1:3">
      <c r="A38" s="126">
        <v>43928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dimension ref="A1:D16"/>
  <sheetViews>
    <sheetView showGridLines="0" workbookViewId="0">
      <selection activeCell="J21" sqref="J21"/>
    </sheetView>
  </sheetViews>
  <sheetFormatPr defaultRowHeight="16.2"/>
  <cols>
    <col min="1" max="2" width="5.44140625" bestFit="1" customWidth="1"/>
  </cols>
  <sheetData>
    <row r="1" spans="1:4">
      <c r="A1" t="s">
        <v>16</v>
      </c>
      <c r="B1" t="s">
        <v>15</v>
      </c>
    </row>
    <row r="2" spans="1:4">
      <c r="A2" t="s">
        <v>9</v>
      </c>
      <c r="B2">
        <v>35</v>
      </c>
    </row>
    <row r="3" spans="1:4">
      <c r="A3" t="s">
        <v>10</v>
      </c>
      <c r="B3">
        <v>40</v>
      </c>
    </row>
    <row r="4" spans="1:4">
      <c r="A4" t="s">
        <v>11</v>
      </c>
      <c r="B4">
        <v>52</v>
      </c>
    </row>
    <row r="5" spans="1:4">
      <c r="A5" t="s">
        <v>13</v>
      </c>
      <c r="B5">
        <v>10</v>
      </c>
    </row>
    <row r="14" spans="1:4">
      <c r="D14" t="s">
        <v>17</v>
      </c>
    </row>
    <row r="15" spans="1:4">
      <c r="D15" t="s">
        <v>18</v>
      </c>
    </row>
    <row r="16" spans="1:4">
      <c r="D16" t="s">
        <v>382</v>
      </c>
    </row>
  </sheetData>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手繪這些資料</vt:lpstr>
      <vt:lpstr>長條圖到折線圖</vt:lpstr>
      <vt:lpstr>總整理</vt:lpstr>
      <vt:lpstr>檢核</vt:lpstr>
      <vt:lpstr>視覺元素</vt:lpstr>
      <vt:lpstr>圖例格線刻度</vt:lpstr>
      <vt:lpstr>如何描述數據</vt:lpstr>
      <vt:lpstr>作業-分析體溫</vt:lpstr>
      <vt:lpstr>圓餅圖</vt:lpstr>
      <vt:lpstr>折線圖與散佈圖</vt:lpstr>
      <vt:lpstr>折線圖的陷阱-日期當文字</vt:lpstr>
      <vt:lpstr>是折線圖但不能用折線圖畫</vt:lpstr>
      <vt:lpstr>用折線圖畫但不是折線圖</vt:lpstr>
      <vt:lpstr>日期序列的折線圖要微調</vt:lpstr>
      <vt:lpstr>日期日數與零值</vt:lpstr>
      <vt:lpstr>時間序列用散佈圖處理</vt:lpstr>
      <vt:lpstr>作業-不同日期的口罩產量</vt:lpstr>
      <vt:lpstr>散佈圖作軌跡圖</vt:lpstr>
      <vt:lpstr>長條圖</vt:lpstr>
      <vt:lpstr>瀑布圖</vt:lpstr>
      <vt:lpstr>橫條圖</vt:lpstr>
      <vt:lpstr>輔助線與標記資料點</vt:lpstr>
      <vt:lpstr>滴定圖用散佈圖</vt:lpstr>
      <vt:lpstr>三維資料用熱區圖</vt:lpstr>
      <vt:lpstr>月均溫熱區圖</vt:lpstr>
      <vt:lpstr>各國隨時間變化的確診數熱區圖</vt:lpstr>
      <vt:lpstr>三維資料的折線圖組圖</vt:lpstr>
      <vt:lpstr>多維度資料的組圖</vt:lpstr>
      <vt:lpstr>作業-不同肥料的效果差異</vt:lpstr>
      <vt:lpstr>輔助數據作圖</vt:lpstr>
      <vt:lpstr>輔助背景-垂直</vt:lpstr>
      <vt:lpstr>輔助背景-水平</vt:lpstr>
      <vt:lpstr>輔助背景-用儲存格</vt:lpstr>
      <vt:lpstr>輔助線-誤差線</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2020-04-16T00:55:54Z</cp:lastPrinted>
  <dcterms:created xsi:type="dcterms:W3CDTF">2020-04-15T02:46:47Z</dcterms:created>
  <dcterms:modified xsi:type="dcterms:W3CDTF">2020-05-07T01:41:29Z</dcterms:modified>
</cp:coreProperties>
</file>