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umann.chew\Dropbox\Schools\NBS\BC2407 Analytics 2\S6 MARS\Instructor\"/>
    </mc:Choice>
  </mc:AlternateContent>
  <bookViews>
    <workbookView xWindow="0" yWindow="0" windowWidth="16392" windowHeight="5448"/>
  </bookViews>
  <sheets>
    <sheet name="MARS1" sheetId="2" r:id="rId1"/>
    <sheet name="5 room flat resale applications" sheetId="1" r:id="rId2"/>
  </sheets>
  <calcPr calcId="152511"/>
</workbook>
</file>

<file path=xl/calcChain.xml><?xml version="1.0" encoding="utf-8"?>
<calcChain xmlns="http://schemas.openxmlformats.org/spreadsheetml/2006/main">
  <c r="E7" i="2" l="1"/>
  <c r="E5" i="2"/>
  <c r="H12" i="1" l="1"/>
  <c r="I12" i="1" s="1"/>
  <c r="H16" i="1"/>
  <c r="I16" i="1" s="1"/>
  <c r="H20" i="1"/>
  <c r="I20" i="1" s="1"/>
  <c r="H24" i="1"/>
  <c r="I24" i="1" s="1"/>
  <c r="H28" i="1"/>
  <c r="I28" i="1" s="1"/>
  <c r="H32" i="1"/>
  <c r="I32" i="1" s="1"/>
  <c r="H36" i="1"/>
  <c r="I36" i="1" s="1"/>
  <c r="H40" i="1"/>
  <c r="I40" i="1" s="1"/>
  <c r="H44" i="1"/>
  <c r="I44" i="1" s="1"/>
  <c r="H48" i="1"/>
  <c r="I48" i="1" s="1"/>
  <c r="H52" i="1"/>
  <c r="I52" i="1" s="1"/>
  <c r="B55" i="1"/>
  <c r="H3" i="1" s="1"/>
  <c r="I3" i="1" s="1"/>
  <c r="E6" i="2"/>
  <c r="H8" i="1" l="1"/>
  <c r="I8" i="1" s="1"/>
  <c r="H4" i="1"/>
  <c r="I4" i="1" s="1"/>
  <c r="H2" i="1"/>
  <c r="I2" i="1" s="1"/>
  <c r="H50" i="1"/>
  <c r="I50" i="1" s="1"/>
  <c r="H46" i="1"/>
  <c r="I46" i="1" s="1"/>
  <c r="H42" i="1"/>
  <c r="I42" i="1" s="1"/>
  <c r="H38" i="1"/>
  <c r="I38" i="1" s="1"/>
  <c r="H34" i="1"/>
  <c r="I34" i="1" s="1"/>
  <c r="H30" i="1"/>
  <c r="I30" i="1" s="1"/>
  <c r="H26" i="1"/>
  <c r="I26" i="1" s="1"/>
  <c r="H22" i="1"/>
  <c r="I22" i="1" s="1"/>
  <c r="H18" i="1"/>
  <c r="I18" i="1" s="1"/>
  <c r="H14" i="1"/>
  <c r="I14" i="1" s="1"/>
  <c r="H10" i="1"/>
  <c r="I10" i="1" s="1"/>
  <c r="H6" i="1"/>
  <c r="I6" i="1" s="1"/>
  <c r="H53" i="1"/>
  <c r="I53" i="1" s="1"/>
  <c r="H49" i="1"/>
  <c r="I49" i="1" s="1"/>
  <c r="H45" i="1"/>
  <c r="I45" i="1" s="1"/>
  <c r="H41" i="1"/>
  <c r="I41" i="1" s="1"/>
  <c r="H37" i="1"/>
  <c r="I37" i="1" s="1"/>
  <c r="H33" i="1"/>
  <c r="I33" i="1" s="1"/>
  <c r="H29" i="1"/>
  <c r="I29" i="1" s="1"/>
  <c r="H25" i="1"/>
  <c r="I25" i="1" s="1"/>
  <c r="H21" i="1"/>
  <c r="I21" i="1" s="1"/>
  <c r="H17" i="1"/>
  <c r="I17" i="1" s="1"/>
  <c r="H13" i="1"/>
  <c r="I13" i="1" s="1"/>
  <c r="H9" i="1"/>
  <c r="I9" i="1" s="1"/>
  <c r="H5" i="1"/>
  <c r="I5" i="1" s="1"/>
  <c r="H51" i="1"/>
  <c r="I51" i="1" s="1"/>
  <c r="H47" i="1"/>
  <c r="I47" i="1" s="1"/>
  <c r="H43" i="1"/>
  <c r="I43" i="1" s="1"/>
  <c r="H39" i="1"/>
  <c r="I39" i="1" s="1"/>
  <c r="H35" i="1"/>
  <c r="I35" i="1" s="1"/>
  <c r="H31" i="1"/>
  <c r="I31" i="1" s="1"/>
  <c r="H27" i="1"/>
  <c r="I27" i="1" s="1"/>
  <c r="H23" i="1"/>
  <c r="I23" i="1" s="1"/>
  <c r="H19" i="1"/>
  <c r="I19" i="1" s="1"/>
  <c r="H15" i="1"/>
  <c r="I15" i="1" s="1"/>
  <c r="H11" i="1"/>
  <c r="I11" i="1" s="1"/>
  <c r="H7" i="1"/>
  <c r="I7" i="1" s="1"/>
  <c r="D3" i="1"/>
  <c r="E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G2" i="1"/>
  <c r="F2" i="1"/>
  <c r="E2" i="1"/>
  <c r="D2" i="1"/>
  <c r="I54" i="1" l="1"/>
  <c r="E8" i="2" s="1"/>
  <c r="I55" i="1" l="1"/>
</calcChain>
</file>

<file path=xl/sharedStrings.xml><?xml version="1.0" encoding="utf-8"?>
<sst xmlns="http://schemas.openxmlformats.org/spreadsheetml/2006/main" count="106" uniqueCount="101">
  <si>
    <t>Quarter</t>
  </si>
  <si>
    <t>Sales 5rm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</si>
  <si>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</si>
  <si>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</si>
  <si>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</si>
  <si>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</si>
  <si>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</si>
  <si>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</si>
  <si>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</si>
  <si>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</si>
  <si>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</si>
  <si>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</si>
  <si>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</si>
  <si>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</si>
  <si>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</si>
  <si>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</si>
  <si>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</si>
  <si>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</si>
  <si>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</si>
  <si>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</si>
  <si>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</si>
  <si>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</si>
  <si>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</si>
  <si>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</si>
  <si>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</si>
  <si>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</si>
  <si>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</si>
  <si>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</si>
  <si>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</si>
  <si>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</si>
  <si>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</si>
  <si>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</si>
  <si>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</si>
  <si>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</si>
  <si>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</si>
  <si>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</si>
  <si>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</si>
  <si>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</si>
  <si>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</si>
  <si>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</si>
  <si>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</si>
  <si>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</si>
  <si>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</si>
  <si>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</si>
  <si>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</si>
  <si>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</si>
  <si>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</si>
  <si>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</si>
  <si>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</si>
  <si>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</si>
  <si>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</si>
  <si>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</si>
  <si>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</si>
  <si>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</si>
  <si>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t</t>
  </si>
  <si>
    <t>h(t-11)</t>
  </si>
  <si>
    <t>h(t-26)</t>
  </si>
  <si>
    <t>h(32-t)</t>
  </si>
  <si>
    <t>h(t-32)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</si>
  <si>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</si>
  <si>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</si>
  <si>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</si>
  <si>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</si>
  <si>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</si>
  <si>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</si>
  <si>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</si>
  <si>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</si>
  <si>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</si>
  <si>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</si>
  <si>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</si>
  <si>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</si>
  <si>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</si>
  <si>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</si>
  <si>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</si>
  <si>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</si>
  <si>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</si>
  <si>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</si>
  <si>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</si>
  <si>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</si>
  <si>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</si>
  <si>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</si>
  <si>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</si>
  <si>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</si>
  <si>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</si>
  <si>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</si>
  <si>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 5rm</t>
  </si>
  <si>
    <t>Residuals</t>
  </si>
  <si>
    <t xml:space="preserve">MARS </t>
  </si>
  <si>
    <t>GCV</t>
  </si>
  <si>
    <t>Eff nparams</t>
  </si>
  <si>
    <t>GCV.null</t>
  </si>
  <si>
    <t>Mean</t>
  </si>
  <si>
    <t>Y - mean</t>
  </si>
  <si>
    <t>SE</t>
  </si>
  <si>
    <t>GRsq</t>
  </si>
  <si>
    <t>Sum</t>
  </si>
  <si>
    <t>null model has 1 effective nparams</t>
  </si>
  <si>
    <t>Penalty</t>
  </si>
  <si>
    <t>nterms</t>
  </si>
  <si>
    <t>5 terms (incl. intercept) in max GRsq final MARS model</t>
  </si>
  <si>
    <t>Penalty is 2 for additive MARS, 3 otherwise.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</si>
</sst>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12" xfId="0" applyFill="1" applyBorder="1" applyAlignment="1"/>
    <xf numFmtId="0" fontId="0" fillId="34" borderId="12" xfId="0" applyFill="1" applyBorder="1"/>
    <xf numFmtId="0" fontId="0" fillId="0" borderId="12" xfId="0" applyBorder="1"/>
    <xf numFmtId="0" fontId="0" fillId="33" borderId="12" xfId="0" applyFill="1" applyBorder="1"/>
    <xf numFmtId="0" fontId="0" fillId="34" borderId="0" xfId="0" applyFill="1" applyAlignment="1">
      <alignment horizontal="center"/>
    </xf>
    <xf numFmtId="0" fontId="0" fillId="0" borderId="12" xfId="0" applyFill="1" applyBorder="1"/>
    <xf numFmtId="0" fontId="0" fillId="35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33054</xdr:colOff>
      <xdr:row>0</xdr:row>
      <xdr:rowOff>30480</xdr:rowOff>
    </xdr:from>
    <xdr:to>
      <xdr:col>8</xdr:col>
      <xdr:colOff>240106</xdr:colOff>
      <xdr:row>4</xdr:row>
      <xdr:rowOff>167639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0294" y="30480"/>
          <a:ext cx="1426252" cy="876299"/>
        </a:xfrm>
        <a:prstGeom prst="rect">
          <a:avLst/>
        </a:prstGeom>
      </xdr:spPr>
    </xdr:pic>
    <xdr:clientData/>
  </xdr:twoCellAnchor>
  <xdr:twoCellAnchor editAs="oneCell">
    <xdr:from>
      <xdr:col>9</xdr:col>
      <xdr:colOff>601980</xdr:colOff>
      <xdr:row>4</xdr:row>
      <xdr:rowOff>167640</xdr:rowOff>
    </xdr:from>
    <xdr:to>
      <xdr:col>17</xdr:col>
      <xdr:colOff>300183</xdr:colOff>
      <xdr:row>8</xdr:row>
      <xdr:rowOff>150514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8020" y="906780"/>
          <a:ext cx="4575003" cy="722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K13" sqref="K13"/>
    </sheetView>
  </sheetViews>
  <sheetFormatPr defaultRowHeight="14.4" x14ac:dyDescent="0.3"/>
  <cols>
    <col min="1" max="1" width="17.33203125" customWidth="1"/>
    <col min="3" max="3" width="10.5546875" customWidth="1"/>
    <col min="4" max="4" width="11.44140625" customWidth="1"/>
    <col min="5" max="5" width="9.77734375" customWidth="1"/>
  </cols>
  <sheetData>
    <row r="1" spans="1:10" x14ac:dyDescent="0.3">
      <c r="A1" t="s">
        <v>59</v>
      </c>
    </row>
    <row r="2" spans="1:10" ht="15" thickBot="1" x14ac:dyDescent="0.35">
      <c r="D2" t="s">
        <v>87</v>
      </c>
    </row>
    <row r="3" spans="1:10" x14ac:dyDescent="0.3">
      <c r="A3" s="5" t="s">
        <v>60</v>
      </c>
      <c r="B3" s="5"/>
      <c r="D3" s="9" t="s">
        <v>97</v>
      </c>
      <c r="E3" s="13">
        <v>2</v>
      </c>
      <c r="J3" t="s">
        <v>100</v>
      </c>
    </row>
    <row r="4" spans="1:10" x14ac:dyDescent="0.3">
      <c r="A4" s="2" t="s">
        <v>61</v>
      </c>
      <c r="B4" s="2">
        <v>0.83456338778301853</v>
      </c>
      <c r="D4" s="9" t="s">
        <v>98</v>
      </c>
      <c r="E4" s="13">
        <v>5</v>
      </c>
      <c r="J4" t="s">
        <v>99</v>
      </c>
    </row>
    <row r="5" spans="1:10" x14ac:dyDescent="0.3">
      <c r="A5" s="2" t="s">
        <v>62</v>
      </c>
      <c r="B5" s="7">
        <v>0.69649604822786904</v>
      </c>
      <c r="D5" s="9" t="s">
        <v>89</v>
      </c>
      <c r="E5" s="8">
        <f>E4+E3*((E4-1)/2)</f>
        <v>9</v>
      </c>
    </row>
    <row r="6" spans="1:10" x14ac:dyDescent="0.3">
      <c r="A6" s="2" t="s">
        <v>63</v>
      </c>
      <c r="B6" s="2">
        <v>0.67066592467279407</v>
      </c>
      <c r="D6" s="9" t="s">
        <v>88</v>
      </c>
      <c r="E6" s="10">
        <f>C13/($B$8*(1-E5/$B$8)^2)</f>
        <v>109300.01179482492</v>
      </c>
    </row>
    <row r="7" spans="1:10" x14ac:dyDescent="0.3">
      <c r="A7" s="2" t="s">
        <v>64</v>
      </c>
      <c r="B7" s="2">
        <v>287.55965851426544</v>
      </c>
      <c r="D7" s="12" t="s">
        <v>90</v>
      </c>
      <c r="E7" s="8">
        <f>'5 room flat resale applications'!I54/($B$8*(1-1/$B$8)^2)</f>
        <v>256007.34025374855</v>
      </c>
      <c r="G7" t="s">
        <v>96</v>
      </c>
    </row>
    <row r="8" spans="1:10" ht="15" thickBot="1" x14ac:dyDescent="0.35">
      <c r="A8" s="3" t="s">
        <v>65</v>
      </c>
      <c r="B8" s="3">
        <v>52</v>
      </c>
      <c r="D8" s="12" t="s">
        <v>94</v>
      </c>
      <c r="E8" s="10">
        <f>1-E6/E7</f>
        <v>0.57305907054661298</v>
      </c>
    </row>
    <row r="10" spans="1:10" ht="15" thickBot="1" x14ac:dyDescent="0.35">
      <c r="A10" t="s">
        <v>66</v>
      </c>
    </row>
    <row r="11" spans="1:10" x14ac:dyDescent="0.3">
      <c r="A11" s="4"/>
      <c r="B11" s="4" t="s">
        <v>71</v>
      </c>
      <c r="C11" s="4" t="s">
        <v>72</v>
      </c>
      <c r="D11" s="4" t="s">
        <v>73</v>
      </c>
      <c r="E11" s="4" t="s">
        <v>74</v>
      </c>
      <c r="F11" s="4" t="s">
        <v>75</v>
      </c>
    </row>
    <row r="12" spans="1:10" x14ac:dyDescent="0.3">
      <c r="A12" s="2" t="s">
        <v>67</v>
      </c>
      <c r="B12" s="2">
        <v>4</v>
      </c>
      <c r="C12" s="2">
        <v>8918834.0421417058</v>
      </c>
      <c r="D12" s="2">
        <v>2229708.5105354264</v>
      </c>
      <c r="E12" s="2">
        <v>26.964487674354341</v>
      </c>
      <c r="F12" s="2">
        <v>1.1765312472704006E-11</v>
      </c>
    </row>
    <row r="13" spans="1:10" x14ac:dyDescent="0.3">
      <c r="A13" s="2" t="s">
        <v>68</v>
      </c>
      <c r="B13" s="2">
        <v>47</v>
      </c>
      <c r="C13" s="6">
        <v>3886456.1886275248</v>
      </c>
      <c r="D13" s="2">
        <v>82690.557204840952</v>
      </c>
      <c r="E13" s="2"/>
      <c r="F13" s="2"/>
    </row>
    <row r="14" spans="1:10" ht="15" thickBot="1" x14ac:dyDescent="0.35">
      <c r="A14" s="3" t="s">
        <v>69</v>
      </c>
      <c r="B14" s="3">
        <v>51</v>
      </c>
      <c r="C14" s="3">
        <v>12805290.23076923</v>
      </c>
      <c r="D14" s="3"/>
      <c r="E14" s="3"/>
      <c r="F14" s="3"/>
    </row>
    <row r="15" spans="1:10" ht="15" thickBot="1" x14ac:dyDescent="0.35"/>
    <row r="16" spans="1:10" x14ac:dyDescent="0.3">
      <c r="A16" s="4"/>
      <c r="B16" s="4" t="s">
        <v>76</v>
      </c>
      <c r="C16" s="4" t="s">
        <v>64</v>
      </c>
      <c r="D16" s="4" t="s">
        <v>77</v>
      </c>
      <c r="E16" s="4" t="s">
        <v>78</v>
      </c>
      <c r="F16" s="4" t="s">
        <v>79</v>
      </c>
      <c r="G16" s="4" t="s">
        <v>80</v>
      </c>
      <c r="H16" s="4" t="s">
        <v>81</v>
      </c>
      <c r="I16" s="4" t="s">
        <v>82</v>
      </c>
    </row>
    <row r="17" spans="1:9" x14ac:dyDescent="0.3">
      <c r="A17" s="2" t="s">
        <v>70</v>
      </c>
      <c r="B17" s="7">
        <v>3994.2042524289495</v>
      </c>
      <c r="C17" s="2">
        <v>538.99858831059669</v>
      </c>
      <c r="D17" s="2">
        <v>7.4104169084155345</v>
      </c>
      <c r="E17" s="2">
        <v>1.9558691737751828E-9</v>
      </c>
      <c r="F17" s="2">
        <v>2909.8789554813707</v>
      </c>
      <c r="G17" s="2">
        <v>5078.5295493765279</v>
      </c>
      <c r="H17" s="2">
        <v>2909.8789554813707</v>
      </c>
      <c r="I17" s="2">
        <v>5078.5295493765279</v>
      </c>
    </row>
    <row r="18" spans="1:9" x14ac:dyDescent="0.3">
      <c r="A18" s="2" t="s">
        <v>55</v>
      </c>
      <c r="B18" s="7">
        <v>-172.75760095180536</v>
      </c>
      <c r="C18" s="2">
        <v>30.585599327513041</v>
      </c>
      <c r="D18" s="2">
        <v>-5.6483313961548758</v>
      </c>
      <c r="E18" s="2">
        <v>9.1305836585561196E-7</v>
      </c>
      <c r="F18" s="2">
        <v>-234.28789025566925</v>
      </c>
      <c r="G18" s="2">
        <v>-111.22731164794146</v>
      </c>
      <c r="H18" s="2">
        <v>-234.28789025566925</v>
      </c>
      <c r="I18" s="2">
        <v>-111.22731164794146</v>
      </c>
    </row>
    <row r="19" spans="1:9" x14ac:dyDescent="0.3">
      <c r="A19" s="2" t="s">
        <v>56</v>
      </c>
      <c r="B19" s="7">
        <v>105.03625924805343</v>
      </c>
      <c r="C19" s="2">
        <v>37.603983573082623</v>
      </c>
      <c r="D19" s="2">
        <v>2.7932216022783187</v>
      </c>
      <c r="E19" s="2">
        <v>7.5261508461357913E-3</v>
      </c>
      <c r="F19" s="2">
        <v>29.386802016454482</v>
      </c>
      <c r="G19" s="2">
        <v>180.68571647965237</v>
      </c>
      <c r="H19" s="2">
        <v>29.386802016454482</v>
      </c>
      <c r="I19" s="2">
        <v>180.68571647965237</v>
      </c>
    </row>
    <row r="20" spans="1:9" x14ac:dyDescent="0.3">
      <c r="A20" s="2" t="s">
        <v>57</v>
      </c>
      <c r="B20" s="7">
        <v>-77.573528495839199</v>
      </c>
      <c r="C20" s="2">
        <v>21.552890785410735</v>
      </c>
      <c r="D20" s="2">
        <v>-3.5992168878037059</v>
      </c>
      <c r="E20" s="2">
        <v>7.6557185364993822E-4</v>
      </c>
      <c r="F20" s="2">
        <v>-120.93235207684295</v>
      </c>
      <c r="G20" s="2">
        <v>-34.214704914835451</v>
      </c>
      <c r="H20" s="2">
        <v>-120.93235207684295</v>
      </c>
      <c r="I20" s="2">
        <v>-34.214704914835451</v>
      </c>
    </row>
    <row r="21" spans="1:9" ht="15" thickBot="1" x14ac:dyDescent="0.35">
      <c r="A21" s="3" t="s">
        <v>58</v>
      </c>
      <c r="B21" s="7">
        <v>96.059125862230985</v>
      </c>
      <c r="C21" s="3">
        <v>38.009446026261614</v>
      </c>
      <c r="D21" s="3">
        <v>2.527243511938098</v>
      </c>
      <c r="E21" s="3">
        <v>1.4919084834875843E-2</v>
      </c>
      <c r="F21" s="3">
        <v>19.593983386775605</v>
      </c>
      <c r="G21" s="3">
        <v>172.52426833768635</v>
      </c>
      <c r="H21" s="3">
        <v>19.593983386775605</v>
      </c>
      <c r="I21" s="3">
        <v>172.52426833768635</v>
      </c>
    </row>
    <row r="25" spans="1:9" x14ac:dyDescent="0.3">
      <c r="A25" t="s">
        <v>83</v>
      </c>
    </row>
    <row r="26" spans="1:9" ht="15" thickBot="1" x14ac:dyDescent="0.35"/>
    <row r="27" spans="1:9" x14ac:dyDescent="0.3">
      <c r="A27" s="4" t="s">
        <v>84</v>
      </c>
      <c r="B27" s="4" t="s">
        <v>85</v>
      </c>
      <c r="C27" s="4" t="s">
        <v>86</v>
      </c>
    </row>
    <row r="28" spans="1:9" x14ac:dyDescent="0.3">
      <c r="A28" s="2">
        <v>1</v>
      </c>
      <c r="B28" s="2">
        <v>1589.4248690579343</v>
      </c>
      <c r="C28" s="2">
        <v>-187.4248690579343</v>
      </c>
    </row>
    <row r="29" spans="1:9" x14ac:dyDescent="0.3">
      <c r="A29" s="2">
        <v>2</v>
      </c>
      <c r="B29" s="2">
        <v>1666.9983975537734</v>
      </c>
      <c r="C29" s="2">
        <v>638.00160244622657</v>
      </c>
    </row>
    <row r="30" spans="1:9" x14ac:dyDescent="0.3">
      <c r="A30" s="2">
        <v>3</v>
      </c>
      <c r="B30" s="2">
        <v>1744.5719260496126</v>
      </c>
      <c r="C30" s="2">
        <v>156.42807395038744</v>
      </c>
    </row>
    <row r="31" spans="1:9" x14ac:dyDescent="0.3">
      <c r="A31" s="2">
        <v>4</v>
      </c>
      <c r="B31" s="2">
        <v>1822.1454545454521</v>
      </c>
      <c r="C31" s="2">
        <v>-155.14545454545214</v>
      </c>
    </row>
    <row r="32" spans="1:9" x14ac:dyDescent="0.3">
      <c r="A32" s="2">
        <v>5</v>
      </c>
      <c r="B32" s="2">
        <v>1899.7189830412913</v>
      </c>
      <c r="C32" s="2">
        <v>-325.71898304129127</v>
      </c>
    </row>
    <row r="33" spans="1:3" x14ac:dyDescent="0.3">
      <c r="A33" s="2">
        <v>6</v>
      </c>
      <c r="B33" s="2">
        <v>1977.2925115371304</v>
      </c>
      <c r="C33" s="2">
        <v>19.707488462869605</v>
      </c>
    </row>
    <row r="34" spans="1:3" x14ac:dyDescent="0.3">
      <c r="A34" s="2">
        <v>7</v>
      </c>
      <c r="B34" s="2">
        <v>2054.8660400329695</v>
      </c>
      <c r="C34" s="2">
        <v>117.13395996703048</v>
      </c>
    </row>
    <row r="35" spans="1:3" x14ac:dyDescent="0.3">
      <c r="A35" s="2">
        <v>8</v>
      </c>
      <c r="B35" s="2">
        <v>2132.4395685288086</v>
      </c>
      <c r="C35" s="2">
        <v>-554.43956852880865</v>
      </c>
    </row>
    <row r="36" spans="1:3" x14ac:dyDescent="0.3">
      <c r="A36" s="2">
        <v>9</v>
      </c>
      <c r="B36" s="2">
        <v>2210.0130970246482</v>
      </c>
      <c r="C36" s="2">
        <v>-704.01309702464823</v>
      </c>
    </row>
    <row r="37" spans="1:3" x14ac:dyDescent="0.3">
      <c r="A37" s="2">
        <v>10</v>
      </c>
      <c r="B37" s="2">
        <v>2287.5866255204874</v>
      </c>
      <c r="C37" s="2">
        <v>425.41337447951264</v>
      </c>
    </row>
    <row r="38" spans="1:3" x14ac:dyDescent="0.3">
      <c r="A38" s="2">
        <v>11</v>
      </c>
      <c r="B38" s="2">
        <v>2365.1601540163265</v>
      </c>
      <c r="C38" s="2">
        <v>1056.8398459836735</v>
      </c>
    </row>
    <row r="39" spans="1:3" x14ac:dyDescent="0.3">
      <c r="A39" s="2">
        <v>12</v>
      </c>
      <c r="B39" s="2">
        <v>2269.9760815603604</v>
      </c>
      <c r="C39" s="2">
        <v>-82.976081560360399</v>
      </c>
    </row>
    <row r="40" spans="1:3" x14ac:dyDescent="0.3">
      <c r="A40" s="2">
        <v>13</v>
      </c>
      <c r="B40" s="2">
        <v>2174.7920091043939</v>
      </c>
      <c r="C40" s="2">
        <v>-127.79200910439386</v>
      </c>
    </row>
    <row r="41" spans="1:3" x14ac:dyDescent="0.3">
      <c r="A41" s="2">
        <v>14</v>
      </c>
      <c r="B41" s="2">
        <v>2079.6079366484278</v>
      </c>
      <c r="C41" s="2">
        <v>160.39206335157223</v>
      </c>
    </row>
    <row r="42" spans="1:3" x14ac:dyDescent="0.3">
      <c r="A42" s="2">
        <v>15</v>
      </c>
      <c r="B42" s="2">
        <v>1984.4238641924619</v>
      </c>
      <c r="C42" s="2">
        <v>-9.423864192461906</v>
      </c>
    </row>
    <row r="43" spans="1:3" x14ac:dyDescent="0.3">
      <c r="A43" s="2">
        <v>16</v>
      </c>
      <c r="B43" s="2">
        <v>1889.2397917364958</v>
      </c>
      <c r="C43" s="2">
        <v>-412.23979173649582</v>
      </c>
    </row>
    <row r="44" spans="1:3" x14ac:dyDescent="0.3">
      <c r="A44" s="2">
        <v>17</v>
      </c>
      <c r="B44" s="2">
        <v>1794.0557192805293</v>
      </c>
      <c r="C44" s="2">
        <v>-212.05571928052927</v>
      </c>
    </row>
    <row r="45" spans="1:3" x14ac:dyDescent="0.3">
      <c r="A45" s="2">
        <v>18</v>
      </c>
      <c r="B45" s="2">
        <v>1698.8716468245634</v>
      </c>
      <c r="C45" s="2">
        <v>-63.871646824563413</v>
      </c>
    </row>
    <row r="46" spans="1:3" x14ac:dyDescent="0.3">
      <c r="A46" s="2">
        <v>19</v>
      </c>
      <c r="B46" s="2">
        <v>1603.6875743685969</v>
      </c>
      <c r="C46" s="2">
        <v>-188.68757436859687</v>
      </c>
    </row>
    <row r="47" spans="1:3" x14ac:dyDescent="0.3">
      <c r="A47" s="2">
        <v>20</v>
      </c>
      <c r="B47" s="2">
        <v>1508.5035019126308</v>
      </c>
      <c r="C47" s="2">
        <v>-96.503501912630782</v>
      </c>
    </row>
    <row r="48" spans="1:3" x14ac:dyDescent="0.3">
      <c r="A48" s="2">
        <v>21</v>
      </c>
      <c r="B48" s="2">
        <v>1413.3194294566647</v>
      </c>
      <c r="C48" s="2">
        <v>-43.319429456664693</v>
      </c>
    </row>
    <row r="49" spans="1:3" x14ac:dyDescent="0.3">
      <c r="A49" s="2">
        <v>22</v>
      </c>
      <c r="B49" s="2">
        <v>1318.1353570006988</v>
      </c>
      <c r="C49" s="2">
        <v>275.86464299930117</v>
      </c>
    </row>
    <row r="50" spans="1:3" x14ac:dyDescent="0.3">
      <c r="A50" s="2">
        <v>23</v>
      </c>
      <c r="B50" s="2">
        <v>1222.9512845447323</v>
      </c>
      <c r="C50" s="2">
        <v>335.04871545526771</v>
      </c>
    </row>
    <row r="51" spans="1:3" x14ac:dyDescent="0.3">
      <c r="A51" s="2">
        <v>24</v>
      </c>
      <c r="B51" s="2">
        <v>1127.7672120887664</v>
      </c>
      <c r="C51" s="2">
        <v>160.23278791123357</v>
      </c>
    </row>
    <row r="52" spans="1:3" x14ac:dyDescent="0.3">
      <c r="A52" s="2">
        <v>25</v>
      </c>
      <c r="B52" s="2">
        <v>1032.5831396328003</v>
      </c>
      <c r="C52" s="2">
        <v>-70.583139632800339</v>
      </c>
    </row>
    <row r="53" spans="1:3" x14ac:dyDescent="0.3">
      <c r="A53" s="2">
        <v>26</v>
      </c>
      <c r="B53" s="2">
        <v>937.3990671768338</v>
      </c>
      <c r="C53" s="2">
        <v>132.6009328231662</v>
      </c>
    </row>
    <row r="54" spans="1:3" x14ac:dyDescent="0.3">
      <c r="A54" s="2">
        <v>27</v>
      </c>
      <c r="B54" s="2">
        <v>947.25125396892133</v>
      </c>
      <c r="C54" s="2">
        <v>21.748746031078667</v>
      </c>
    </row>
    <row r="55" spans="1:3" x14ac:dyDescent="0.3">
      <c r="A55" s="2">
        <v>28</v>
      </c>
      <c r="B55" s="2">
        <v>957.10344076100864</v>
      </c>
      <c r="C55" s="2">
        <v>-173.10344076100864</v>
      </c>
    </row>
    <row r="56" spans="1:3" x14ac:dyDescent="0.3">
      <c r="A56" s="2">
        <v>29</v>
      </c>
      <c r="B56" s="2">
        <v>966.95562755309561</v>
      </c>
      <c r="C56" s="2">
        <v>-240.95562755309561</v>
      </c>
    </row>
    <row r="57" spans="1:3" x14ac:dyDescent="0.3">
      <c r="A57" s="2">
        <v>30</v>
      </c>
      <c r="B57" s="2">
        <v>976.80781434518292</v>
      </c>
      <c r="C57" s="2">
        <v>-63.807814345182919</v>
      </c>
    </row>
    <row r="58" spans="1:3" x14ac:dyDescent="0.3">
      <c r="A58" s="2">
        <v>31</v>
      </c>
      <c r="B58" s="2">
        <v>986.66000113727034</v>
      </c>
      <c r="C58" s="2">
        <v>-26.660001137270342</v>
      </c>
    </row>
    <row r="59" spans="1:3" x14ac:dyDescent="0.3">
      <c r="A59" s="2">
        <v>32</v>
      </c>
      <c r="B59" s="2">
        <v>996.51218792935742</v>
      </c>
      <c r="C59" s="2">
        <v>27.487812070642576</v>
      </c>
    </row>
    <row r="60" spans="1:3" x14ac:dyDescent="0.3">
      <c r="A60" s="2">
        <v>33</v>
      </c>
      <c r="B60" s="2">
        <v>1024.8499720878367</v>
      </c>
      <c r="C60" s="2">
        <v>-99.849972087836704</v>
      </c>
    </row>
    <row r="61" spans="1:3" x14ac:dyDescent="0.3">
      <c r="A61" s="2">
        <v>34</v>
      </c>
      <c r="B61" s="2">
        <v>1053.1877562463158</v>
      </c>
      <c r="C61" s="2">
        <v>156.81224375368424</v>
      </c>
    </row>
    <row r="62" spans="1:3" x14ac:dyDescent="0.3">
      <c r="A62" s="2">
        <v>35</v>
      </c>
      <c r="B62" s="2">
        <v>1081.5255404047944</v>
      </c>
      <c r="C62" s="2">
        <v>58.474459595205644</v>
      </c>
    </row>
    <row r="63" spans="1:3" x14ac:dyDescent="0.3">
      <c r="A63" s="2">
        <v>36</v>
      </c>
      <c r="B63" s="2">
        <v>1109.8633245632736</v>
      </c>
      <c r="C63" s="2">
        <v>3.1366754367263638</v>
      </c>
    </row>
    <row r="64" spans="1:3" x14ac:dyDescent="0.3">
      <c r="A64" s="2">
        <v>37</v>
      </c>
      <c r="B64" s="2">
        <v>1138.2011087217529</v>
      </c>
      <c r="C64" s="2">
        <v>-115.20110872175292</v>
      </c>
    </row>
    <row r="65" spans="1:3" x14ac:dyDescent="0.3">
      <c r="A65" s="2">
        <v>38</v>
      </c>
      <c r="B65" s="2">
        <v>1166.5388928802322</v>
      </c>
      <c r="C65" s="2">
        <v>202.4611071197678</v>
      </c>
    </row>
    <row r="66" spans="1:3" x14ac:dyDescent="0.3">
      <c r="A66" s="2">
        <v>39</v>
      </c>
      <c r="B66" s="2">
        <v>1194.8766770387113</v>
      </c>
      <c r="C66" s="2">
        <v>88.12332296128875</v>
      </c>
    </row>
    <row r="67" spans="1:3" x14ac:dyDescent="0.3">
      <c r="A67" s="2">
        <v>40</v>
      </c>
      <c r="B67" s="2">
        <v>1223.2144611971896</v>
      </c>
      <c r="C67" s="2">
        <v>-37.214461197189621</v>
      </c>
    </row>
    <row r="68" spans="1:3" x14ac:dyDescent="0.3">
      <c r="A68" s="2">
        <v>41</v>
      </c>
      <c r="B68" s="2">
        <v>1251.5522453556687</v>
      </c>
      <c r="C68" s="2">
        <v>-196.55224535566867</v>
      </c>
    </row>
    <row r="69" spans="1:3" x14ac:dyDescent="0.3">
      <c r="A69" s="2">
        <v>42</v>
      </c>
      <c r="B69" s="2">
        <v>1279.890029514148</v>
      </c>
      <c r="C69" s="2">
        <v>127.10997048585205</v>
      </c>
    </row>
    <row r="70" spans="1:3" x14ac:dyDescent="0.3">
      <c r="A70" s="2">
        <v>43</v>
      </c>
      <c r="B70" s="2">
        <v>1308.2278136726272</v>
      </c>
      <c r="C70" s="2">
        <v>119.77218632737276</v>
      </c>
    </row>
    <row r="71" spans="1:3" x14ac:dyDescent="0.3">
      <c r="A71" s="2">
        <v>44</v>
      </c>
      <c r="B71" s="2">
        <v>1336.5655978311063</v>
      </c>
      <c r="C71" s="2">
        <v>66.434402168893712</v>
      </c>
    </row>
    <row r="72" spans="1:3" x14ac:dyDescent="0.3">
      <c r="A72" s="2">
        <v>45</v>
      </c>
      <c r="B72" s="2">
        <v>1364.9033819895856</v>
      </c>
      <c r="C72" s="2">
        <v>-253.90338198958557</v>
      </c>
    </row>
    <row r="73" spans="1:3" x14ac:dyDescent="0.3">
      <c r="A73" s="2">
        <v>46</v>
      </c>
      <c r="B73" s="2">
        <v>1393.2411661480646</v>
      </c>
      <c r="C73" s="2">
        <v>165.75883385193538</v>
      </c>
    </row>
    <row r="74" spans="1:3" x14ac:dyDescent="0.3">
      <c r="A74" s="2">
        <v>47</v>
      </c>
      <c r="B74" s="2">
        <v>1421.5789503065432</v>
      </c>
      <c r="C74" s="2">
        <v>375.42104969345678</v>
      </c>
    </row>
    <row r="75" spans="1:3" x14ac:dyDescent="0.3">
      <c r="A75" s="2">
        <v>48</v>
      </c>
      <c r="B75" s="2">
        <v>1449.9167344650223</v>
      </c>
      <c r="C75" s="2">
        <v>-99.916734465022273</v>
      </c>
    </row>
    <row r="76" spans="1:3" x14ac:dyDescent="0.3">
      <c r="A76" s="2">
        <v>49</v>
      </c>
      <c r="B76" s="2">
        <v>1478.2545186235013</v>
      </c>
      <c r="C76" s="2">
        <v>-330.25451862350133</v>
      </c>
    </row>
    <row r="77" spans="1:3" x14ac:dyDescent="0.3">
      <c r="A77" s="2">
        <v>50</v>
      </c>
      <c r="B77" s="2">
        <v>1506.5923027819808</v>
      </c>
      <c r="C77" s="2">
        <v>13.407697218019166</v>
      </c>
    </row>
    <row r="78" spans="1:3" x14ac:dyDescent="0.3">
      <c r="A78" s="2">
        <v>51</v>
      </c>
      <c r="B78" s="2">
        <v>1534.9300869404599</v>
      </c>
      <c r="C78" s="2">
        <v>12.069913059540113</v>
      </c>
    </row>
    <row r="79" spans="1:3" ht="15" thickBot="1" x14ac:dyDescent="0.35">
      <c r="A79" s="3">
        <v>52</v>
      </c>
      <c r="B79" s="3">
        <v>1563.2678710989389</v>
      </c>
      <c r="C79" s="3">
        <v>-44.26787109893894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M16" sqref="M16"/>
    </sheetView>
  </sheetViews>
  <sheetFormatPr defaultRowHeight="14.4" x14ac:dyDescent="0.3"/>
  <cols>
    <col min="1" max="4" width="8.88671875" style="1"/>
    <col min="9" max="9" width="11" bestFit="1" customWidth="1"/>
  </cols>
  <sheetData>
    <row r="1" spans="1:9" x14ac:dyDescent="0.3">
      <c r="A1" s="1" t="s">
        <v>0</v>
      </c>
      <c r="B1" s="1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92</v>
      </c>
      <c r="I1" s="1" t="s">
        <v>93</v>
      </c>
    </row>
    <row r="2" spans="1:9" x14ac:dyDescent="0.3">
      <c r="A2" s="1" t="s">
        <v>2</v>
      </c>
      <c r="B2" s="1">
        <v>1402</v>
      </c>
      <c r="C2" s="1">
        <v>1</v>
      </c>
      <c r="D2" s="1">
        <f>MAX($C2-11,0)</f>
        <v>0</v>
      </c>
      <c r="E2" s="1">
        <f>MAX($C2-26,0)</f>
        <v>0</v>
      </c>
      <c r="F2" s="1">
        <f>MAX(32-$C2,0)</f>
        <v>31</v>
      </c>
      <c r="G2" s="1">
        <f>MAX($C2-32,0)</f>
        <v>0</v>
      </c>
      <c r="H2">
        <f>B2-$B$55</f>
        <v>-88.730769230769283</v>
      </c>
      <c r="I2">
        <f>H2^2</f>
        <v>7873.1494082840327</v>
      </c>
    </row>
    <row r="3" spans="1:9" x14ac:dyDescent="0.3">
      <c r="A3" s="1" t="s">
        <v>3</v>
      </c>
      <c r="B3" s="1">
        <v>2305</v>
      </c>
      <c r="C3" s="1">
        <v>2</v>
      </c>
      <c r="D3" s="1">
        <f t="shared" ref="D3:D53" si="0">MAX($C3-11,0)</f>
        <v>0</v>
      </c>
      <c r="E3" s="1">
        <f t="shared" ref="E3:E53" si="1">MAX($C3-26,0)</f>
        <v>0</v>
      </c>
      <c r="F3" s="1">
        <f t="shared" ref="F3:F53" si="2">MAX(32-$C3,0)</f>
        <v>30</v>
      </c>
      <c r="G3" s="1">
        <f t="shared" ref="G3:G53" si="3">MAX($C3-32,0)</f>
        <v>0</v>
      </c>
      <c r="H3">
        <f t="shared" ref="H3:H53" si="4">B3-$B$55</f>
        <v>814.26923076923072</v>
      </c>
      <c r="I3">
        <f t="shared" ref="I3:I53" si="5">H3^2</f>
        <v>663034.38017751474</v>
      </c>
    </row>
    <row r="4" spans="1:9" x14ac:dyDescent="0.3">
      <c r="A4" s="1" t="s">
        <v>4</v>
      </c>
      <c r="B4" s="1">
        <v>1901</v>
      </c>
      <c r="C4" s="1">
        <v>3</v>
      </c>
      <c r="D4" s="1">
        <f t="shared" si="0"/>
        <v>0</v>
      </c>
      <c r="E4" s="1">
        <f t="shared" si="1"/>
        <v>0</v>
      </c>
      <c r="F4" s="1">
        <f t="shared" si="2"/>
        <v>29</v>
      </c>
      <c r="G4" s="1">
        <f t="shared" si="3"/>
        <v>0</v>
      </c>
      <c r="H4">
        <f t="shared" si="4"/>
        <v>410.26923076923072</v>
      </c>
      <c r="I4">
        <f t="shared" si="5"/>
        <v>168320.84171597628</v>
      </c>
    </row>
    <row r="5" spans="1:9" x14ac:dyDescent="0.3">
      <c r="A5" s="1" t="s">
        <v>5</v>
      </c>
      <c r="B5" s="1">
        <v>1667</v>
      </c>
      <c r="C5" s="1">
        <v>4</v>
      </c>
      <c r="D5" s="1">
        <f t="shared" si="0"/>
        <v>0</v>
      </c>
      <c r="E5" s="1">
        <f t="shared" si="1"/>
        <v>0</v>
      </c>
      <c r="F5" s="1">
        <f t="shared" si="2"/>
        <v>28</v>
      </c>
      <c r="G5" s="1">
        <f t="shared" si="3"/>
        <v>0</v>
      </c>
      <c r="H5">
        <f t="shared" si="4"/>
        <v>176.26923076923072</v>
      </c>
      <c r="I5">
        <f t="shared" si="5"/>
        <v>31070.841715976312</v>
      </c>
    </row>
    <row r="6" spans="1:9" x14ac:dyDescent="0.3">
      <c r="A6" s="1" t="s">
        <v>6</v>
      </c>
      <c r="B6" s="1">
        <v>1574</v>
      </c>
      <c r="C6" s="1">
        <v>5</v>
      </c>
      <c r="D6" s="1">
        <f t="shared" si="0"/>
        <v>0</v>
      </c>
      <c r="E6" s="1">
        <f t="shared" si="1"/>
        <v>0</v>
      </c>
      <c r="F6" s="1">
        <f t="shared" si="2"/>
        <v>27</v>
      </c>
      <c r="G6" s="1">
        <f t="shared" si="3"/>
        <v>0</v>
      </c>
      <c r="H6">
        <f t="shared" si="4"/>
        <v>83.269230769230717</v>
      </c>
      <c r="I6">
        <f t="shared" si="5"/>
        <v>6933.7647928993993</v>
      </c>
    </row>
    <row r="7" spans="1:9" x14ac:dyDescent="0.3">
      <c r="A7" s="1" t="s">
        <v>7</v>
      </c>
      <c r="B7" s="1">
        <v>1997</v>
      </c>
      <c r="C7" s="1">
        <v>6</v>
      </c>
      <c r="D7" s="1">
        <f t="shared" si="0"/>
        <v>0</v>
      </c>
      <c r="E7" s="1">
        <f t="shared" si="1"/>
        <v>0</v>
      </c>
      <c r="F7" s="1">
        <f t="shared" si="2"/>
        <v>26</v>
      </c>
      <c r="G7" s="1">
        <f t="shared" si="3"/>
        <v>0</v>
      </c>
      <c r="H7">
        <f t="shared" si="4"/>
        <v>506.26923076923072</v>
      </c>
      <c r="I7">
        <f t="shared" si="5"/>
        <v>256308.53402366859</v>
      </c>
    </row>
    <row r="8" spans="1:9" x14ac:dyDescent="0.3">
      <c r="A8" s="1" t="s">
        <v>8</v>
      </c>
      <c r="B8" s="1">
        <v>2172</v>
      </c>
      <c r="C8" s="1">
        <v>7</v>
      </c>
      <c r="D8" s="1">
        <f t="shared" si="0"/>
        <v>0</v>
      </c>
      <c r="E8" s="1">
        <f t="shared" si="1"/>
        <v>0</v>
      </c>
      <c r="F8" s="1">
        <f t="shared" si="2"/>
        <v>25</v>
      </c>
      <c r="G8" s="1">
        <f t="shared" si="3"/>
        <v>0</v>
      </c>
      <c r="H8">
        <f t="shared" si="4"/>
        <v>681.26923076923072</v>
      </c>
      <c r="I8">
        <f t="shared" si="5"/>
        <v>464127.76479289931</v>
      </c>
    </row>
    <row r="9" spans="1:9" x14ac:dyDescent="0.3">
      <c r="A9" s="1" t="s">
        <v>9</v>
      </c>
      <c r="B9" s="1">
        <v>1578</v>
      </c>
      <c r="C9" s="1">
        <v>8</v>
      </c>
      <c r="D9" s="1">
        <f t="shared" si="0"/>
        <v>0</v>
      </c>
      <c r="E9" s="1">
        <f t="shared" si="1"/>
        <v>0</v>
      </c>
      <c r="F9" s="1">
        <f t="shared" si="2"/>
        <v>24</v>
      </c>
      <c r="G9" s="1">
        <f t="shared" si="3"/>
        <v>0</v>
      </c>
      <c r="H9">
        <f t="shared" si="4"/>
        <v>87.269230769230717</v>
      </c>
      <c r="I9">
        <f t="shared" si="5"/>
        <v>7615.918639053245</v>
      </c>
    </row>
    <row r="10" spans="1:9" x14ac:dyDescent="0.3">
      <c r="A10" s="1" t="s">
        <v>10</v>
      </c>
      <c r="B10" s="1">
        <v>1506</v>
      </c>
      <c r="C10" s="1">
        <v>9</v>
      </c>
      <c r="D10" s="1">
        <f t="shared" si="0"/>
        <v>0</v>
      </c>
      <c r="E10" s="1">
        <f t="shared" si="1"/>
        <v>0</v>
      </c>
      <c r="F10" s="1">
        <f t="shared" si="2"/>
        <v>23</v>
      </c>
      <c r="G10" s="1">
        <f t="shared" si="3"/>
        <v>0</v>
      </c>
      <c r="H10">
        <f t="shared" si="4"/>
        <v>15.269230769230717</v>
      </c>
      <c r="I10">
        <f t="shared" si="5"/>
        <v>233.14940828402206</v>
      </c>
    </row>
    <row r="11" spans="1:9" x14ac:dyDescent="0.3">
      <c r="A11" s="1" t="s">
        <v>11</v>
      </c>
      <c r="B11" s="1">
        <v>2713</v>
      </c>
      <c r="C11" s="1">
        <v>10</v>
      </c>
      <c r="D11" s="1">
        <f t="shared" si="0"/>
        <v>0</v>
      </c>
      <c r="E11" s="1">
        <f t="shared" si="1"/>
        <v>0</v>
      </c>
      <c r="F11" s="1">
        <f t="shared" si="2"/>
        <v>22</v>
      </c>
      <c r="G11" s="1">
        <f t="shared" si="3"/>
        <v>0</v>
      </c>
      <c r="H11">
        <f t="shared" si="4"/>
        <v>1222.2692307692307</v>
      </c>
      <c r="I11">
        <f t="shared" si="5"/>
        <v>1493942.0724852069</v>
      </c>
    </row>
    <row r="12" spans="1:9" x14ac:dyDescent="0.3">
      <c r="A12" s="1" t="s">
        <v>12</v>
      </c>
      <c r="B12" s="1">
        <v>3422</v>
      </c>
      <c r="C12" s="1">
        <v>11</v>
      </c>
      <c r="D12" s="1">
        <f t="shared" si="0"/>
        <v>0</v>
      </c>
      <c r="E12" s="1">
        <f t="shared" si="1"/>
        <v>0</v>
      </c>
      <c r="F12" s="1">
        <f t="shared" si="2"/>
        <v>21</v>
      </c>
      <c r="G12" s="1">
        <f t="shared" si="3"/>
        <v>0</v>
      </c>
      <c r="H12">
        <f t="shared" si="4"/>
        <v>1931.2692307692307</v>
      </c>
      <c r="I12">
        <f t="shared" si="5"/>
        <v>3729800.8417159761</v>
      </c>
    </row>
    <row r="13" spans="1:9" x14ac:dyDescent="0.3">
      <c r="A13" s="1" t="s">
        <v>13</v>
      </c>
      <c r="B13" s="1">
        <v>2187</v>
      </c>
      <c r="C13" s="1">
        <v>12</v>
      </c>
      <c r="D13" s="1">
        <f t="shared" si="0"/>
        <v>1</v>
      </c>
      <c r="E13" s="1">
        <f t="shared" si="1"/>
        <v>0</v>
      </c>
      <c r="F13" s="1">
        <f t="shared" si="2"/>
        <v>20</v>
      </c>
      <c r="G13" s="1">
        <f t="shared" si="3"/>
        <v>0</v>
      </c>
      <c r="H13">
        <f t="shared" si="4"/>
        <v>696.26923076923072</v>
      </c>
      <c r="I13">
        <f t="shared" si="5"/>
        <v>484790.84171597625</v>
      </c>
    </row>
    <row r="14" spans="1:9" x14ac:dyDescent="0.3">
      <c r="A14" s="1" t="s">
        <v>14</v>
      </c>
      <c r="B14" s="1">
        <v>2047</v>
      </c>
      <c r="C14" s="1">
        <v>13</v>
      </c>
      <c r="D14" s="1">
        <f t="shared" si="0"/>
        <v>2</v>
      </c>
      <c r="E14" s="1">
        <f t="shared" si="1"/>
        <v>0</v>
      </c>
      <c r="F14" s="1">
        <f t="shared" si="2"/>
        <v>19</v>
      </c>
      <c r="G14" s="1">
        <f t="shared" si="3"/>
        <v>0</v>
      </c>
      <c r="H14">
        <f t="shared" si="4"/>
        <v>556.26923076923072</v>
      </c>
      <c r="I14">
        <f t="shared" si="5"/>
        <v>309435.45710059168</v>
      </c>
    </row>
    <row r="15" spans="1:9" x14ac:dyDescent="0.3">
      <c r="A15" s="1" t="s">
        <v>15</v>
      </c>
      <c r="B15" s="1">
        <v>2240</v>
      </c>
      <c r="C15" s="1">
        <v>14</v>
      </c>
      <c r="D15" s="1">
        <f t="shared" si="0"/>
        <v>3</v>
      </c>
      <c r="E15" s="1">
        <f t="shared" si="1"/>
        <v>0</v>
      </c>
      <c r="F15" s="1">
        <f t="shared" si="2"/>
        <v>18</v>
      </c>
      <c r="G15" s="1">
        <f t="shared" si="3"/>
        <v>0</v>
      </c>
      <c r="H15">
        <f t="shared" si="4"/>
        <v>749.26923076923072</v>
      </c>
      <c r="I15">
        <f t="shared" si="5"/>
        <v>561404.38017751474</v>
      </c>
    </row>
    <row r="16" spans="1:9" x14ac:dyDescent="0.3">
      <c r="A16" s="1" t="s">
        <v>16</v>
      </c>
      <c r="B16" s="1">
        <v>1975</v>
      </c>
      <c r="C16" s="1">
        <v>15</v>
      </c>
      <c r="D16" s="1">
        <f t="shared" si="0"/>
        <v>4</v>
      </c>
      <c r="E16" s="1">
        <f t="shared" si="1"/>
        <v>0</v>
      </c>
      <c r="F16" s="1">
        <f t="shared" si="2"/>
        <v>17</v>
      </c>
      <c r="G16" s="1">
        <f t="shared" si="3"/>
        <v>0</v>
      </c>
      <c r="H16">
        <f t="shared" si="4"/>
        <v>484.26923076923072</v>
      </c>
      <c r="I16">
        <f t="shared" si="5"/>
        <v>234516.68786982243</v>
      </c>
    </row>
    <row r="17" spans="1:9" x14ac:dyDescent="0.3">
      <c r="A17" s="1" t="s">
        <v>17</v>
      </c>
      <c r="B17" s="1">
        <v>1477</v>
      </c>
      <c r="C17" s="1">
        <v>16</v>
      </c>
      <c r="D17" s="1">
        <f t="shared" si="0"/>
        <v>5</v>
      </c>
      <c r="E17" s="1">
        <f t="shared" si="1"/>
        <v>0</v>
      </c>
      <c r="F17" s="1">
        <f t="shared" si="2"/>
        <v>16</v>
      </c>
      <c r="G17" s="1">
        <f t="shared" si="3"/>
        <v>0</v>
      </c>
      <c r="H17">
        <f t="shared" si="4"/>
        <v>-13.730769230769283</v>
      </c>
      <c r="I17">
        <f t="shared" si="5"/>
        <v>188.53402366864049</v>
      </c>
    </row>
    <row r="18" spans="1:9" x14ac:dyDescent="0.3">
      <c r="A18" s="1" t="s">
        <v>18</v>
      </c>
      <c r="B18" s="1">
        <v>1582</v>
      </c>
      <c r="C18" s="1">
        <v>17</v>
      </c>
      <c r="D18" s="1">
        <f t="shared" si="0"/>
        <v>6</v>
      </c>
      <c r="E18" s="1">
        <f t="shared" si="1"/>
        <v>0</v>
      </c>
      <c r="F18" s="1">
        <f t="shared" si="2"/>
        <v>15</v>
      </c>
      <c r="G18" s="1">
        <f t="shared" si="3"/>
        <v>0</v>
      </c>
      <c r="H18">
        <f t="shared" si="4"/>
        <v>91.269230769230717</v>
      </c>
      <c r="I18">
        <f t="shared" si="5"/>
        <v>8330.0724852070907</v>
      </c>
    </row>
    <row r="19" spans="1:9" x14ac:dyDescent="0.3">
      <c r="A19" s="1" t="s">
        <v>19</v>
      </c>
      <c r="B19" s="1">
        <v>1635</v>
      </c>
      <c r="C19" s="1">
        <v>18</v>
      </c>
      <c r="D19" s="1">
        <f t="shared" si="0"/>
        <v>7</v>
      </c>
      <c r="E19" s="1">
        <f t="shared" si="1"/>
        <v>0</v>
      </c>
      <c r="F19" s="1">
        <f t="shared" si="2"/>
        <v>14</v>
      </c>
      <c r="G19" s="1">
        <f t="shared" si="3"/>
        <v>0</v>
      </c>
      <c r="H19">
        <f t="shared" si="4"/>
        <v>144.26923076923072</v>
      </c>
      <c r="I19">
        <f t="shared" si="5"/>
        <v>20813.610946745546</v>
      </c>
    </row>
    <row r="20" spans="1:9" x14ac:dyDescent="0.3">
      <c r="A20" s="1" t="s">
        <v>20</v>
      </c>
      <c r="B20" s="1">
        <v>1415</v>
      </c>
      <c r="C20" s="1">
        <v>19</v>
      </c>
      <c r="D20" s="1">
        <f t="shared" si="0"/>
        <v>8</v>
      </c>
      <c r="E20" s="1">
        <f t="shared" si="1"/>
        <v>0</v>
      </c>
      <c r="F20" s="1">
        <f t="shared" si="2"/>
        <v>13</v>
      </c>
      <c r="G20" s="1">
        <f t="shared" si="3"/>
        <v>0</v>
      </c>
      <c r="H20">
        <f t="shared" si="4"/>
        <v>-75.730769230769283</v>
      </c>
      <c r="I20">
        <f t="shared" si="5"/>
        <v>5735.1494082840318</v>
      </c>
    </row>
    <row r="21" spans="1:9" x14ac:dyDescent="0.3">
      <c r="A21" s="1" t="s">
        <v>21</v>
      </c>
      <c r="B21" s="1">
        <v>1412</v>
      </c>
      <c r="C21" s="1">
        <v>20</v>
      </c>
      <c r="D21" s="1">
        <f t="shared" si="0"/>
        <v>9</v>
      </c>
      <c r="E21" s="1">
        <f t="shared" si="1"/>
        <v>0</v>
      </c>
      <c r="F21" s="1">
        <f t="shared" si="2"/>
        <v>12</v>
      </c>
      <c r="G21" s="1">
        <f t="shared" si="3"/>
        <v>0</v>
      </c>
      <c r="H21">
        <f t="shared" si="4"/>
        <v>-78.730769230769283</v>
      </c>
      <c r="I21">
        <f t="shared" si="5"/>
        <v>6198.534023668647</v>
      </c>
    </row>
    <row r="22" spans="1:9" x14ac:dyDescent="0.3">
      <c r="A22" s="1" t="s">
        <v>22</v>
      </c>
      <c r="B22" s="1">
        <v>1370</v>
      </c>
      <c r="C22" s="1">
        <v>21</v>
      </c>
      <c r="D22" s="1">
        <f t="shared" si="0"/>
        <v>10</v>
      </c>
      <c r="E22" s="1">
        <f t="shared" si="1"/>
        <v>0</v>
      </c>
      <c r="F22" s="1">
        <f t="shared" si="2"/>
        <v>11</v>
      </c>
      <c r="G22" s="1">
        <f t="shared" si="3"/>
        <v>0</v>
      </c>
      <c r="H22">
        <f t="shared" si="4"/>
        <v>-120.73076923076928</v>
      </c>
      <c r="I22">
        <f t="shared" si="5"/>
        <v>14575.918639053267</v>
      </c>
    </row>
    <row r="23" spans="1:9" x14ac:dyDescent="0.3">
      <c r="A23" s="1" t="s">
        <v>23</v>
      </c>
      <c r="B23" s="1">
        <v>1594</v>
      </c>
      <c r="C23" s="1">
        <v>22</v>
      </c>
      <c r="D23" s="1">
        <f t="shared" si="0"/>
        <v>11</v>
      </c>
      <c r="E23" s="1">
        <f t="shared" si="1"/>
        <v>0</v>
      </c>
      <c r="F23" s="1">
        <f t="shared" si="2"/>
        <v>10</v>
      </c>
      <c r="G23" s="1">
        <f t="shared" si="3"/>
        <v>0</v>
      </c>
      <c r="H23">
        <f t="shared" si="4"/>
        <v>103.26923076923072</v>
      </c>
      <c r="I23">
        <f t="shared" si="5"/>
        <v>10664.534023668628</v>
      </c>
    </row>
    <row r="24" spans="1:9" x14ac:dyDescent="0.3">
      <c r="A24" s="1" t="s">
        <v>24</v>
      </c>
      <c r="B24" s="1">
        <v>1558</v>
      </c>
      <c r="C24" s="1">
        <v>23</v>
      </c>
      <c r="D24" s="1">
        <f t="shared" si="0"/>
        <v>12</v>
      </c>
      <c r="E24" s="1">
        <f t="shared" si="1"/>
        <v>0</v>
      </c>
      <c r="F24" s="1">
        <f t="shared" si="2"/>
        <v>9</v>
      </c>
      <c r="G24" s="1">
        <f t="shared" si="3"/>
        <v>0</v>
      </c>
      <c r="H24">
        <f t="shared" si="4"/>
        <v>67.269230769230717</v>
      </c>
      <c r="I24">
        <f t="shared" si="5"/>
        <v>4525.1494082840163</v>
      </c>
    </row>
    <row r="25" spans="1:9" x14ac:dyDescent="0.3">
      <c r="A25" s="1" t="s">
        <v>25</v>
      </c>
      <c r="B25" s="1">
        <v>1288</v>
      </c>
      <c r="C25" s="1">
        <v>24</v>
      </c>
      <c r="D25" s="1">
        <f t="shared" si="0"/>
        <v>13</v>
      </c>
      <c r="E25" s="1">
        <f t="shared" si="1"/>
        <v>0</v>
      </c>
      <c r="F25" s="1">
        <f t="shared" si="2"/>
        <v>8</v>
      </c>
      <c r="G25" s="1">
        <f t="shared" si="3"/>
        <v>0</v>
      </c>
      <c r="H25">
        <f t="shared" si="4"/>
        <v>-202.73076923076928</v>
      </c>
      <c r="I25">
        <f t="shared" si="5"/>
        <v>41099.764792899427</v>
      </c>
    </row>
    <row r="26" spans="1:9" x14ac:dyDescent="0.3">
      <c r="A26" s="1" t="s">
        <v>26</v>
      </c>
      <c r="B26" s="1">
        <v>962</v>
      </c>
      <c r="C26" s="1">
        <v>25</v>
      </c>
      <c r="D26" s="1">
        <f t="shared" si="0"/>
        <v>14</v>
      </c>
      <c r="E26" s="1">
        <f t="shared" si="1"/>
        <v>0</v>
      </c>
      <c r="F26" s="1">
        <f t="shared" si="2"/>
        <v>7</v>
      </c>
      <c r="G26" s="1">
        <f t="shared" si="3"/>
        <v>0</v>
      </c>
      <c r="H26">
        <f t="shared" si="4"/>
        <v>-528.73076923076928</v>
      </c>
      <c r="I26">
        <f t="shared" si="5"/>
        <v>279556.22633136099</v>
      </c>
    </row>
    <row r="27" spans="1:9" x14ac:dyDescent="0.3">
      <c r="A27" s="1" t="s">
        <v>27</v>
      </c>
      <c r="B27" s="1">
        <v>1070</v>
      </c>
      <c r="C27" s="1">
        <v>26</v>
      </c>
      <c r="D27" s="1">
        <f t="shared" si="0"/>
        <v>15</v>
      </c>
      <c r="E27" s="1">
        <f t="shared" si="1"/>
        <v>0</v>
      </c>
      <c r="F27" s="1">
        <f t="shared" si="2"/>
        <v>6</v>
      </c>
      <c r="G27" s="1">
        <f t="shared" si="3"/>
        <v>0</v>
      </c>
      <c r="H27">
        <f t="shared" si="4"/>
        <v>-420.73076923076928</v>
      </c>
      <c r="I27">
        <f t="shared" si="5"/>
        <v>177014.38017751483</v>
      </c>
    </row>
    <row r="28" spans="1:9" x14ac:dyDescent="0.3">
      <c r="A28" s="1" t="s">
        <v>28</v>
      </c>
      <c r="B28" s="1">
        <v>969</v>
      </c>
      <c r="C28" s="1">
        <v>27</v>
      </c>
      <c r="D28" s="1">
        <f t="shared" si="0"/>
        <v>16</v>
      </c>
      <c r="E28" s="1">
        <f t="shared" si="1"/>
        <v>1</v>
      </c>
      <c r="F28" s="1">
        <f t="shared" si="2"/>
        <v>5</v>
      </c>
      <c r="G28" s="1">
        <f t="shared" si="3"/>
        <v>0</v>
      </c>
      <c r="H28">
        <f t="shared" si="4"/>
        <v>-521.73076923076928</v>
      </c>
      <c r="I28">
        <f t="shared" si="5"/>
        <v>272202.99556213024</v>
      </c>
    </row>
    <row r="29" spans="1:9" x14ac:dyDescent="0.3">
      <c r="A29" s="1" t="s">
        <v>29</v>
      </c>
      <c r="B29" s="1">
        <v>784</v>
      </c>
      <c r="C29" s="1">
        <v>28</v>
      </c>
      <c r="D29" s="1">
        <f t="shared" si="0"/>
        <v>17</v>
      </c>
      <c r="E29" s="1">
        <f t="shared" si="1"/>
        <v>2</v>
      </c>
      <c r="F29" s="1">
        <f t="shared" si="2"/>
        <v>4</v>
      </c>
      <c r="G29" s="1">
        <f t="shared" si="3"/>
        <v>0</v>
      </c>
      <c r="H29">
        <f t="shared" si="4"/>
        <v>-706.73076923076928</v>
      </c>
      <c r="I29">
        <f t="shared" si="5"/>
        <v>499468.38017751486</v>
      </c>
    </row>
    <row r="30" spans="1:9" x14ac:dyDescent="0.3">
      <c r="A30" s="1" t="s">
        <v>30</v>
      </c>
      <c r="B30" s="1">
        <v>726</v>
      </c>
      <c r="C30" s="1">
        <v>29</v>
      </c>
      <c r="D30" s="1">
        <f t="shared" si="0"/>
        <v>18</v>
      </c>
      <c r="E30" s="1">
        <f t="shared" si="1"/>
        <v>3</v>
      </c>
      <c r="F30" s="1">
        <f t="shared" si="2"/>
        <v>3</v>
      </c>
      <c r="G30" s="1">
        <f t="shared" si="3"/>
        <v>0</v>
      </c>
      <c r="H30">
        <f t="shared" si="4"/>
        <v>-764.73076923076928</v>
      </c>
      <c r="I30">
        <f t="shared" si="5"/>
        <v>584813.14940828411</v>
      </c>
    </row>
    <row r="31" spans="1:9" x14ac:dyDescent="0.3">
      <c r="A31" s="1" t="s">
        <v>31</v>
      </c>
      <c r="B31" s="1">
        <v>913</v>
      </c>
      <c r="C31" s="1">
        <v>30</v>
      </c>
      <c r="D31" s="1">
        <f t="shared" si="0"/>
        <v>19</v>
      </c>
      <c r="E31" s="1">
        <f t="shared" si="1"/>
        <v>4</v>
      </c>
      <c r="F31" s="1">
        <f t="shared" si="2"/>
        <v>2</v>
      </c>
      <c r="G31" s="1">
        <f t="shared" si="3"/>
        <v>0</v>
      </c>
      <c r="H31">
        <f t="shared" si="4"/>
        <v>-577.73076923076928</v>
      </c>
      <c r="I31">
        <f t="shared" si="5"/>
        <v>333772.84171597636</v>
      </c>
    </row>
    <row r="32" spans="1:9" x14ac:dyDescent="0.3">
      <c r="A32" s="1" t="s">
        <v>32</v>
      </c>
      <c r="B32" s="1">
        <v>960</v>
      </c>
      <c r="C32" s="1">
        <v>31</v>
      </c>
      <c r="D32" s="1">
        <f t="shared" si="0"/>
        <v>20</v>
      </c>
      <c r="E32" s="1">
        <f t="shared" si="1"/>
        <v>5</v>
      </c>
      <c r="F32" s="1">
        <f t="shared" si="2"/>
        <v>1</v>
      </c>
      <c r="G32" s="1">
        <f t="shared" si="3"/>
        <v>0</v>
      </c>
      <c r="H32">
        <f t="shared" si="4"/>
        <v>-530.73076923076928</v>
      </c>
      <c r="I32">
        <f t="shared" si="5"/>
        <v>281675.14940828405</v>
      </c>
    </row>
    <row r="33" spans="1:9" x14ac:dyDescent="0.3">
      <c r="A33" s="1" t="s">
        <v>33</v>
      </c>
      <c r="B33" s="1">
        <v>1024</v>
      </c>
      <c r="C33" s="1">
        <v>32</v>
      </c>
      <c r="D33" s="1">
        <f t="shared" si="0"/>
        <v>21</v>
      </c>
      <c r="E33" s="1">
        <f t="shared" si="1"/>
        <v>6</v>
      </c>
      <c r="F33" s="1">
        <f t="shared" si="2"/>
        <v>0</v>
      </c>
      <c r="G33" s="1">
        <f t="shared" si="3"/>
        <v>0</v>
      </c>
      <c r="H33">
        <f t="shared" si="4"/>
        <v>-466.73076923076928</v>
      </c>
      <c r="I33">
        <f t="shared" si="5"/>
        <v>217837.61094674561</v>
      </c>
    </row>
    <row r="34" spans="1:9" x14ac:dyDescent="0.3">
      <c r="A34" s="1" t="s">
        <v>34</v>
      </c>
      <c r="B34" s="1">
        <v>925</v>
      </c>
      <c r="C34" s="1">
        <v>33</v>
      </c>
      <c r="D34" s="1">
        <f t="shared" si="0"/>
        <v>22</v>
      </c>
      <c r="E34" s="1">
        <f t="shared" si="1"/>
        <v>7</v>
      </c>
      <c r="F34" s="1">
        <f t="shared" si="2"/>
        <v>0</v>
      </c>
      <c r="G34" s="1">
        <f t="shared" si="3"/>
        <v>1</v>
      </c>
      <c r="H34">
        <f t="shared" si="4"/>
        <v>-565.73076923076928</v>
      </c>
      <c r="I34">
        <f t="shared" si="5"/>
        <v>320051.30325443792</v>
      </c>
    </row>
    <row r="35" spans="1:9" x14ac:dyDescent="0.3">
      <c r="A35" s="1" t="s">
        <v>35</v>
      </c>
      <c r="B35" s="1">
        <v>1210</v>
      </c>
      <c r="C35" s="1">
        <v>34</v>
      </c>
      <c r="D35" s="1">
        <f t="shared" si="0"/>
        <v>23</v>
      </c>
      <c r="E35" s="1">
        <f t="shared" si="1"/>
        <v>8</v>
      </c>
      <c r="F35" s="1">
        <f t="shared" si="2"/>
        <v>0</v>
      </c>
      <c r="G35" s="1">
        <f t="shared" si="3"/>
        <v>2</v>
      </c>
      <c r="H35">
        <f t="shared" si="4"/>
        <v>-280.73076923076928</v>
      </c>
      <c r="I35">
        <f t="shared" si="5"/>
        <v>78809.764792899441</v>
      </c>
    </row>
    <row r="36" spans="1:9" x14ac:dyDescent="0.3">
      <c r="A36" s="1" t="s">
        <v>36</v>
      </c>
      <c r="B36" s="1">
        <v>1140</v>
      </c>
      <c r="C36" s="1">
        <v>35</v>
      </c>
      <c r="D36" s="1">
        <f t="shared" si="0"/>
        <v>24</v>
      </c>
      <c r="E36" s="1">
        <f t="shared" si="1"/>
        <v>9</v>
      </c>
      <c r="F36" s="1">
        <f t="shared" si="2"/>
        <v>0</v>
      </c>
      <c r="G36" s="1">
        <f t="shared" si="3"/>
        <v>3</v>
      </c>
      <c r="H36">
        <f t="shared" si="4"/>
        <v>-350.73076923076928</v>
      </c>
      <c r="I36">
        <f t="shared" si="5"/>
        <v>123012.07248520714</v>
      </c>
    </row>
    <row r="37" spans="1:9" x14ac:dyDescent="0.3">
      <c r="A37" s="1" t="s">
        <v>37</v>
      </c>
      <c r="B37" s="1">
        <v>1113</v>
      </c>
      <c r="C37" s="1">
        <v>36</v>
      </c>
      <c r="D37" s="1">
        <f t="shared" si="0"/>
        <v>25</v>
      </c>
      <c r="E37" s="1">
        <f t="shared" si="1"/>
        <v>10</v>
      </c>
      <c r="F37" s="1">
        <f t="shared" si="2"/>
        <v>0</v>
      </c>
      <c r="G37" s="1">
        <f t="shared" si="3"/>
        <v>4</v>
      </c>
      <c r="H37">
        <f t="shared" si="4"/>
        <v>-377.73076923076928</v>
      </c>
      <c r="I37">
        <f t="shared" si="5"/>
        <v>142680.53402366868</v>
      </c>
    </row>
    <row r="38" spans="1:9" x14ac:dyDescent="0.3">
      <c r="A38" s="1" t="s">
        <v>38</v>
      </c>
      <c r="B38" s="1">
        <v>1023</v>
      </c>
      <c r="C38" s="1">
        <v>37</v>
      </c>
      <c r="D38" s="1">
        <f t="shared" si="0"/>
        <v>26</v>
      </c>
      <c r="E38" s="1">
        <f t="shared" si="1"/>
        <v>11</v>
      </c>
      <c r="F38" s="1">
        <f t="shared" si="2"/>
        <v>0</v>
      </c>
      <c r="G38" s="1">
        <f t="shared" si="3"/>
        <v>5</v>
      </c>
      <c r="H38">
        <f t="shared" si="4"/>
        <v>-467.73076923076928</v>
      </c>
      <c r="I38">
        <f t="shared" si="5"/>
        <v>218772.07248520714</v>
      </c>
    </row>
    <row r="39" spans="1:9" x14ac:dyDescent="0.3">
      <c r="A39" s="1" t="s">
        <v>39</v>
      </c>
      <c r="B39" s="1">
        <v>1369</v>
      </c>
      <c r="C39" s="1">
        <v>38</v>
      </c>
      <c r="D39" s="1">
        <f t="shared" si="0"/>
        <v>27</v>
      </c>
      <c r="E39" s="1">
        <f t="shared" si="1"/>
        <v>12</v>
      </c>
      <c r="F39" s="1">
        <f t="shared" si="2"/>
        <v>0</v>
      </c>
      <c r="G39" s="1">
        <f t="shared" si="3"/>
        <v>6</v>
      </c>
      <c r="H39">
        <f t="shared" si="4"/>
        <v>-121.73076923076928</v>
      </c>
      <c r="I39">
        <f t="shared" si="5"/>
        <v>14818.380177514806</v>
      </c>
    </row>
    <row r="40" spans="1:9" x14ac:dyDescent="0.3">
      <c r="A40" s="1" t="s">
        <v>40</v>
      </c>
      <c r="B40" s="1">
        <v>1283</v>
      </c>
      <c r="C40" s="1">
        <v>39</v>
      </c>
      <c r="D40" s="1">
        <f t="shared" si="0"/>
        <v>28</v>
      </c>
      <c r="E40" s="1">
        <f t="shared" si="1"/>
        <v>13</v>
      </c>
      <c r="F40" s="1">
        <f t="shared" si="2"/>
        <v>0</v>
      </c>
      <c r="G40" s="1">
        <f t="shared" si="3"/>
        <v>7</v>
      </c>
      <c r="H40">
        <f t="shared" si="4"/>
        <v>-207.73076923076928</v>
      </c>
      <c r="I40">
        <f t="shared" si="5"/>
        <v>43152.072485207122</v>
      </c>
    </row>
    <row r="41" spans="1:9" x14ac:dyDescent="0.3">
      <c r="A41" s="1" t="s">
        <v>41</v>
      </c>
      <c r="B41" s="1">
        <v>1186</v>
      </c>
      <c r="C41" s="1">
        <v>40</v>
      </c>
      <c r="D41" s="1">
        <f t="shared" si="0"/>
        <v>29</v>
      </c>
      <c r="E41" s="1">
        <f t="shared" si="1"/>
        <v>14</v>
      </c>
      <c r="F41" s="1">
        <f t="shared" si="2"/>
        <v>0</v>
      </c>
      <c r="G41" s="1">
        <f t="shared" si="3"/>
        <v>8</v>
      </c>
      <c r="H41">
        <f t="shared" si="4"/>
        <v>-304.73076923076928</v>
      </c>
      <c r="I41">
        <f t="shared" si="5"/>
        <v>92860.841715976363</v>
      </c>
    </row>
    <row r="42" spans="1:9" x14ac:dyDescent="0.3">
      <c r="A42" s="1" t="s">
        <v>42</v>
      </c>
      <c r="B42" s="1">
        <v>1055</v>
      </c>
      <c r="C42" s="1">
        <v>41</v>
      </c>
      <c r="D42" s="1">
        <f t="shared" si="0"/>
        <v>30</v>
      </c>
      <c r="E42" s="1">
        <f t="shared" si="1"/>
        <v>15</v>
      </c>
      <c r="F42" s="1">
        <f t="shared" si="2"/>
        <v>0</v>
      </c>
      <c r="G42" s="1">
        <f t="shared" si="3"/>
        <v>9</v>
      </c>
      <c r="H42">
        <f t="shared" si="4"/>
        <v>-435.73076923076928</v>
      </c>
      <c r="I42">
        <f t="shared" si="5"/>
        <v>189861.30325443792</v>
      </c>
    </row>
    <row r="43" spans="1:9" x14ac:dyDescent="0.3">
      <c r="A43" s="1" t="s">
        <v>43</v>
      </c>
      <c r="B43" s="1">
        <v>1407</v>
      </c>
      <c r="C43" s="1">
        <v>42</v>
      </c>
      <c r="D43" s="1">
        <f t="shared" si="0"/>
        <v>31</v>
      </c>
      <c r="E43" s="1">
        <f t="shared" si="1"/>
        <v>16</v>
      </c>
      <c r="F43" s="1">
        <f t="shared" si="2"/>
        <v>0</v>
      </c>
      <c r="G43" s="1">
        <f t="shared" si="3"/>
        <v>10</v>
      </c>
      <c r="H43">
        <f t="shared" si="4"/>
        <v>-83.730769230769283</v>
      </c>
      <c r="I43">
        <f t="shared" si="5"/>
        <v>7010.8417159763403</v>
      </c>
    </row>
    <row r="44" spans="1:9" x14ac:dyDescent="0.3">
      <c r="A44" s="1" t="s">
        <v>44</v>
      </c>
      <c r="B44" s="1">
        <v>1428</v>
      </c>
      <c r="C44" s="1">
        <v>43</v>
      </c>
      <c r="D44" s="1">
        <f t="shared" si="0"/>
        <v>32</v>
      </c>
      <c r="E44" s="1">
        <f t="shared" si="1"/>
        <v>17</v>
      </c>
      <c r="F44" s="1">
        <f t="shared" si="2"/>
        <v>0</v>
      </c>
      <c r="G44" s="1">
        <f t="shared" si="3"/>
        <v>11</v>
      </c>
      <c r="H44">
        <f t="shared" si="4"/>
        <v>-62.730769230769283</v>
      </c>
      <c r="I44">
        <f t="shared" si="5"/>
        <v>3935.1494082840304</v>
      </c>
    </row>
    <row r="45" spans="1:9" x14ac:dyDescent="0.3">
      <c r="A45" s="1" t="s">
        <v>45</v>
      </c>
      <c r="B45" s="1">
        <v>1403</v>
      </c>
      <c r="C45" s="1">
        <v>44</v>
      </c>
      <c r="D45" s="1">
        <f t="shared" si="0"/>
        <v>33</v>
      </c>
      <c r="E45" s="1">
        <f t="shared" si="1"/>
        <v>18</v>
      </c>
      <c r="F45" s="1">
        <f t="shared" si="2"/>
        <v>0</v>
      </c>
      <c r="G45" s="1">
        <f t="shared" si="3"/>
        <v>12</v>
      </c>
      <c r="H45">
        <f t="shared" si="4"/>
        <v>-87.730769230769283</v>
      </c>
      <c r="I45">
        <f t="shared" si="5"/>
        <v>7696.6878698224946</v>
      </c>
    </row>
    <row r="46" spans="1:9" x14ac:dyDescent="0.3">
      <c r="A46" s="1" t="s">
        <v>46</v>
      </c>
      <c r="B46" s="1">
        <v>1111</v>
      </c>
      <c r="C46" s="1">
        <v>45</v>
      </c>
      <c r="D46" s="1">
        <f t="shared" si="0"/>
        <v>34</v>
      </c>
      <c r="E46" s="1">
        <f t="shared" si="1"/>
        <v>19</v>
      </c>
      <c r="F46" s="1">
        <f t="shared" si="2"/>
        <v>0</v>
      </c>
      <c r="G46" s="1">
        <f t="shared" si="3"/>
        <v>13</v>
      </c>
      <c r="H46">
        <f t="shared" si="4"/>
        <v>-379.73076923076928</v>
      </c>
      <c r="I46">
        <f t="shared" si="5"/>
        <v>144195.45710059177</v>
      </c>
    </row>
    <row r="47" spans="1:9" x14ac:dyDescent="0.3">
      <c r="A47" s="1" t="s">
        <v>47</v>
      </c>
      <c r="B47" s="1">
        <v>1559</v>
      </c>
      <c r="C47" s="1">
        <v>46</v>
      </c>
      <c r="D47" s="1">
        <f t="shared" si="0"/>
        <v>35</v>
      </c>
      <c r="E47" s="1">
        <f t="shared" si="1"/>
        <v>20</v>
      </c>
      <c r="F47" s="1">
        <f t="shared" si="2"/>
        <v>0</v>
      </c>
      <c r="G47" s="1">
        <f t="shared" si="3"/>
        <v>14</v>
      </c>
      <c r="H47">
        <f t="shared" si="4"/>
        <v>68.269230769230717</v>
      </c>
      <c r="I47">
        <f t="shared" si="5"/>
        <v>4660.6878698224782</v>
      </c>
    </row>
    <row r="48" spans="1:9" x14ac:dyDescent="0.3">
      <c r="A48" s="1" t="s">
        <v>48</v>
      </c>
      <c r="B48" s="1">
        <v>1797</v>
      </c>
      <c r="C48" s="1">
        <v>47</v>
      </c>
      <c r="D48" s="1">
        <f t="shared" si="0"/>
        <v>36</v>
      </c>
      <c r="E48" s="1">
        <f t="shared" si="1"/>
        <v>21</v>
      </c>
      <c r="F48" s="1">
        <f t="shared" si="2"/>
        <v>0</v>
      </c>
      <c r="G48" s="1">
        <f t="shared" si="3"/>
        <v>15</v>
      </c>
      <c r="H48">
        <f t="shared" si="4"/>
        <v>306.26923076923072</v>
      </c>
      <c r="I48">
        <f t="shared" si="5"/>
        <v>93800.841715976305</v>
      </c>
    </row>
    <row r="49" spans="1:9" x14ac:dyDescent="0.3">
      <c r="A49" s="1" t="s">
        <v>49</v>
      </c>
      <c r="B49" s="1">
        <v>1350</v>
      </c>
      <c r="C49" s="1">
        <v>48</v>
      </c>
      <c r="D49" s="1">
        <f t="shared" si="0"/>
        <v>37</v>
      </c>
      <c r="E49" s="1">
        <f t="shared" si="1"/>
        <v>22</v>
      </c>
      <c r="F49" s="1">
        <f t="shared" si="2"/>
        <v>0</v>
      </c>
      <c r="G49" s="1">
        <f t="shared" si="3"/>
        <v>16</v>
      </c>
      <c r="H49">
        <f t="shared" si="4"/>
        <v>-140.73076923076928</v>
      </c>
      <c r="I49">
        <f t="shared" si="5"/>
        <v>19805.14940828404</v>
      </c>
    </row>
    <row r="50" spans="1:9" x14ac:dyDescent="0.3">
      <c r="A50" s="1" t="s">
        <v>50</v>
      </c>
      <c r="B50" s="1">
        <v>1148</v>
      </c>
      <c r="C50" s="1">
        <v>49</v>
      </c>
      <c r="D50" s="1">
        <f t="shared" si="0"/>
        <v>38</v>
      </c>
      <c r="E50" s="1">
        <f t="shared" si="1"/>
        <v>23</v>
      </c>
      <c r="F50" s="1">
        <f t="shared" si="2"/>
        <v>0</v>
      </c>
      <c r="G50" s="1">
        <f t="shared" si="3"/>
        <v>17</v>
      </c>
      <c r="H50">
        <f t="shared" si="4"/>
        <v>-342.73076923076928</v>
      </c>
      <c r="I50">
        <f t="shared" si="5"/>
        <v>117464.38017751483</v>
      </c>
    </row>
    <row r="51" spans="1:9" x14ac:dyDescent="0.3">
      <c r="A51" s="1" t="s">
        <v>51</v>
      </c>
      <c r="B51" s="1">
        <v>1520</v>
      </c>
      <c r="C51" s="1">
        <v>50</v>
      </c>
      <c r="D51" s="1">
        <f t="shared" si="0"/>
        <v>39</v>
      </c>
      <c r="E51" s="1">
        <f t="shared" si="1"/>
        <v>24</v>
      </c>
      <c r="F51" s="1">
        <f t="shared" si="2"/>
        <v>0</v>
      </c>
      <c r="G51" s="1">
        <f t="shared" si="3"/>
        <v>18</v>
      </c>
      <c r="H51">
        <f t="shared" si="4"/>
        <v>29.269230769230717</v>
      </c>
      <c r="I51">
        <f t="shared" si="5"/>
        <v>856.68786982248218</v>
      </c>
    </row>
    <row r="52" spans="1:9" x14ac:dyDescent="0.3">
      <c r="A52" s="1" t="s">
        <v>52</v>
      </c>
      <c r="B52" s="1">
        <v>1547</v>
      </c>
      <c r="C52" s="1">
        <v>51</v>
      </c>
      <c r="D52" s="1">
        <f t="shared" si="0"/>
        <v>40</v>
      </c>
      <c r="E52" s="1">
        <f t="shared" si="1"/>
        <v>25</v>
      </c>
      <c r="F52" s="1">
        <f t="shared" si="2"/>
        <v>0</v>
      </c>
      <c r="G52" s="1">
        <f t="shared" si="3"/>
        <v>19</v>
      </c>
      <c r="H52">
        <f t="shared" si="4"/>
        <v>56.269230769230717</v>
      </c>
      <c r="I52">
        <f t="shared" si="5"/>
        <v>3166.226331360941</v>
      </c>
    </row>
    <row r="53" spans="1:9" x14ac:dyDescent="0.3">
      <c r="A53" s="1" t="s">
        <v>53</v>
      </c>
      <c r="B53" s="1">
        <v>1519</v>
      </c>
      <c r="C53" s="1">
        <v>52</v>
      </c>
      <c r="D53" s="1">
        <f t="shared" si="0"/>
        <v>41</v>
      </c>
      <c r="E53" s="1">
        <f t="shared" si="1"/>
        <v>26</v>
      </c>
      <c r="F53" s="1">
        <f t="shared" si="2"/>
        <v>0</v>
      </c>
      <c r="G53" s="1">
        <f t="shared" si="3"/>
        <v>20</v>
      </c>
      <c r="H53">
        <f t="shared" si="4"/>
        <v>28.269230769230717</v>
      </c>
      <c r="I53">
        <f t="shared" si="5"/>
        <v>799.14940828402075</v>
      </c>
    </row>
    <row r="54" spans="1:9" x14ac:dyDescent="0.3">
      <c r="A54" s="1" t="s">
        <v>95</v>
      </c>
      <c r="I54">
        <f>SUM(I2:I53)</f>
        <v>12805290.23076923</v>
      </c>
    </row>
    <row r="55" spans="1:9" x14ac:dyDescent="0.3">
      <c r="A55" s="1" t="s">
        <v>91</v>
      </c>
      <c r="B55" s="11">
        <f>AVERAGE(B2:B53)</f>
        <v>1490.7307692307693</v>
      </c>
      <c r="I55" s="11">
        <f>AVERAGE(I2:I54)</f>
        <v>483218.49927431054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MARS1</vt:lpstr>
      <vt:lpstr>5 room flat resale applications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 Chew</dc:creator>
  <cp:lastModifiedBy>Neumann Chew</cp:lastModifiedBy>
  <dcterms:created xsi:type="dcterms:W3CDTF">2020-02-22T12:16:49Z</dcterms:created>
  <dcterms:modified xsi:type="dcterms:W3CDTF">2020-02-27T03:20:29Z</dcterms:modified>
</cp:coreProperties>
</file>