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700" windowHeight="17560" tabRatio="500" activeTab="1"/>
  </bookViews>
  <sheets>
    <sheet name="Luna_calculation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2" l="1"/>
  <c r="E17" i="2"/>
  <c r="E18" i="2"/>
  <c r="E19" i="2"/>
  <c r="E20" i="2"/>
  <c r="E21" i="2"/>
  <c r="E16" i="2"/>
  <c r="H4" i="2"/>
  <c r="C21" i="2"/>
  <c r="G21" i="2"/>
  <c r="C20" i="2"/>
  <c r="G20" i="2"/>
  <c r="C19" i="2"/>
  <c r="G19" i="2"/>
  <c r="C18" i="2"/>
  <c r="G18" i="2"/>
  <c r="C17" i="2"/>
  <c r="G17" i="2"/>
  <c r="C16" i="2"/>
  <c r="H30" i="1"/>
  <c r="H31" i="1"/>
  <c r="H32" i="1"/>
  <c r="H33" i="1"/>
  <c r="H29" i="1"/>
  <c r="F29" i="1"/>
  <c r="F30" i="1"/>
  <c r="F31" i="1"/>
  <c r="F32" i="1"/>
  <c r="F33" i="1"/>
  <c r="F28" i="1"/>
  <c r="D29" i="1"/>
  <c r="D30" i="1"/>
  <c r="D31" i="1"/>
  <c r="D32" i="1"/>
  <c r="D33" i="1"/>
  <c r="D28" i="1"/>
  <c r="C19" i="1"/>
  <c r="C20" i="1"/>
  <c r="C21" i="1"/>
  <c r="C22" i="1"/>
  <c r="E22" i="1"/>
  <c r="C23" i="1"/>
  <c r="E23" i="1"/>
  <c r="B7" i="1"/>
  <c r="A18" i="1"/>
  <c r="A19" i="1"/>
  <c r="A20" i="1"/>
  <c r="A21" i="1"/>
  <c r="A22" i="1"/>
  <c r="A23" i="1"/>
  <c r="B6" i="1"/>
  <c r="B5" i="1"/>
</calcChain>
</file>

<file path=xl/sharedStrings.xml><?xml version="1.0" encoding="utf-8"?>
<sst xmlns="http://schemas.openxmlformats.org/spreadsheetml/2006/main" count="145" uniqueCount="64">
  <si>
    <t>Luna concentration calculation</t>
  </si>
  <si>
    <t>Original</t>
  </si>
  <si>
    <t>4.16 lbs/gallon</t>
  </si>
  <si>
    <t>equal to</t>
  </si>
  <si>
    <t>1886.94 g in 3785.4 mL</t>
  </si>
  <si>
    <t>µg/mL</t>
  </si>
  <si>
    <t>1 ppm</t>
  </si>
  <si>
    <t>1 mg/L</t>
  </si>
  <si>
    <t>1 µg/mL</t>
  </si>
  <si>
    <t>in 1 Litre</t>
  </si>
  <si>
    <t>µg</t>
  </si>
  <si>
    <t>5 ppm</t>
  </si>
  <si>
    <t>5 mg/L</t>
  </si>
  <si>
    <t>5 µg/mL</t>
  </si>
  <si>
    <t>10 ppm</t>
  </si>
  <si>
    <t>10 mg/L</t>
  </si>
  <si>
    <t>10 µg/mL</t>
  </si>
  <si>
    <t>stock</t>
  </si>
  <si>
    <t>mg/mL</t>
  </si>
  <si>
    <t>50 ppm</t>
  </si>
  <si>
    <t>0.1 ppm</t>
  </si>
  <si>
    <t>0.5 ppm</t>
  </si>
  <si>
    <t>50 mg/L</t>
  </si>
  <si>
    <t>0.1 mg/L</t>
  </si>
  <si>
    <t>0.5 mg/L</t>
  </si>
  <si>
    <t>0.1 µg/mL</t>
  </si>
  <si>
    <t>0.5 µg/mL</t>
  </si>
  <si>
    <t>50 µg/mL</t>
  </si>
  <si>
    <t>Stock</t>
  </si>
  <si>
    <t>Quantity in 1 Liter</t>
  </si>
  <si>
    <t>Conc.</t>
  </si>
  <si>
    <t>PPM</t>
  </si>
  <si>
    <t>mg/L</t>
  </si>
  <si>
    <t>40 mL stock</t>
  </si>
  <si>
    <t>mg</t>
  </si>
  <si>
    <t>Acetone</t>
  </si>
  <si>
    <t>of 50 mg/mL</t>
  </si>
  <si>
    <t>of original</t>
  </si>
  <si>
    <t>of 10 mg/mL</t>
  </si>
  <si>
    <t>of 5 mg/mL</t>
  </si>
  <si>
    <t>of 1 mg/mL</t>
  </si>
  <si>
    <t>fluoropyram</t>
  </si>
  <si>
    <t>mL</t>
  </si>
  <si>
    <t>Active ingradient</t>
  </si>
  <si>
    <t>DuPont Fluopyram deverivative</t>
  </si>
  <si>
    <t>code on the label</t>
  </si>
  <si>
    <t>LEM17-175</t>
  </si>
  <si>
    <t>Active ingredient</t>
  </si>
  <si>
    <t>23.2% FS</t>
  </si>
  <si>
    <t>Quantity</t>
  </si>
  <si>
    <t>30 mL</t>
  </si>
  <si>
    <t>Shake well before use</t>
  </si>
  <si>
    <t>qty in 1L</t>
  </si>
  <si>
    <t>100 µg</t>
  </si>
  <si>
    <t>500 µg</t>
  </si>
  <si>
    <t>1000 µg</t>
  </si>
  <si>
    <t>5000 µg</t>
  </si>
  <si>
    <t>10000 µg</t>
  </si>
  <si>
    <t>50000 µg</t>
  </si>
  <si>
    <t>conc</t>
  </si>
  <si>
    <t>qty in 40 mL</t>
  </si>
  <si>
    <t>H2O</t>
  </si>
  <si>
    <t>4 of 10 ppm</t>
  </si>
  <si>
    <t>2.08 lb/gal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</si>
</sst>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2" fontId="0" fillId="0" borderId="1" xfId="0" applyNumberFormat="1" applyBorder="1"/>
    <xf numFmtId="0" fontId="0" fillId="0" borderId="0" xfId="0" applyFill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3"/>
  <sheetViews>
    <sheetView workbookViewId="0">
      <selection activeCell="F40" sqref="F40"/>
    </sheetView>
  </sheetViews>
  <sheetFormatPr baseColWidth="10" defaultRowHeight="15" x14ac:dyDescent="0"/>
  <cols>
    <col min="1" max="1" width="10.6640625" customWidth="1"/>
    <col min="2" max="2" width="11.83203125" customWidth="1"/>
    <col min="5" max="5" width="15.1640625" bestFit="1" customWidth="1"/>
  </cols>
  <sheetData>
    <row r="1" spans="1:7">
      <c r="A1" s="6" t="s">
        <v>0</v>
      </c>
      <c r="B1" s="6"/>
      <c r="C1" s="6"/>
      <c r="D1" t="s">
        <v>9</v>
      </c>
      <c r="F1" t="s">
        <v>17</v>
      </c>
    </row>
    <row r="3" spans="1:7">
      <c r="A3" t="s">
        <v>1</v>
      </c>
      <c r="B3" t="s">
        <v>2</v>
      </c>
      <c r="E3" t="s">
        <v>43</v>
      </c>
    </row>
    <row r="4" spans="1:7">
      <c r="A4" t="s">
        <v>3</v>
      </c>
      <c r="B4" t="s">
        <v>4</v>
      </c>
    </row>
    <row r="5" spans="1:7">
      <c r="B5">
        <f>1886.94*10^6/3785.4</f>
        <v>498478.36424155964</v>
      </c>
      <c r="C5" t="s">
        <v>5</v>
      </c>
    </row>
    <row r="6" spans="1:7">
      <c r="B6">
        <f>1886.94*10^6/3785.4</f>
        <v>498478.36424155964</v>
      </c>
      <c r="C6" t="s">
        <v>32</v>
      </c>
    </row>
    <row r="7" spans="1:7">
      <c r="B7">
        <f>1886.94*10^3/3785.4</f>
        <v>498.47836424155969</v>
      </c>
      <c r="C7" t="s">
        <v>18</v>
      </c>
    </row>
    <row r="9" spans="1:7">
      <c r="A9" s="1" t="s">
        <v>31</v>
      </c>
      <c r="B9" s="1" t="s">
        <v>30</v>
      </c>
      <c r="C9" s="1" t="s">
        <v>30</v>
      </c>
      <c r="D9" s="7" t="s">
        <v>29</v>
      </c>
      <c r="E9" s="7"/>
      <c r="F9" s="7" t="s">
        <v>28</v>
      </c>
      <c r="G9" s="7"/>
    </row>
    <row r="10" spans="1:7">
      <c r="A10" s="1" t="s">
        <v>20</v>
      </c>
      <c r="B10" s="1" t="s">
        <v>23</v>
      </c>
      <c r="C10" s="1" t="s">
        <v>25</v>
      </c>
      <c r="D10" s="1">
        <v>100</v>
      </c>
      <c r="E10" s="1" t="s">
        <v>10</v>
      </c>
      <c r="F10" s="1">
        <v>0.1</v>
      </c>
      <c r="G10" s="1" t="s">
        <v>18</v>
      </c>
    </row>
    <row r="11" spans="1:7">
      <c r="A11" s="1" t="s">
        <v>21</v>
      </c>
      <c r="B11" s="1" t="s">
        <v>24</v>
      </c>
      <c r="C11" s="2" t="s">
        <v>26</v>
      </c>
      <c r="D11" s="1">
        <v>500</v>
      </c>
      <c r="E11" s="1" t="s">
        <v>10</v>
      </c>
      <c r="F11" s="1">
        <v>0.5</v>
      </c>
      <c r="G11" s="1" t="s">
        <v>18</v>
      </c>
    </row>
    <row r="12" spans="1:7">
      <c r="A12" s="1" t="s">
        <v>6</v>
      </c>
      <c r="B12" s="1" t="s">
        <v>7</v>
      </c>
      <c r="C12" s="1" t="s">
        <v>8</v>
      </c>
      <c r="D12" s="1">
        <v>1000</v>
      </c>
      <c r="E12" s="1" t="s">
        <v>10</v>
      </c>
      <c r="F12" s="1">
        <v>1</v>
      </c>
      <c r="G12" s="1" t="s">
        <v>18</v>
      </c>
    </row>
    <row r="13" spans="1:7">
      <c r="A13" s="1" t="s">
        <v>11</v>
      </c>
      <c r="B13" s="1" t="s">
        <v>12</v>
      </c>
      <c r="C13" s="1" t="s">
        <v>13</v>
      </c>
      <c r="D13" s="1">
        <v>5000</v>
      </c>
      <c r="E13" s="1" t="s">
        <v>10</v>
      </c>
      <c r="F13" s="1">
        <v>5</v>
      </c>
      <c r="G13" s="1" t="s">
        <v>18</v>
      </c>
    </row>
    <row r="14" spans="1:7">
      <c r="A14" s="1" t="s">
        <v>14</v>
      </c>
      <c r="B14" s="1" t="s">
        <v>15</v>
      </c>
      <c r="C14" s="1" t="s">
        <v>16</v>
      </c>
      <c r="D14" s="1">
        <v>10000</v>
      </c>
      <c r="E14" s="1" t="s">
        <v>10</v>
      </c>
      <c r="F14" s="1">
        <v>10</v>
      </c>
      <c r="G14" s="1" t="s">
        <v>18</v>
      </c>
    </row>
    <row r="15" spans="1:7">
      <c r="A15" s="1" t="s">
        <v>19</v>
      </c>
      <c r="B15" s="1" t="s">
        <v>22</v>
      </c>
      <c r="C15" s="1" t="s">
        <v>27</v>
      </c>
      <c r="D15" s="1">
        <v>50000</v>
      </c>
      <c r="E15" s="1" t="s">
        <v>10</v>
      </c>
      <c r="F15" s="1">
        <v>50</v>
      </c>
      <c r="G15" s="1" t="s">
        <v>18</v>
      </c>
    </row>
    <row r="17" spans="1:8">
      <c r="A17" s="8" t="s">
        <v>33</v>
      </c>
      <c r="B17" s="8"/>
      <c r="C17" s="1" t="s">
        <v>42</v>
      </c>
      <c r="D17" s="1" t="s">
        <v>41</v>
      </c>
      <c r="E17" s="1" t="s">
        <v>35</v>
      </c>
    </row>
    <row r="18" spans="1:8">
      <c r="A18" s="1">
        <f t="shared" ref="A18:A23" si="0">F10*40</f>
        <v>4</v>
      </c>
      <c r="B18" s="1" t="s">
        <v>34</v>
      </c>
      <c r="C18" s="1">
        <v>4</v>
      </c>
      <c r="D18" s="1" t="s">
        <v>40</v>
      </c>
      <c r="E18" s="3">
        <v>36</v>
      </c>
    </row>
    <row r="19" spans="1:8">
      <c r="A19" s="1">
        <f t="shared" si="0"/>
        <v>20</v>
      </c>
      <c r="B19" s="1" t="s">
        <v>34</v>
      </c>
      <c r="C19" s="1">
        <f>A19/F13</f>
        <v>4</v>
      </c>
      <c r="D19" s="1" t="s">
        <v>39</v>
      </c>
      <c r="E19" s="3">
        <v>36</v>
      </c>
    </row>
    <row r="20" spans="1:8">
      <c r="A20" s="1">
        <f t="shared" si="0"/>
        <v>40</v>
      </c>
      <c r="B20" s="1" t="s">
        <v>34</v>
      </c>
      <c r="C20" s="1">
        <f>A20/F14</f>
        <v>4</v>
      </c>
      <c r="D20" s="1" t="s">
        <v>38</v>
      </c>
      <c r="E20" s="3">
        <v>36</v>
      </c>
    </row>
    <row r="21" spans="1:8">
      <c r="A21" s="1">
        <f t="shared" si="0"/>
        <v>200</v>
      </c>
      <c r="B21" s="1" t="s">
        <v>34</v>
      </c>
      <c r="C21" s="1">
        <f>A21/F15</f>
        <v>4</v>
      </c>
      <c r="D21" s="1" t="s">
        <v>36</v>
      </c>
      <c r="E21" s="3">
        <v>36</v>
      </c>
    </row>
    <row r="22" spans="1:8">
      <c r="A22" s="1">
        <f t="shared" si="0"/>
        <v>400</v>
      </c>
      <c r="B22" s="1" t="s">
        <v>34</v>
      </c>
      <c r="C22" s="3">
        <f>A22/B7</f>
        <v>0.80244204903176575</v>
      </c>
      <c r="D22" s="3" t="s">
        <v>37</v>
      </c>
      <c r="E22" s="3">
        <f>40-C22</f>
        <v>39.197557950968232</v>
      </c>
    </row>
    <row r="23" spans="1:8">
      <c r="A23" s="1">
        <f t="shared" si="0"/>
        <v>2000</v>
      </c>
      <c r="B23" s="1" t="s">
        <v>34</v>
      </c>
      <c r="C23" s="3">
        <f>A23/B7</f>
        <v>4.0122102451588288</v>
      </c>
      <c r="D23" s="3" t="s">
        <v>37</v>
      </c>
      <c r="E23" s="3">
        <f>40-C23</f>
        <v>35.987789754841174</v>
      </c>
    </row>
    <row r="27" spans="1:8">
      <c r="A27" s="1"/>
      <c r="B27" s="1" t="s">
        <v>31</v>
      </c>
      <c r="C27" s="1" t="s">
        <v>59</v>
      </c>
      <c r="D27" s="1" t="s">
        <v>60</v>
      </c>
      <c r="E27" s="1"/>
      <c r="F27" s="1" t="s">
        <v>1</v>
      </c>
      <c r="G27" s="1"/>
      <c r="H27" s="1" t="s">
        <v>61</v>
      </c>
    </row>
    <row r="28" spans="1:8">
      <c r="A28" s="1"/>
      <c r="B28" s="1">
        <v>1</v>
      </c>
      <c r="C28" s="1" t="s">
        <v>18</v>
      </c>
      <c r="D28" s="1">
        <f>B28*40</f>
        <v>40</v>
      </c>
      <c r="E28" s="1" t="s">
        <v>34</v>
      </c>
      <c r="F28" s="5">
        <f>D28/$B$7</f>
        <v>8.0244204903176575E-2</v>
      </c>
      <c r="G28" s="5" t="s">
        <v>62</v>
      </c>
      <c r="H28" s="5">
        <v>36</v>
      </c>
    </row>
    <row r="29" spans="1:8">
      <c r="A29" s="1"/>
      <c r="B29" s="1">
        <v>5</v>
      </c>
      <c r="C29" s="1" t="s">
        <v>18</v>
      </c>
      <c r="D29" s="1">
        <f t="shared" ref="D29:D33" si="1">B29*40</f>
        <v>200</v>
      </c>
      <c r="E29" s="1" t="s">
        <v>34</v>
      </c>
      <c r="F29" s="5">
        <f t="shared" ref="F29:F33" si="2">D29/$B$7</f>
        <v>0.40122102451588287</v>
      </c>
      <c r="G29" s="5"/>
      <c r="H29" s="5">
        <f>40-F29</f>
        <v>39.598778975484116</v>
      </c>
    </row>
    <row r="30" spans="1:8">
      <c r="A30" s="1"/>
      <c r="B30" s="1">
        <v>10</v>
      </c>
      <c r="C30" s="1" t="s">
        <v>18</v>
      </c>
      <c r="D30" s="1">
        <f t="shared" si="1"/>
        <v>400</v>
      </c>
      <c r="E30" s="1" t="s">
        <v>34</v>
      </c>
      <c r="F30" s="5">
        <f t="shared" si="2"/>
        <v>0.80244204903176575</v>
      </c>
      <c r="G30" s="5"/>
      <c r="H30" s="5">
        <f t="shared" ref="H30:H33" si="3">40-F30</f>
        <v>39.197557950968232</v>
      </c>
    </row>
    <row r="31" spans="1:8">
      <c r="A31" s="1"/>
      <c r="B31" s="1">
        <v>50</v>
      </c>
      <c r="C31" s="1" t="s">
        <v>18</v>
      </c>
      <c r="D31" s="1">
        <f t="shared" si="1"/>
        <v>2000</v>
      </c>
      <c r="E31" s="1" t="s">
        <v>34</v>
      </c>
      <c r="F31" s="5">
        <f t="shared" si="2"/>
        <v>4.0122102451588288</v>
      </c>
      <c r="G31" s="5"/>
      <c r="H31" s="5">
        <f t="shared" si="3"/>
        <v>35.987789754841174</v>
      </c>
    </row>
    <row r="32" spans="1:8">
      <c r="A32" s="1"/>
      <c r="B32" s="1">
        <v>100</v>
      </c>
      <c r="C32" s="1" t="s">
        <v>18</v>
      </c>
      <c r="D32" s="1">
        <f t="shared" si="1"/>
        <v>4000</v>
      </c>
      <c r="E32" s="1" t="s">
        <v>34</v>
      </c>
      <c r="F32" s="5">
        <f t="shared" si="2"/>
        <v>8.0244204903176577</v>
      </c>
      <c r="G32" s="5"/>
      <c r="H32" s="5">
        <f t="shared" si="3"/>
        <v>31.975579509682341</v>
      </c>
    </row>
    <row r="33" spans="1:8">
      <c r="A33" s="1"/>
      <c r="B33" s="1">
        <v>200</v>
      </c>
      <c r="C33" s="1" t="s">
        <v>18</v>
      </c>
      <c r="D33" s="1">
        <f t="shared" si="1"/>
        <v>8000</v>
      </c>
      <c r="E33" s="1" t="s">
        <v>34</v>
      </c>
      <c r="F33" s="5">
        <f t="shared" si="2"/>
        <v>16.048840980635315</v>
      </c>
      <c r="G33" s="5"/>
      <c r="H33" s="5">
        <f t="shared" si="3"/>
        <v>23.951159019364685</v>
      </c>
    </row>
  </sheetData>
  <mergeCells count="4">
    <mergeCell ref="A1:C1"/>
    <mergeCell ref="F9:G9"/>
    <mergeCell ref="D9:E9"/>
    <mergeCell ref="A17:B17"/>
  </mergeCells>
  <phoneticPr fontId="4" type="noConversion"/>
  <pageMargins left="0.75" right="0.75" top="1" bottom="1" header="0.5" footer="0.5"/>
  <pageSetup scale="9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1"/>
  <sheetViews>
    <sheetView tabSelected="1" workbookViewId="0">
      <selection activeCell="G10" sqref="G10"/>
    </sheetView>
  </sheetViews>
  <sheetFormatPr baseColWidth="10" defaultRowHeight="15" x14ac:dyDescent="0"/>
  <sheetData>
    <row r="1" spans="1:10">
      <c r="A1" t="s">
        <v>44</v>
      </c>
      <c r="D1" t="s">
        <v>45</v>
      </c>
      <c r="F1" t="s">
        <v>47</v>
      </c>
      <c r="H1" t="s">
        <v>49</v>
      </c>
      <c r="J1" t="s">
        <v>51</v>
      </c>
    </row>
    <row r="2" spans="1:10">
      <c r="D2" t="s">
        <v>46</v>
      </c>
      <c r="F2" t="s">
        <v>48</v>
      </c>
      <c r="H2" t="s">
        <v>50</v>
      </c>
    </row>
    <row r="3" spans="1:10">
      <c r="F3" t="s">
        <v>63</v>
      </c>
    </row>
    <row r="4" spans="1:10">
      <c r="A4" s="1" t="s">
        <v>31</v>
      </c>
      <c r="B4" s="1" t="s">
        <v>30</v>
      </c>
      <c r="C4" s="1" t="s">
        <v>30</v>
      </c>
      <c r="D4" s="4" t="s">
        <v>52</v>
      </c>
      <c r="E4" s="7" t="s">
        <v>28</v>
      </c>
      <c r="F4" s="7"/>
      <c r="H4">
        <f>(1886.94*10^3/3785.4)/2</f>
        <v>249.23918212077984</v>
      </c>
      <c r="I4" t="s">
        <v>18</v>
      </c>
    </row>
    <row r="5" spans="1:10">
      <c r="A5" s="1" t="s">
        <v>20</v>
      </c>
      <c r="B5" s="1" t="s">
        <v>23</v>
      </c>
      <c r="C5" s="1" t="s">
        <v>25</v>
      </c>
      <c r="D5" t="s">
        <v>53</v>
      </c>
      <c r="E5" s="1">
        <v>0.1</v>
      </c>
      <c r="F5" s="1" t="s">
        <v>18</v>
      </c>
    </row>
    <row r="6" spans="1:10">
      <c r="A6" s="1" t="s">
        <v>21</v>
      </c>
      <c r="B6" s="1" t="s">
        <v>24</v>
      </c>
      <c r="C6" s="2" t="s">
        <v>26</v>
      </c>
      <c r="D6" t="s">
        <v>54</v>
      </c>
      <c r="E6" s="1">
        <v>0.5</v>
      </c>
      <c r="F6" s="1" t="s">
        <v>18</v>
      </c>
    </row>
    <row r="7" spans="1:10">
      <c r="A7" s="1" t="s">
        <v>6</v>
      </c>
      <c r="B7" s="1" t="s">
        <v>7</v>
      </c>
      <c r="C7" s="1" t="s">
        <v>8</v>
      </c>
      <c r="D7" t="s">
        <v>55</v>
      </c>
      <c r="E7" s="1">
        <v>1</v>
      </c>
      <c r="F7" s="1" t="s">
        <v>18</v>
      </c>
    </row>
    <row r="8" spans="1:10">
      <c r="A8" s="1" t="s">
        <v>11</v>
      </c>
      <c r="B8" s="1" t="s">
        <v>12</v>
      </c>
      <c r="C8" s="1" t="s">
        <v>13</v>
      </c>
      <c r="D8" t="s">
        <v>56</v>
      </c>
      <c r="E8" s="1">
        <v>5</v>
      </c>
      <c r="F8" s="1" t="s">
        <v>18</v>
      </c>
    </row>
    <row r="9" spans="1:10">
      <c r="A9" s="1" t="s">
        <v>14</v>
      </c>
      <c r="B9" s="1" t="s">
        <v>15</v>
      </c>
      <c r="C9" s="1" t="s">
        <v>16</v>
      </c>
      <c r="D9" t="s">
        <v>57</v>
      </c>
      <c r="E9" s="1">
        <v>10</v>
      </c>
      <c r="F9" s="1" t="s">
        <v>18</v>
      </c>
    </row>
    <row r="10" spans="1:10">
      <c r="A10" s="1" t="s">
        <v>19</v>
      </c>
      <c r="B10" s="1" t="s">
        <v>22</v>
      </c>
      <c r="C10" s="1" t="s">
        <v>27</v>
      </c>
      <c r="D10" t="s">
        <v>58</v>
      </c>
      <c r="E10" s="1">
        <v>50</v>
      </c>
      <c r="F10" s="1" t="s">
        <v>18</v>
      </c>
    </row>
    <row r="15" spans="1:10">
      <c r="A15" s="1" t="s">
        <v>31</v>
      </c>
      <c r="B15" s="1" t="s">
        <v>59</v>
      </c>
      <c r="C15" s="1" t="s">
        <v>60</v>
      </c>
      <c r="D15" s="1"/>
      <c r="E15" s="1" t="s">
        <v>1</v>
      </c>
      <c r="F15" s="1"/>
      <c r="G15" s="1" t="s">
        <v>61</v>
      </c>
      <c r="I15" t="s">
        <v>63</v>
      </c>
    </row>
    <row r="16" spans="1:10">
      <c r="A16" s="1">
        <v>1</v>
      </c>
      <c r="B16" s="1" t="s">
        <v>18</v>
      </c>
      <c r="C16" s="1">
        <f>A16*40</f>
        <v>40</v>
      </c>
      <c r="D16" s="1" t="s">
        <v>34</v>
      </c>
      <c r="E16" s="5">
        <f>C16/$H$4</f>
        <v>0.16048840980635315</v>
      </c>
      <c r="F16" s="5" t="s">
        <v>62</v>
      </c>
      <c r="G16" s="5">
        <v>36</v>
      </c>
      <c r="I16">
        <f>(1886.94*10^3/3785.4)/2</f>
        <v>249.23918212077984</v>
      </c>
      <c r="J16" t="s">
        <v>18</v>
      </c>
    </row>
    <row r="17" spans="1:7">
      <c r="A17" s="1">
        <v>5</v>
      </c>
      <c r="B17" s="1" t="s">
        <v>18</v>
      </c>
      <c r="C17" s="1">
        <f t="shared" ref="C17:C21" si="0">A17*40</f>
        <v>200</v>
      </c>
      <c r="D17" s="1" t="s">
        <v>34</v>
      </c>
      <c r="E17" s="5">
        <f t="shared" ref="E17:E21" si="1">C17/$H$4</f>
        <v>0.80244204903176575</v>
      </c>
      <c r="F17" s="5"/>
      <c r="G17" s="5">
        <f>40-E17</f>
        <v>39.197557950968232</v>
      </c>
    </row>
    <row r="18" spans="1:7">
      <c r="A18" s="1">
        <v>10</v>
      </c>
      <c r="B18" s="1" t="s">
        <v>18</v>
      </c>
      <c r="C18" s="1">
        <f t="shared" si="0"/>
        <v>400</v>
      </c>
      <c r="D18" s="1" t="s">
        <v>34</v>
      </c>
      <c r="E18" s="5">
        <f t="shared" si="1"/>
        <v>1.6048840980635315</v>
      </c>
      <c r="F18" s="5"/>
      <c r="G18" s="5">
        <f t="shared" ref="G18:G21" si="2">40-E18</f>
        <v>38.395115901936471</v>
      </c>
    </row>
    <row r="19" spans="1:7">
      <c r="A19" s="1">
        <v>50</v>
      </c>
      <c r="B19" s="1" t="s">
        <v>18</v>
      </c>
      <c r="C19" s="1">
        <f t="shared" si="0"/>
        <v>2000</v>
      </c>
      <c r="D19" s="1" t="s">
        <v>34</v>
      </c>
      <c r="E19" s="5">
        <f t="shared" si="1"/>
        <v>8.0244204903176577</v>
      </c>
      <c r="F19" s="5"/>
      <c r="G19" s="5">
        <f t="shared" si="2"/>
        <v>31.975579509682341</v>
      </c>
    </row>
    <row r="20" spans="1:7">
      <c r="A20" s="1">
        <v>100</v>
      </c>
      <c r="B20" s="1" t="s">
        <v>18</v>
      </c>
      <c r="C20" s="1">
        <f t="shared" si="0"/>
        <v>4000</v>
      </c>
      <c r="D20" s="1" t="s">
        <v>34</v>
      </c>
      <c r="E20" s="5">
        <f t="shared" si="1"/>
        <v>16.048840980635315</v>
      </c>
      <c r="F20" s="5"/>
      <c r="G20" s="5">
        <f t="shared" si="2"/>
        <v>23.951159019364685</v>
      </c>
    </row>
    <row r="21" spans="1:7">
      <c r="A21" s="1">
        <v>200</v>
      </c>
      <c r="B21" s="1" t="s">
        <v>18</v>
      </c>
      <c r="C21" s="1">
        <f t="shared" si="0"/>
        <v>8000</v>
      </c>
      <c r="D21" s="1" t="s">
        <v>34</v>
      </c>
      <c r="E21" s="5">
        <f t="shared" si="1"/>
        <v>32.097681961270631</v>
      </c>
      <c r="F21" s="5"/>
      <c r="G21" s="5">
        <f t="shared" si="2"/>
        <v>7.9023180387293692</v>
      </c>
    </row>
  </sheetData>
  <mergeCells count="1">
    <mergeCell ref="E4:F4"/>
  </mergeCells>
  <phoneticPr fontId="4" type="noConversion"/>
  <pageMargins left="0.75" right="0.75" top="1" bottom="1" header="0.5" footer="0.5"/>
  <pageSetup scale="7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Luna_calculation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cp:lastPrinted>2014-05-29T12:45:40Z</cp:lastPrinted>
  <dcterms:created xsi:type="dcterms:W3CDTF">2014-04-24T17:38:16Z</dcterms:created>
  <dcterms:modified xsi:type="dcterms:W3CDTF">2014-05-29T14:52:01Z</dcterms:modified>
</cp:coreProperties>
</file>