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hingsezng/Downloads/"/>
    </mc:Choice>
  </mc:AlternateContent>
  <xr:revisionPtr revIDLastSave="0" documentId="8_{7DD98770-B243-CA44-8876-F1749C10554C}" xr6:coauthVersionLast="43" xr6:coauthVersionMax="43" xr10:uidLastSave="{00000000-0000-0000-0000-000000000000}"/>
  <bookViews>
    <workbookView xWindow="1120" yWindow="460" windowWidth="27320" windowHeight="17040" xr2:uid="{817C8904-5680-3247-8608-E9E29B79A9E8}"/>
  </bookViews>
  <sheets>
    <sheet name="Sheet1" sheetId="4" r:id="rId1"/>
    <sheet name="Sheet2" sheetId="1" r:id="rId2"/>
  </sheets>
  <definedNames>
    <definedName name="A" localSheetId="1">1</definedName>
    <definedName name="B" localSheetId="1">1</definedName>
    <definedName name="MinimizeCosts" localSheetId="0">FALSE</definedName>
    <definedName name="MinimizeCosts" localSheetId="1">FALSE</definedName>
    <definedName name="_xlnm.Print_Area" localSheetId="0">Sheet1!TreeDiagram</definedName>
    <definedName name="_xlnm.Print_Area" localSheetId="1">Sheet2!TreeDiagram</definedName>
    <definedName name="RT" localSheetId="1">Sheet2!$R$2</definedName>
    <definedName name="ScaledA" localSheetId="1">EXP(-Low/Sheet2!RT)/(EXP(-Low/Sheet2!RT)-EXP(-High/Sheet2!RT))</definedName>
    <definedName name="ScaledB" localSheetId="1">1/(EXP(-Low/Sheet2!RT)-EXP(-High/Sheet2!RT))</definedName>
    <definedName name="solver_adj" localSheetId="1" hidden="1">Sheet2!$I$70</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Sheet2!$I$70</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1</definedName>
    <definedName name="solver_opt" localSheetId="1" hidden="1">Sheet2!$E$72</definedName>
    <definedName name="solver_pre" localSheetId="1" hidden="1">0.000001</definedName>
    <definedName name="solver_rbv" localSheetId="1" hidden="1">1</definedName>
    <definedName name="solver_rel1" localSheetId="1" hidden="1">1</definedName>
    <definedName name="solver_rhs1" localSheetId="1" hidden="1">1</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2</definedName>
    <definedName name="TreeData" localSheetId="0">Sheet1!$GH$1001:$GV$1022</definedName>
    <definedName name="TreeData" localSheetId="1">Sheet2!$GH$1001:$GV$1029</definedName>
    <definedName name="TreeDiagBase" localSheetId="0">Sheet1!$A$1</definedName>
    <definedName name="TreeDiagBase" localSheetId="1">Sheet2!$A$1</definedName>
    <definedName name="TreeDiagram" localSheetId="0">Sheet1!$A$1:$O$59</definedName>
    <definedName name="TreeDiagram" localSheetId="1">Sheet2!$A$1:$O$80</definedName>
    <definedName name="UseExpUtility" localSheetId="0">FALSE</definedName>
    <definedName name="UseExpUtility" localSheetId="1">TRUE</definedName>
    <definedName name="X">Sheet2!$I$70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79" i="1" l="1"/>
  <c r="O78" i="1" s="1"/>
  <c r="M79" i="1" s="1"/>
  <c r="M80" i="1" s="1"/>
  <c r="L74" i="1"/>
  <c r="O73" i="1" s="1"/>
  <c r="M74" i="1" s="1"/>
  <c r="M75" i="1" s="1"/>
  <c r="L69" i="1"/>
  <c r="O68" i="1" s="1"/>
  <c r="M69" i="1" s="1"/>
  <c r="M70" i="1" s="1"/>
  <c r="L64" i="1"/>
  <c r="O63" i="1" s="1"/>
  <c r="M64" i="1" s="1"/>
  <c r="M65" i="1" s="1"/>
  <c r="I77" i="1" l="1"/>
  <c r="I76" i="1" s="1"/>
  <c r="I67" i="1"/>
  <c r="E72" i="1" l="1"/>
  <c r="E71" i="1" s="1"/>
  <c r="I66" i="1"/>
  <c r="L59" i="1"/>
  <c r="O58" i="1" s="1"/>
  <c r="M59" i="1" s="1"/>
  <c r="M60" i="1" s="1"/>
  <c r="L54" i="1"/>
  <c r="O53" i="1" s="1"/>
  <c r="M54" i="1" s="1"/>
  <c r="M55" i="1" s="1"/>
  <c r="I57" i="1" s="1"/>
  <c r="I56" i="1" s="1"/>
  <c r="L49" i="1"/>
  <c r="O48" i="1" s="1"/>
  <c r="M49" i="1" s="1"/>
  <c r="M50" i="1" s="1"/>
  <c r="L44" i="1"/>
  <c r="O43" i="1" s="1"/>
  <c r="M44" i="1" s="1"/>
  <c r="M45" i="1" s="1"/>
  <c r="L59" i="4"/>
  <c r="L54" i="4"/>
  <c r="L49" i="4"/>
  <c r="L44" i="4"/>
  <c r="O58" i="4"/>
  <c r="M59" i="4" s="1"/>
  <c r="O53" i="4"/>
  <c r="M54" i="4" s="1"/>
  <c r="I56" i="4" s="1"/>
  <c r="O48" i="4"/>
  <c r="M49" i="4" s="1"/>
  <c r="O43" i="4"/>
  <c r="M44" i="4" s="1"/>
  <c r="I46" i="4" s="1"/>
  <c r="E51" i="4" s="1"/>
  <c r="I47" i="1" l="1"/>
  <c r="I46" i="1"/>
  <c r="E52" i="1"/>
  <c r="E51" i="1" s="1"/>
  <c r="L39" i="4"/>
  <c r="O38" i="4" s="1"/>
  <c r="M39" i="4" s="1"/>
  <c r="L34" i="4"/>
  <c r="O33" i="4" s="1"/>
  <c r="M34" i="4" s="1"/>
  <c r="I36" i="4" s="1"/>
  <c r="L29" i="4"/>
  <c r="O28" i="4" s="1"/>
  <c r="M29" i="4" s="1"/>
  <c r="L24" i="4"/>
  <c r="O23" i="4" s="1"/>
  <c r="M24" i="4" s="1"/>
  <c r="L14" i="4"/>
  <c r="O13" i="4" s="1"/>
  <c r="M14" i="4" s="1"/>
  <c r="L19" i="4"/>
  <c r="O18" i="4" s="1"/>
  <c r="M19" i="4" s="1"/>
  <c r="L4" i="4"/>
  <c r="O3" i="4" s="1"/>
  <c r="M4" i="4" s="1"/>
  <c r="I6" i="4" s="1"/>
  <c r="L9" i="4"/>
  <c r="O8" i="4" s="1"/>
  <c r="M9" i="4" s="1"/>
  <c r="I16" i="4" l="1"/>
  <c r="E11" i="4" s="1"/>
  <c r="A31" i="4" s="1"/>
  <c r="B30" i="4" s="1"/>
  <c r="I26" i="4"/>
  <c r="E31" i="4" s="1"/>
  <c r="L39" i="1"/>
  <c r="O38" i="1" s="1"/>
  <c r="M39" i="1" s="1"/>
  <c r="M40" i="1" s="1"/>
  <c r="L34" i="1"/>
  <c r="O33" i="1" s="1"/>
  <c r="M34" i="1" s="1"/>
  <c r="M35" i="1" s="1"/>
  <c r="I37" i="1" s="1"/>
  <c r="I36" i="1" s="1"/>
  <c r="L9" i="1"/>
  <c r="L4" i="1"/>
  <c r="L29" i="1"/>
  <c r="O28" i="1" s="1"/>
  <c r="M29" i="1" s="1"/>
  <c r="M30" i="1" s="1"/>
  <c r="L24" i="1"/>
  <c r="O23" i="1" s="1"/>
  <c r="M24" i="1" s="1"/>
  <c r="M25" i="1" s="1"/>
  <c r="I27" i="1" l="1"/>
  <c r="E32" i="1" s="1"/>
  <c r="E31" i="1" s="1"/>
  <c r="H16" i="1"/>
  <c r="H6" i="1"/>
  <c r="I26" i="1" l="1"/>
  <c r="O8" i="1"/>
  <c r="M9" i="1" s="1"/>
  <c r="M10" i="1" s="1"/>
  <c r="O3" i="1"/>
  <c r="M4" i="1" s="1"/>
  <c r="M5" i="1" s="1"/>
  <c r="O13" i="1"/>
  <c r="M14" i="1" s="1"/>
  <c r="M15" i="1" s="1"/>
  <c r="O18" i="1"/>
  <c r="M19" i="1" s="1"/>
  <c r="M20" i="1" s="1"/>
  <c r="I17" i="1" l="1"/>
  <c r="I16" i="1" s="1"/>
  <c r="I7" i="1"/>
  <c r="I6" i="1" l="1"/>
  <c r="E12" i="1"/>
  <c r="E11" i="1" s="1"/>
  <c r="A41" i="1" s="1"/>
  <c r="B40" i="1" l="1"/>
  <c r="A42" i="1"/>
</calcChain>
</file>

<file path=xl/sharedStrings.xml><?xml version="1.0" encoding="utf-8"?>
<sst xmlns="http://schemas.openxmlformats.org/spreadsheetml/2006/main" count="148" uniqueCount="42">
  <si>
    <t>ID</t>
  </si>
  <si>
    <t>Name</t>
  </si>
  <si>
    <t>Value</t>
  </si>
  <si>
    <t>Prob</t>
  </si>
  <si>
    <t>TreePlan</t>
  </si>
  <si>
    <t>Pred</t>
  </si>
  <si>
    <t>Kind</t>
  </si>
  <si>
    <t>NS</t>
  </si>
  <si>
    <t>S1</t>
  </si>
  <si>
    <t>S2</t>
  </si>
  <si>
    <t>S3</t>
  </si>
  <si>
    <t>S4</t>
  </si>
  <si>
    <t>S5</t>
  </si>
  <si>
    <t>Row</t>
  </si>
  <si>
    <t>Col</t>
  </si>
  <si>
    <t>Mark</t>
  </si>
  <si>
    <t>D</t>
  </si>
  <si>
    <t>T</t>
  </si>
  <si>
    <t>TreePlan Student License</t>
  </si>
  <si>
    <t>For Education Only</t>
  </si>
  <si>
    <t>Sell on spot market</t>
  </si>
  <si>
    <t>E</t>
  </si>
  <si>
    <t>Large crop</t>
  </si>
  <si>
    <t>Small crop</t>
  </si>
  <si>
    <t>High price</t>
  </si>
  <si>
    <t>Low price</t>
  </si>
  <si>
    <t xml:space="preserve"> a) Construct a decision tree for the decision to sell all the crop forward or sell all the crop on the spot market. Based on expected value, what is the best alternative?</t>
  </si>
  <si>
    <t>Base on the expected value, the best alternative is sell all the crop on the spot market, the expected value is 1236000, which is higher than the expected value of sell all the crop forward.</t>
  </si>
  <si>
    <t>b) Consider a put option that will enable the farmer to sell the crop on the spot market at a strike price of $140 when the prevailing spot market price is known. Based on expected value, what would the farmer be willing to pay for this option?</t>
  </si>
  <si>
    <t>Sell with forward contract</t>
  </si>
  <si>
    <t>Buy a put option</t>
  </si>
  <si>
    <t>Risk tolerance</t>
  </si>
  <si>
    <t>c) Based on this risk tolerance, is it better to sell forward or on the spot market? What is the minimum forward contract price acceptable to the farmer?</t>
  </si>
  <si>
    <t>Acoording to the expected value, we can see that the value of information is $1304000 - $1236000 = $68000. So the maximum price the farmer willing to pay for this option is $68000.</t>
  </si>
  <si>
    <t>d) Between selling all the crop forward, selling all on the spot market, and selling half of the crop forward and half on the spot market, which does the farmer prefer?</t>
  </si>
  <si>
    <t>Sell half on spot and half forward</t>
  </si>
  <si>
    <t xml:space="preserve">Base on this risk tolerance, it is better to sell forward since it has higher expected utility. The maximum contract price acceptable to the farmer is 1028911.97 - 1012494.1 = 16417.87 </t>
  </si>
  <si>
    <t>Selling half of the crop forward and half on the spot market is better. It has highest expected utility in these 3 choices, which is 0.994549416.</t>
  </si>
  <si>
    <t xml:space="preserve">e) If the farmer has a choice, what percentage of the crop should he sell forward? </t>
  </si>
  <si>
    <t>Sell x on market and (1-x) forward</t>
  </si>
  <si>
    <t>X</t>
  </si>
  <si>
    <t>According to the X solved, the percentage of the crop should sell forward is 1- 0.405692393 = 0.594307607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</si>
</sst>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8"/>
      <name val="Times New Roman"/>
      <family val="1"/>
    </font>
    <font>
      <sz val="11"/>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3" fillId="0" borderId="0" xfId="1" applyFont="1" applyBorder="1" applyProtection="1">
      <protection locked="0" hidden="1"/>
    </xf>
    <xf numFmtId="0" fontId="3" fillId="0" borderId="0" xfId="1" applyFont="1"/>
    <xf numFmtId="0" fontId="0" fillId="0" borderId="0" xfId="0" applyAlignment="1">
      <alignment horizontal="left"/>
    </xf>
    <xf numFmtId="0" fontId="1" fillId="0" borderId="0" xfId="0" applyFont="1"/>
    <xf numFmtId="0" fontId="1" fillId="0" borderId="0" xfId="0" applyFont="1" applyAlignment="1">
      <alignment horizontal="right"/>
    </xf>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2" borderId="0" xfId="0" applyFill="1"/>
  </cellXfs>
  <cellStyles count="2">
    <cellStyle name="Normal" xfId="0" builtinId="0"/>
    <cellStyle name="Normal 3" xfId="1" xr:uid="{64B31053-3101-274F-8F30-C8B882D57B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9</xdr:row>
      <xdr:rowOff>0</xdr:rowOff>
    </xdr:from>
    <xdr:to>
      <xdr:col>5</xdr:col>
      <xdr:colOff>152400</xdr:colOff>
      <xdr:row>9</xdr:row>
      <xdr:rowOff>152400</xdr:rowOff>
    </xdr:to>
    <xdr:sp macro="" textlink="">
      <xdr:nvSpPr>
        <xdr:cNvPr id="4330" name="Circle 1">
          <a:extLst>
            <a:ext uri="{FF2B5EF4-FFF2-40B4-BE49-F238E27FC236}">
              <a16:creationId xmlns:a16="http://schemas.microsoft.com/office/drawing/2014/main" id="{978BBA83-E674-0F42-A3B2-48D90FDF5BC4}"/>
            </a:ext>
          </a:extLst>
        </xdr:cNvPr>
        <xdr:cNvSpPr/>
      </xdr:nvSpPr>
      <xdr:spPr>
        <a:xfrm>
          <a:off x="2946400" y="4267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9</xdr:row>
      <xdr:rowOff>76200</xdr:rowOff>
    </xdr:from>
    <xdr:to>
      <xdr:col>5</xdr:col>
      <xdr:colOff>0</xdr:colOff>
      <xdr:row>9</xdr:row>
      <xdr:rowOff>76200</xdr:rowOff>
    </xdr:to>
    <xdr:sp macro="" textlink="">
      <xdr:nvSpPr>
        <xdr:cNvPr id="4331" name="Line 198">
          <a:extLst>
            <a:ext uri="{FF2B5EF4-FFF2-40B4-BE49-F238E27FC236}">
              <a16:creationId xmlns:a16="http://schemas.microsoft.com/office/drawing/2014/main" id="{7FC8B883-58C9-634C-B47B-AC6537B989A6}"/>
            </a:ext>
          </a:extLst>
        </xdr:cNvPr>
        <xdr:cNvSpPr>
          <a:spLocks noChangeShapeType="1"/>
        </xdr:cNvSpPr>
      </xdr:nvSpPr>
      <xdr:spPr bwMode="auto">
        <a:xfrm>
          <a:off x="1295400" y="4343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9</xdr:row>
      <xdr:rowOff>76200</xdr:rowOff>
    </xdr:from>
    <xdr:to>
      <xdr:col>3</xdr:col>
      <xdr:colOff>0</xdr:colOff>
      <xdr:row>29</xdr:row>
      <xdr:rowOff>76200</xdr:rowOff>
    </xdr:to>
    <xdr:sp macro="" textlink="">
      <xdr:nvSpPr>
        <xdr:cNvPr id="4332" name="Line 199">
          <a:extLst>
            <a:ext uri="{FF2B5EF4-FFF2-40B4-BE49-F238E27FC236}">
              <a16:creationId xmlns:a16="http://schemas.microsoft.com/office/drawing/2014/main" id="{25292740-CF92-8246-BC89-D6D85465B038}"/>
            </a:ext>
          </a:extLst>
        </xdr:cNvPr>
        <xdr:cNvSpPr>
          <a:spLocks noChangeShapeType="1"/>
        </xdr:cNvSpPr>
      </xdr:nvSpPr>
      <xdr:spPr bwMode="auto">
        <a:xfrm flipV="1">
          <a:off x="977900" y="4343400"/>
          <a:ext cx="317500" cy="4064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29</xdr:row>
      <xdr:rowOff>0</xdr:rowOff>
    </xdr:from>
    <xdr:to>
      <xdr:col>5</xdr:col>
      <xdr:colOff>152400</xdr:colOff>
      <xdr:row>29</xdr:row>
      <xdr:rowOff>152400</xdr:rowOff>
    </xdr:to>
    <xdr:sp macro="" textlink="">
      <xdr:nvSpPr>
        <xdr:cNvPr id="4333" name="Circle 2">
          <a:extLst>
            <a:ext uri="{FF2B5EF4-FFF2-40B4-BE49-F238E27FC236}">
              <a16:creationId xmlns:a16="http://schemas.microsoft.com/office/drawing/2014/main" id="{AE3DADB9-4F55-E240-A41F-4FDC4E10D4F4}"/>
            </a:ext>
          </a:extLst>
        </xdr:cNvPr>
        <xdr:cNvSpPr/>
      </xdr:nvSpPr>
      <xdr:spPr>
        <a:xfrm>
          <a:off x="2946400" y="8331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29</xdr:row>
      <xdr:rowOff>76200</xdr:rowOff>
    </xdr:from>
    <xdr:to>
      <xdr:col>5</xdr:col>
      <xdr:colOff>0</xdr:colOff>
      <xdr:row>29</xdr:row>
      <xdr:rowOff>76200</xdr:rowOff>
    </xdr:to>
    <xdr:sp macro="" textlink="">
      <xdr:nvSpPr>
        <xdr:cNvPr id="4334" name="Line 200">
          <a:extLst>
            <a:ext uri="{FF2B5EF4-FFF2-40B4-BE49-F238E27FC236}">
              <a16:creationId xmlns:a16="http://schemas.microsoft.com/office/drawing/2014/main" id="{8395A7BB-B2C0-B44D-A3CB-E241854CAB00}"/>
            </a:ext>
          </a:extLst>
        </xdr:cNvPr>
        <xdr:cNvSpPr>
          <a:spLocks noChangeShapeType="1"/>
        </xdr:cNvSpPr>
      </xdr:nvSpPr>
      <xdr:spPr bwMode="auto">
        <a:xfrm>
          <a:off x="1295400" y="8407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29</xdr:row>
      <xdr:rowOff>76200</xdr:rowOff>
    </xdr:from>
    <xdr:to>
      <xdr:col>3</xdr:col>
      <xdr:colOff>0</xdr:colOff>
      <xdr:row>29</xdr:row>
      <xdr:rowOff>76200</xdr:rowOff>
    </xdr:to>
    <xdr:sp macro="" textlink="">
      <xdr:nvSpPr>
        <xdr:cNvPr id="4335" name="Line 201">
          <a:extLst>
            <a:ext uri="{FF2B5EF4-FFF2-40B4-BE49-F238E27FC236}">
              <a16:creationId xmlns:a16="http://schemas.microsoft.com/office/drawing/2014/main" id="{5FF2B154-E466-CB40-9217-383721F7A2A5}"/>
            </a:ext>
          </a:extLst>
        </xdr:cNvPr>
        <xdr:cNvSpPr>
          <a:spLocks noChangeShapeType="1"/>
        </xdr:cNvSpPr>
      </xdr:nvSpPr>
      <xdr:spPr bwMode="auto">
        <a:xfrm>
          <a:off x="977900" y="8407400"/>
          <a:ext cx="317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4</xdr:row>
      <xdr:rowOff>0</xdr:rowOff>
    </xdr:from>
    <xdr:to>
      <xdr:col>9</xdr:col>
      <xdr:colOff>152400</xdr:colOff>
      <xdr:row>4</xdr:row>
      <xdr:rowOff>152400</xdr:rowOff>
    </xdr:to>
    <xdr:sp macro="" textlink="">
      <xdr:nvSpPr>
        <xdr:cNvPr id="4336" name="Circle 3">
          <a:extLst>
            <a:ext uri="{FF2B5EF4-FFF2-40B4-BE49-F238E27FC236}">
              <a16:creationId xmlns:a16="http://schemas.microsoft.com/office/drawing/2014/main" id="{88939ED1-E9E4-734D-A7AD-79DF3F5DC44F}"/>
            </a:ext>
          </a:extLst>
        </xdr:cNvPr>
        <xdr:cNvSpPr/>
      </xdr:nvSpPr>
      <xdr:spPr>
        <a:xfrm>
          <a:off x="5067300" y="17018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xdr:row>
      <xdr:rowOff>76200</xdr:rowOff>
    </xdr:from>
    <xdr:to>
      <xdr:col>9</xdr:col>
      <xdr:colOff>0</xdr:colOff>
      <xdr:row>4</xdr:row>
      <xdr:rowOff>76200</xdr:rowOff>
    </xdr:to>
    <xdr:sp macro="" textlink="">
      <xdr:nvSpPr>
        <xdr:cNvPr id="4337" name="Line 202">
          <a:extLst>
            <a:ext uri="{FF2B5EF4-FFF2-40B4-BE49-F238E27FC236}">
              <a16:creationId xmlns:a16="http://schemas.microsoft.com/office/drawing/2014/main" id="{8AB1D9B9-C18A-7847-81C4-089F3A3133AE}"/>
            </a:ext>
          </a:extLst>
        </xdr:cNvPr>
        <xdr:cNvSpPr>
          <a:spLocks noChangeShapeType="1"/>
        </xdr:cNvSpPr>
      </xdr:nvSpPr>
      <xdr:spPr bwMode="auto">
        <a:xfrm>
          <a:off x="3416300" y="1778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4</xdr:row>
      <xdr:rowOff>76200</xdr:rowOff>
    </xdr:from>
    <xdr:to>
      <xdr:col>7</xdr:col>
      <xdr:colOff>0</xdr:colOff>
      <xdr:row>9</xdr:row>
      <xdr:rowOff>76200</xdr:rowOff>
    </xdr:to>
    <xdr:sp macro="" textlink="">
      <xdr:nvSpPr>
        <xdr:cNvPr id="4338" name="Line 203">
          <a:extLst>
            <a:ext uri="{FF2B5EF4-FFF2-40B4-BE49-F238E27FC236}">
              <a16:creationId xmlns:a16="http://schemas.microsoft.com/office/drawing/2014/main" id="{4F44B0DD-48F1-0F4F-94E7-7999BEEA251F}"/>
            </a:ext>
          </a:extLst>
        </xdr:cNvPr>
        <xdr:cNvSpPr>
          <a:spLocks noChangeShapeType="1"/>
        </xdr:cNvSpPr>
      </xdr:nvSpPr>
      <xdr:spPr bwMode="auto">
        <a:xfrm flipV="1">
          <a:off x="3098800" y="1778000"/>
          <a:ext cx="317500" cy="2565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14</xdr:row>
      <xdr:rowOff>0</xdr:rowOff>
    </xdr:from>
    <xdr:to>
      <xdr:col>9</xdr:col>
      <xdr:colOff>152400</xdr:colOff>
      <xdr:row>14</xdr:row>
      <xdr:rowOff>152400</xdr:rowOff>
    </xdr:to>
    <xdr:sp macro="" textlink="">
      <xdr:nvSpPr>
        <xdr:cNvPr id="4339" name="Circle 4">
          <a:extLst>
            <a:ext uri="{FF2B5EF4-FFF2-40B4-BE49-F238E27FC236}">
              <a16:creationId xmlns:a16="http://schemas.microsoft.com/office/drawing/2014/main" id="{F57E2980-E644-B04C-BECF-44DECB6F500C}"/>
            </a:ext>
          </a:extLst>
        </xdr:cNvPr>
        <xdr:cNvSpPr/>
      </xdr:nvSpPr>
      <xdr:spPr>
        <a:xfrm>
          <a:off x="5067300" y="5283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14</xdr:row>
      <xdr:rowOff>76200</xdr:rowOff>
    </xdr:from>
    <xdr:to>
      <xdr:col>9</xdr:col>
      <xdr:colOff>0</xdr:colOff>
      <xdr:row>14</xdr:row>
      <xdr:rowOff>76200</xdr:rowOff>
    </xdr:to>
    <xdr:sp macro="" textlink="">
      <xdr:nvSpPr>
        <xdr:cNvPr id="4340" name="Line 204">
          <a:extLst>
            <a:ext uri="{FF2B5EF4-FFF2-40B4-BE49-F238E27FC236}">
              <a16:creationId xmlns:a16="http://schemas.microsoft.com/office/drawing/2014/main" id="{AEC8E495-2E56-AC43-A569-1852FDF66636}"/>
            </a:ext>
          </a:extLst>
        </xdr:cNvPr>
        <xdr:cNvSpPr>
          <a:spLocks noChangeShapeType="1"/>
        </xdr:cNvSpPr>
      </xdr:nvSpPr>
      <xdr:spPr bwMode="auto">
        <a:xfrm>
          <a:off x="3416300" y="5359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9</xdr:row>
      <xdr:rowOff>76200</xdr:rowOff>
    </xdr:from>
    <xdr:to>
      <xdr:col>7</xdr:col>
      <xdr:colOff>0</xdr:colOff>
      <xdr:row>14</xdr:row>
      <xdr:rowOff>76200</xdr:rowOff>
    </xdr:to>
    <xdr:sp macro="" textlink="">
      <xdr:nvSpPr>
        <xdr:cNvPr id="4341" name="Line 205">
          <a:extLst>
            <a:ext uri="{FF2B5EF4-FFF2-40B4-BE49-F238E27FC236}">
              <a16:creationId xmlns:a16="http://schemas.microsoft.com/office/drawing/2014/main" id="{90A460B3-A826-B34C-B368-78A80411C294}"/>
            </a:ext>
          </a:extLst>
        </xdr:cNvPr>
        <xdr:cNvSpPr>
          <a:spLocks noChangeShapeType="1"/>
        </xdr:cNvSpPr>
      </xdr:nvSpPr>
      <xdr:spPr bwMode="auto">
        <a:xfrm>
          <a:off x="3098800" y="43434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24</xdr:row>
      <xdr:rowOff>0</xdr:rowOff>
    </xdr:from>
    <xdr:to>
      <xdr:col>9</xdr:col>
      <xdr:colOff>152400</xdr:colOff>
      <xdr:row>24</xdr:row>
      <xdr:rowOff>152400</xdr:rowOff>
    </xdr:to>
    <xdr:sp macro="" textlink="">
      <xdr:nvSpPr>
        <xdr:cNvPr id="4342" name="Circle 5">
          <a:extLst>
            <a:ext uri="{FF2B5EF4-FFF2-40B4-BE49-F238E27FC236}">
              <a16:creationId xmlns:a16="http://schemas.microsoft.com/office/drawing/2014/main" id="{97340094-CCEB-434C-B78A-24FBED2F742A}"/>
            </a:ext>
          </a:extLst>
        </xdr:cNvPr>
        <xdr:cNvSpPr/>
      </xdr:nvSpPr>
      <xdr:spPr>
        <a:xfrm>
          <a:off x="5067300" y="7315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24</xdr:row>
      <xdr:rowOff>76200</xdr:rowOff>
    </xdr:from>
    <xdr:to>
      <xdr:col>9</xdr:col>
      <xdr:colOff>0</xdr:colOff>
      <xdr:row>24</xdr:row>
      <xdr:rowOff>76200</xdr:rowOff>
    </xdr:to>
    <xdr:sp macro="" textlink="">
      <xdr:nvSpPr>
        <xdr:cNvPr id="4343" name="Line 206">
          <a:extLst>
            <a:ext uri="{FF2B5EF4-FFF2-40B4-BE49-F238E27FC236}">
              <a16:creationId xmlns:a16="http://schemas.microsoft.com/office/drawing/2014/main" id="{B83BBB05-1A03-884F-93DB-9BF5400DD413}"/>
            </a:ext>
          </a:extLst>
        </xdr:cNvPr>
        <xdr:cNvSpPr>
          <a:spLocks noChangeShapeType="1"/>
        </xdr:cNvSpPr>
      </xdr:nvSpPr>
      <xdr:spPr bwMode="auto">
        <a:xfrm>
          <a:off x="3416300" y="7391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24</xdr:row>
      <xdr:rowOff>76200</xdr:rowOff>
    </xdr:from>
    <xdr:to>
      <xdr:col>7</xdr:col>
      <xdr:colOff>0</xdr:colOff>
      <xdr:row>29</xdr:row>
      <xdr:rowOff>76200</xdr:rowOff>
    </xdr:to>
    <xdr:sp macro="" textlink="">
      <xdr:nvSpPr>
        <xdr:cNvPr id="4344" name="Line 207">
          <a:extLst>
            <a:ext uri="{FF2B5EF4-FFF2-40B4-BE49-F238E27FC236}">
              <a16:creationId xmlns:a16="http://schemas.microsoft.com/office/drawing/2014/main" id="{8A7922FD-5384-0444-B1BB-5932D41E3C48}"/>
            </a:ext>
          </a:extLst>
        </xdr:cNvPr>
        <xdr:cNvSpPr>
          <a:spLocks noChangeShapeType="1"/>
        </xdr:cNvSpPr>
      </xdr:nvSpPr>
      <xdr:spPr bwMode="auto">
        <a:xfrm flipV="1">
          <a:off x="3098800" y="73914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34</xdr:row>
      <xdr:rowOff>0</xdr:rowOff>
    </xdr:from>
    <xdr:to>
      <xdr:col>9</xdr:col>
      <xdr:colOff>152400</xdr:colOff>
      <xdr:row>34</xdr:row>
      <xdr:rowOff>152400</xdr:rowOff>
    </xdr:to>
    <xdr:sp macro="" textlink="">
      <xdr:nvSpPr>
        <xdr:cNvPr id="4345" name="Circle 6">
          <a:extLst>
            <a:ext uri="{FF2B5EF4-FFF2-40B4-BE49-F238E27FC236}">
              <a16:creationId xmlns:a16="http://schemas.microsoft.com/office/drawing/2014/main" id="{0ACD2053-73DA-A94F-BC46-F73355231392}"/>
            </a:ext>
          </a:extLst>
        </xdr:cNvPr>
        <xdr:cNvSpPr/>
      </xdr:nvSpPr>
      <xdr:spPr>
        <a:xfrm>
          <a:off x="5067300" y="9347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34</xdr:row>
      <xdr:rowOff>76200</xdr:rowOff>
    </xdr:from>
    <xdr:to>
      <xdr:col>9</xdr:col>
      <xdr:colOff>0</xdr:colOff>
      <xdr:row>34</xdr:row>
      <xdr:rowOff>76200</xdr:rowOff>
    </xdr:to>
    <xdr:sp macro="" textlink="">
      <xdr:nvSpPr>
        <xdr:cNvPr id="4346" name="Line 208">
          <a:extLst>
            <a:ext uri="{FF2B5EF4-FFF2-40B4-BE49-F238E27FC236}">
              <a16:creationId xmlns:a16="http://schemas.microsoft.com/office/drawing/2014/main" id="{F2704C83-D680-EE48-A838-D53A76F528F3}"/>
            </a:ext>
          </a:extLst>
        </xdr:cNvPr>
        <xdr:cNvSpPr>
          <a:spLocks noChangeShapeType="1"/>
        </xdr:cNvSpPr>
      </xdr:nvSpPr>
      <xdr:spPr bwMode="auto">
        <a:xfrm>
          <a:off x="3416300" y="9423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29</xdr:row>
      <xdr:rowOff>76200</xdr:rowOff>
    </xdr:from>
    <xdr:to>
      <xdr:col>7</xdr:col>
      <xdr:colOff>0</xdr:colOff>
      <xdr:row>34</xdr:row>
      <xdr:rowOff>76200</xdr:rowOff>
    </xdr:to>
    <xdr:sp macro="" textlink="">
      <xdr:nvSpPr>
        <xdr:cNvPr id="4347" name="Line 209">
          <a:extLst>
            <a:ext uri="{FF2B5EF4-FFF2-40B4-BE49-F238E27FC236}">
              <a16:creationId xmlns:a16="http://schemas.microsoft.com/office/drawing/2014/main" id="{7B63AA00-AEF8-F444-A436-28FF3BC46EA2}"/>
            </a:ext>
          </a:extLst>
        </xdr:cNvPr>
        <xdr:cNvSpPr>
          <a:spLocks noChangeShapeType="1"/>
        </xdr:cNvSpPr>
      </xdr:nvSpPr>
      <xdr:spPr bwMode="auto">
        <a:xfrm>
          <a:off x="3098800" y="84074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xdr:row>
      <xdr:rowOff>0</xdr:rowOff>
    </xdr:from>
    <xdr:to>
      <xdr:col>13</xdr:col>
      <xdr:colOff>152400</xdr:colOff>
      <xdr:row>2</xdr:row>
      <xdr:rowOff>152400</xdr:rowOff>
    </xdr:to>
    <xdr:sp macro="" textlink="">
      <xdr:nvSpPr>
        <xdr:cNvPr id="4348" name="Triangle 7">
          <a:extLst>
            <a:ext uri="{FF2B5EF4-FFF2-40B4-BE49-F238E27FC236}">
              <a16:creationId xmlns:a16="http://schemas.microsoft.com/office/drawing/2014/main" id="{173283E5-3E9D-E448-85D8-8F920C790EC0}"/>
            </a:ext>
          </a:extLst>
        </xdr:cNvPr>
        <xdr:cNvSpPr/>
      </xdr:nvSpPr>
      <xdr:spPr>
        <a:xfrm rot="16200000">
          <a:off x="7188200" y="4064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xdr:row>
      <xdr:rowOff>76200</xdr:rowOff>
    </xdr:from>
    <xdr:to>
      <xdr:col>13</xdr:col>
      <xdr:colOff>0</xdr:colOff>
      <xdr:row>2</xdr:row>
      <xdr:rowOff>76200</xdr:rowOff>
    </xdr:to>
    <xdr:sp macro="" textlink="">
      <xdr:nvSpPr>
        <xdr:cNvPr id="4349" name="Line 210">
          <a:extLst>
            <a:ext uri="{FF2B5EF4-FFF2-40B4-BE49-F238E27FC236}">
              <a16:creationId xmlns:a16="http://schemas.microsoft.com/office/drawing/2014/main" id="{6FAB1C0A-3B01-E341-998C-3FB45FEA48EC}"/>
            </a:ext>
          </a:extLst>
        </xdr:cNvPr>
        <xdr:cNvSpPr>
          <a:spLocks noChangeShapeType="1"/>
        </xdr:cNvSpPr>
      </xdr:nvSpPr>
      <xdr:spPr bwMode="auto">
        <a:xfrm>
          <a:off x="5537200" y="482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xdr:row>
      <xdr:rowOff>76200</xdr:rowOff>
    </xdr:from>
    <xdr:to>
      <xdr:col>11</xdr:col>
      <xdr:colOff>0</xdr:colOff>
      <xdr:row>4</xdr:row>
      <xdr:rowOff>76200</xdr:rowOff>
    </xdr:to>
    <xdr:sp macro="" textlink="">
      <xdr:nvSpPr>
        <xdr:cNvPr id="4350" name="Line 211">
          <a:extLst>
            <a:ext uri="{FF2B5EF4-FFF2-40B4-BE49-F238E27FC236}">
              <a16:creationId xmlns:a16="http://schemas.microsoft.com/office/drawing/2014/main" id="{BF6A3DF7-7E59-4045-86DF-4A62F763E53F}"/>
            </a:ext>
          </a:extLst>
        </xdr:cNvPr>
        <xdr:cNvSpPr>
          <a:spLocks noChangeShapeType="1"/>
        </xdr:cNvSpPr>
      </xdr:nvSpPr>
      <xdr:spPr bwMode="auto">
        <a:xfrm flipV="1">
          <a:off x="5219700" y="482600"/>
          <a:ext cx="317500" cy="1295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7</xdr:row>
      <xdr:rowOff>0</xdr:rowOff>
    </xdr:from>
    <xdr:to>
      <xdr:col>13</xdr:col>
      <xdr:colOff>152400</xdr:colOff>
      <xdr:row>7</xdr:row>
      <xdr:rowOff>152400</xdr:rowOff>
    </xdr:to>
    <xdr:sp macro="" textlink="">
      <xdr:nvSpPr>
        <xdr:cNvPr id="4351" name="Triangle 8">
          <a:extLst>
            <a:ext uri="{FF2B5EF4-FFF2-40B4-BE49-F238E27FC236}">
              <a16:creationId xmlns:a16="http://schemas.microsoft.com/office/drawing/2014/main" id="{85556EA4-AE4A-EE42-BF5A-66D254AE3824}"/>
            </a:ext>
          </a:extLst>
        </xdr:cNvPr>
        <xdr:cNvSpPr/>
      </xdr:nvSpPr>
      <xdr:spPr>
        <a:xfrm rot="16200000">
          <a:off x="7188200" y="34163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7</xdr:row>
      <xdr:rowOff>76200</xdr:rowOff>
    </xdr:from>
    <xdr:to>
      <xdr:col>13</xdr:col>
      <xdr:colOff>0</xdr:colOff>
      <xdr:row>7</xdr:row>
      <xdr:rowOff>76200</xdr:rowOff>
    </xdr:to>
    <xdr:sp macro="" textlink="">
      <xdr:nvSpPr>
        <xdr:cNvPr id="4352" name="Line 212">
          <a:extLst>
            <a:ext uri="{FF2B5EF4-FFF2-40B4-BE49-F238E27FC236}">
              <a16:creationId xmlns:a16="http://schemas.microsoft.com/office/drawing/2014/main" id="{98E512DC-A799-5642-9A58-EB0DE0E7C41A}"/>
            </a:ext>
          </a:extLst>
        </xdr:cNvPr>
        <xdr:cNvSpPr>
          <a:spLocks noChangeShapeType="1"/>
        </xdr:cNvSpPr>
      </xdr:nvSpPr>
      <xdr:spPr bwMode="auto">
        <a:xfrm>
          <a:off x="5537200" y="34925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4</xdr:row>
      <xdr:rowOff>76200</xdr:rowOff>
    </xdr:from>
    <xdr:to>
      <xdr:col>11</xdr:col>
      <xdr:colOff>0</xdr:colOff>
      <xdr:row>7</xdr:row>
      <xdr:rowOff>76200</xdr:rowOff>
    </xdr:to>
    <xdr:sp macro="" textlink="">
      <xdr:nvSpPr>
        <xdr:cNvPr id="4353" name="Line 213">
          <a:extLst>
            <a:ext uri="{FF2B5EF4-FFF2-40B4-BE49-F238E27FC236}">
              <a16:creationId xmlns:a16="http://schemas.microsoft.com/office/drawing/2014/main" id="{F516FB24-8BCF-A449-9150-7920C7AFA092}"/>
            </a:ext>
          </a:extLst>
        </xdr:cNvPr>
        <xdr:cNvSpPr>
          <a:spLocks noChangeShapeType="1"/>
        </xdr:cNvSpPr>
      </xdr:nvSpPr>
      <xdr:spPr bwMode="auto">
        <a:xfrm>
          <a:off x="5219700" y="1778000"/>
          <a:ext cx="317500" cy="17145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12</xdr:row>
      <xdr:rowOff>0</xdr:rowOff>
    </xdr:from>
    <xdr:to>
      <xdr:col>13</xdr:col>
      <xdr:colOff>152400</xdr:colOff>
      <xdr:row>12</xdr:row>
      <xdr:rowOff>152400</xdr:rowOff>
    </xdr:to>
    <xdr:sp macro="" textlink="">
      <xdr:nvSpPr>
        <xdr:cNvPr id="4354" name="Triangle 9">
          <a:extLst>
            <a:ext uri="{FF2B5EF4-FFF2-40B4-BE49-F238E27FC236}">
              <a16:creationId xmlns:a16="http://schemas.microsoft.com/office/drawing/2014/main" id="{3F29EB1F-A56C-DF47-93D8-B1A93E353046}"/>
            </a:ext>
          </a:extLst>
        </xdr:cNvPr>
        <xdr:cNvSpPr/>
      </xdr:nvSpPr>
      <xdr:spPr>
        <a:xfrm rot="16200000">
          <a:off x="7188200" y="4876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12</xdr:row>
      <xdr:rowOff>76200</xdr:rowOff>
    </xdr:from>
    <xdr:to>
      <xdr:col>13</xdr:col>
      <xdr:colOff>0</xdr:colOff>
      <xdr:row>12</xdr:row>
      <xdr:rowOff>76200</xdr:rowOff>
    </xdr:to>
    <xdr:sp macro="" textlink="">
      <xdr:nvSpPr>
        <xdr:cNvPr id="4355" name="Line 214">
          <a:extLst>
            <a:ext uri="{FF2B5EF4-FFF2-40B4-BE49-F238E27FC236}">
              <a16:creationId xmlns:a16="http://schemas.microsoft.com/office/drawing/2014/main" id="{FF0BE271-5344-FB4A-BAD6-3F16AF0CA98D}"/>
            </a:ext>
          </a:extLst>
        </xdr:cNvPr>
        <xdr:cNvSpPr>
          <a:spLocks noChangeShapeType="1"/>
        </xdr:cNvSpPr>
      </xdr:nvSpPr>
      <xdr:spPr bwMode="auto">
        <a:xfrm>
          <a:off x="5537200" y="4953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12</xdr:row>
      <xdr:rowOff>76200</xdr:rowOff>
    </xdr:from>
    <xdr:to>
      <xdr:col>11</xdr:col>
      <xdr:colOff>0</xdr:colOff>
      <xdr:row>14</xdr:row>
      <xdr:rowOff>76200</xdr:rowOff>
    </xdr:to>
    <xdr:sp macro="" textlink="">
      <xdr:nvSpPr>
        <xdr:cNvPr id="4356" name="Line 215">
          <a:extLst>
            <a:ext uri="{FF2B5EF4-FFF2-40B4-BE49-F238E27FC236}">
              <a16:creationId xmlns:a16="http://schemas.microsoft.com/office/drawing/2014/main" id="{060CEC55-1850-4A46-92FB-5095AF69CB3B}"/>
            </a:ext>
          </a:extLst>
        </xdr:cNvPr>
        <xdr:cNvSpPr>
          <a:spLocks noChangeShapeType="1"/>
        </xdr:cNvSpPr>
      </xdr:nvSpPr>
      <xdr:spPr bwMode="auto">
        <a:xfrm flipV="1">
          <a:off x="5219700" y="49530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17</xdr:row>
      <xdr:rowOff>0</xdr:rowOff>
    </xdr:from>
    <xdr:to>
      <xdr:col>13</xdr:col>
      <xdr:colOff>152400</xdr:colOff>
      <xdr:row>17</xdr:row>
      <xdr:rowOff>152400</xdr:rowOff>
    </xdr:to>
    <xdr:sp macro="" textlink="">
      <xdr:nvSpPr>
        <xdr:cNvPr id="4357" name="Triangle 10">
          <a:extLst>
            <a:ext uri="{FF2B5EF4-FFF2-40B4-BE49-F238E27FC236}">
              <a16:creationId xmlns:a16="http://schemas.microsoft.com/office/drawing/2014/main" id="{09BD894B-9088-2944-B713-47951E22A468}"/>
            </a:ext>
          </a:extLst>
        </xdr:cNvPr>
        <xdr:cNvSpPr/>
      </xdr:nvSpPr>
      <xdr:spPr>
        <a:xfrm rot="16200000">
          <a:off x="7188200" y="5892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17</xdr:row>
      <xdr:rowOff>76200</xdr:rowOff>
    </xdr:from>
    <xdr:to>
      <xdr:col>13</xdr:col>
      <xdr:colOff>0</xdr:colOff>
      <xdr:row>17</xdr:row>
      <xdr:rowOff>76200</xdr:rowOff>
    </xdr:to>
    <xdr:sp macro="" textlink="">
      <xdr:nvSpPr>
        <xdr:cNvPr id="4358" name="Line 216">
          <a:extLst>
            <a:ext uri="{FF2B5EF4-FFF2-40B4-BE49-F238E27FC236}">
              <a16:creationId xmlns:a16="http://schemas.microsoft.com/office/drawing/2014/main" id="{2A31F657-0F8B-D34C-83DC-6A65AD02A33A}"/>
            </a:ext>
          </a:extLst>
        </xdr:cNvPr>
        <xdr:cNvSpPr>
          <a:spLocks noChangeShapeType="1"/>
        </xdr:cNvSpPr>
      </xdr:nvSpPr>
      <xdr:spPr bwMode="auto">
        <a:xfrm>
          <a:off x="5537200" y="5969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14</xdr:row>
      <xdr:rowOff>76200</xdr:rowOff>
    </xdr:from>
    <xdr:to>
      <xdr:col>11</xdr:col>
      <xdr:colOff>0</xdr:colOff>
      <xdr:row>17</xdr:row>
      <xdr:rowOff>76200</xdr:rowOff>
    </xdr:to>
    <xdr:sp macro="" textlink="">
      <xdr:nvSpPr>
        <xdr:cNvPr id="4359" name="Line 217">
          <a:extLst>
            <a:ext uri="{FF2B5EF4-FFF2-40B4-BE49-F238E27FC236}">
              <a16:creationId xmlns:a16="http://schemas.microsoft.com/office/drawing/2014/main" id="{3DEF9AD2-163F-8445-BD7F-CD324C5D3CB2}"/>
            </a:ext>
          </a:extLst>
        </xdr:cNvPr>
        <xdr:cNvSpPr>
          <a:spLocks noChangeShapeType="1"/>
        </xdr:cNvSpPr>
      </xdr:nvSpPr>
      <xdr:spPr bwMode="auto">
        <a:xfrm>
          <a:off x="5219700" y="53594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22</xdr:row>
      <xdr:rowOff>0</xdr:rowOff>
    </xdr:from>
    <xdr:to>
      <xdr:col>13</xdr:col>
      <xdr:colOff>152400</xdr:colOff>
      <xdr:row>22</xdr:row>
      <xdr:rowOff>152400</xdr:rowOff>
    </xdr:to>
    <xdr:sp macro="" textlink="">
      <xdr:nvSpPr>
        <xdr:cNvPr id="4360" name="Triangle 11">
          <a:extLst>
            <a:ext uri="{FF2B5EF4-FFF2-40B4-BE49-F238E27FC236}">
              <a16:creationId xmlns:a16="http://schemas.microsoft.com/office/drawing/2014/main" id="{B786BD40-7B4E-E942-A11D-DA90E249EFB0}"/>
            </a:ext>
          </a:extLst>
        </xdr:cNvPr>
        <xdr:cNvSpPr/>
      </xdr:nvSpPr>
      <xdr:spPr>
        <a:xfrm rot="16200000">
          <a:off x="7188200" y="6908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22</xdr:row>
      <xdr:rowOff>76200</xdr:rowOff>
    </xdr:from>
    <xdr:to>
      <xdr:col>13</xdr:col>
      <xdr:colOff>0</xdr:colOff>
      <xdr:row>22</xdr:row>
      <xdr:rowOff>76200</xdr:rowOff>
    </xdr:to>
    <xdr:sp macro="" textlink="">
      <xdr:nvSpPr>
        <xdr:cNvPr id="4361" name="Line 218">
          <a:extLst>
            <a:ext uri="{FF2B5EF4-FFF2-40B4-BE49-F238E27FC236}">
              <a16:creationId xmlns:a16="http://schemas.microsoft.com/office/drawing/2014/main" id="{C5E5D7F7-A609-664C-B33E-EBB4501E63F4}"/>
            </a:ext>
          </a:extLst>
        </xdr:cNvPr>
        <xdr:cNvSpPr>
          <a:spLocks noChangeShapeType="1"/>
        </xdr:cNvSpPr>
      </xdr:nvSpPr>
      <xdr:spPr bwMode="auto">
        <a:xfrm>
          <a:off x="5537200" y="6985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22</xdr:row>
      <xdr:rowOff>76200</xdr:rowOff>
    </xdr:from>
    <xdr:to>
      <xdr:col>11</xdr:col>
      <xdr:colOff>0</xdr:colOff>
      <xdr:row>24</xdr:row>
      <xdr:rowOff>76200</xdr:rowOff>
    </xdr:to>
    <xdr:sp macro="" textlink="">
      <xdr:nvSpPr>
        <xdr:cNvPr id="4362" name="Line 219">
          <a:extLst>
            <a:ext uri="{FF2B5EF4-FFF2-40B4-BE49-F238E27FC236}">
              <a16:creationId xmlns:a16="http://schemas.microsoft.com/office/drawing/2014/main" id="{7AE20187-94C1-8B44-A0F7-1909BCBCCF33}"/>
            </a:ext>
          </a:extLst>
        </xdr:cNvPr>
        <xdr:cNvSpPr>
          <a:spLocks noChangeShapeType="1"/>
        </xdr:cNvSpPr>
      </xdr:nvSpPr>
      <xdr:spPr bwMode="auto">
        <a:xfrm flipV="1">
          <a:off x="5219700" y="69850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27</xdr:row>
      <xdr:rowOff>0</xdr:rowOff>
    </xdr:from>
    <xdr:to>
      <xdr:col>13</xdr:col>
      <xdr:colOff>152400</xdr:colOff>
      <xdr:row>27</xdr:row>
      <xdr:rowOff>152400</xdr:rowOff>
    </xdr:to>
    <xdr:sp macro="" textlink="">
      <xdr:nvSpPr>
        <xdr:cNvPr id="4363" name="Triangle 12">
          <a:extLst>
            <a:ext uri="{FF2B5EF4-FFF2-40B4-BE49-F238E27FC236}">
              <a16:creationId xmlns:a16="http://schemas.microsoft.com/office/drawing/2014/main" id="{32F24909-0402-1349-9B83-75DF99AF7B01}"/>
            </a:ext>
          </a:extLst>
        </xdr:cNvPr>
        <xdr:cNvSpPr/>
      </xdr:nvSpPr>
      <xdr:spPr>
        <a:xfrm rot="16200000">
          <a:off x="7188200" y="7924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27</xdr:row>
      <xdr:rowOff>76200</xdr:rowOff>
    </xdr:from>
    <xdr:to>
      <xdr:col>13</xdr:col>
      <xdr:colOff>0</xdr:colOff>
      <xdr:row>27</xdr:row>
      <xdr:rowOff>76200</xdr:rowOff>
    </xdr:to>
    <xdr:sp macro="" textlink="">
      <xdr:nvSpPr>
        <xdr:cNvPr id="4364" name="Line 220">
          <a:extLst>
            <a:ext uri="{FF2B5EF4-FFF2-40B4-BE49-F238E27FC236}">
              <a16:creationId xmlns:a16="http://schemas.microsoft.com/office/drawing/2014/main" id="{4C3D0071-9C5A-C748-AA56-E0FB3DB34C6E}"/>
            </a:ext>
          </a:extLst>
        </xdr:cNvPr>
        <xdr:cNvSpPr>
          <a:spLocks noChangeShapeType="1"/>
        </xdr:cNvSpPr>
      </xdr:nvSpPr>
      <xdr:spPr bwMode="auto">
        <a:xfrm>
          <a:off x="5537200" y="8001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24</xdr:row>
      <xdr:rowOff>76200</xdr:rowOff>
    </xdr:from>
    <xdr:to>
      <xdr:col>11</xdr:col>
      <xdr:colOff>0</xdr:colOff>
      <xdr:row>27</xdr:row>
      <xdr:rowOff>76200</xdr:rowOff>
    </xdr:to>
    <xdr:sp macro="" textlink="">
      <xdr:nvSpPr>
        <xdr:cNvPr id="4365" name="Line 221">
          <a:extLst>
            <a:ext uri="{FF2B5EF4-FFF2-40B4-BE49-F238E27FC236}">
              <a16:creationId xmlns:a16="http://schemas.microsoft.com/office/drawing/2014/main" id="{72ED67C9-DEA6-5140-8963-971ED494A663}"/>
            </a:ext>
          </a:extLst>
        </xdr:cNvPr>
        <xdr:cNvSpPr>
          <a:spLocks noChangeShapeType="1"/>
        </xdr:cNvSpPr>
      </xdr:nvSpPr>
      <xdr:spPr bwMode="auto">
        <a:xfrm>
          <a:off x="5219700" y="73914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32</xdr:row>
      <xdr:rowOff>0</xdr:rowOff>
    </xdr:from>
    <xdr:to>
      <xdr:col>13</xdr:col>
      <xdr:colOff>152400</xdr:colOff>
      <xdr:row>32</xdr:row>
      <xdr:rowOff>152400</xdr:rowOff>
    </xdr:to>
    <xdr:sp macro="" textlink="">
      <xdr:nvSpPr>
        <xdr:cNvPr id="4366" name="Triangle 13">
          <a:extLst>
            <a:ext uri="{FF2B5EF4-FFF2-40B4-BE49-F238E27FC236}">
              <a16:creationId xmlns:a16="http://schemas.microsoft.com/office/drawing/2014/main" id="{9C9304EE-2EF4-3C4E-9FD1-C30E1CF0C6DC}"/>
            </a:ext>
          </a:extLst>
        </xdr:cNvPr>
        <xdr:cNvSpPr/>
      </xdr:nvSpPr>
      <xdr:spPr>
        <a:xfrm rot="16200000">
          <a:off x="7188200" y="8940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32</xdr:row>
      <xdr:rowOff>76200</xdr:rowOff>
    </xdr:from>
    <xdr:to>
      <xdr:col>13</xdr:col>
      <xdr:colOff>0</xdr:colOff>
      <xdr:row>32</xdr:row>
      <xdr:rowOff>76200</xdr:rowOff>
    </xdr:to>
    <xdr:sp macro="" textlink="">
      <xdr:nvSpPr>
        <xdr:cNvPr id="4367" name="Line 222">
          <a:extLst>
            <a:ext uri="{FF2B5EF4-FFF2-40B4-BE49-F238E27FC236}">
              <a16:creationId xmlns:a16="http://schemas.microsoft.com/office/drawing/2014/main" id="{CCD0BB6C-80E2-0A4D-A0C1-8624D9F84957}"/>
            </a:ext>
          </a:extLst>
        </xdr:cNvPr>
        <xdr:cNvSpPr>
          <a:spLocks noChangeShapeType="1"/>
        </xdr:cNvSpPr>
      </xdr:nvSpPr>
      <xdr:spPr bwMode="auto">
        <a:xfrm>
          <a:off x="5537200" y="9017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32</xdr:row>
      <xdr:rowOff>76200</xdr:rowOff>
    </xdr:from>
    <xdr:to>
      <xdr:col>11</xdr:col>
      <xdr:colOff>0</xdr:colOff>
      <xdr:row>34</xdr:row>
      <xdr:rowOff>76200</xdr:rowOff>
    </xdr:to>
    <xdr:sp macro="" textlink="">
      <xdr:nvSpPr>
        <xdr:cNvPr id="4368" name="Line 223">
          <a:extLst>
            <a:ext uri="{FF2B5EF4-FFF2-40B4-BE49-F238E27FC236}">
              <a16:creationId xmlns:a16="http://schemas.microsoft.com/office/drawing/2014/main" id="{8BF332A1-F312-1840-930C-4D128C1C279F}"/>
            </a:ext>
          </a:extLst>
        </xdr:cNvPr>
        <xdr:cNvSpPr>
          <a:spLocks noChangeShapeType="1"/>
        </xdr:cNvSpPr>
      </xdr:nvSpPr>
      <xdr:spPr bwMode="auto">
        <a:xfrm flipV="1">
          <a:off x="5219700" y="90170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37</xdr:row>
      <xdr:rowOff>0</xdr:rowOff>
    </xdr:from>
    <xdr:to>
      <xdr:col>13</xdr:col>
      <xdr:colOff>152400</xdr:colOff>
      <xdr:row>37</xdr:row>
      <xdr:rowOff>152400</xdr:rowOff>
    </xdr:to>
    <xdr:sp macro="" textlink="">
      <xdr:nvSpPr>
        <xdr:cNvPr id="4369" name="Triangle 14">
          <a:extLst>
            <a:ext uri="{FF2B5EF4-FFF2-40B4-BE49-F238E27FC236}">
              <a16:creationId xmlns:a16="http://schemas.microsoft.com/office/drawing/2014/main" id="{3672BCA0-686C-754F-ADA9-57B3466BE058}"/>
            </a:ext>
          </a:extLst>
        </xdr:cNvPr>
        <xdr:cNvSpPr/>
      </xdr:nvSpPr>
      <xdr:spPr>
        <a:xfrm rot="16200000">
          <a:off x="7188200" y="9956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37</xdr:row>
      <xdr:rowOff>76200</xdr:rowOff>
    </xdr:from>
    <xdr:to>
      <xdr:col>13</xdr:col>
      <xdr:colOff>0</xdr:colOff>
      <xdr:row>37</xdr:row>
      <xdr:rowOff>76200</xdr:rowOff>
    </xdr:to>
    <xdr:sp macro="" textlink="">
      <xdr:nvSpPr>
        <xdr:cNvPr id="4370" name="Line 224">
          <a:extLst>
            <a:ext uri="{FF2B5EF4-FFF2-40B4-BE49-F238E27FC236}">
              <a16:creationId xmlns:a16="http://schemas.microsoft.com/office/drawing/2014/main" id="{5E81FCE5-9883-ED48-B40F-296DF129C001}"/>
            </a:ext>
          </a:extLst>
        </xdr:cNvPr>
        <xdr:cNvSpPr>
          <a:spLocks noChangeShapeType="1"/>
        </xdr:cNvSpPr>
      </xdr:nvSpPr>
      <xdr:spPr bwMode="auto">
        <a:xfrm>
          <a:off x="5537200" y="10033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34</xdr:row>
      <xdr:rowOff>76200</xdr:rowOff>
    </xdr:from>
    <xdr:to>
      <xdr:col>11</xdr:col>
      <xdr:colOff>0</xdr:colOff>
      <xdr:row>37</xdr:row>
      <xdr:rowOff>76200</xdr:rowOff>
    </xdr:to>
    <xdr:sp macro="" textlink="">
      <xdr:nvSpPr>
        <xdr:cNvPr id="4371" name="Line 225">
          <a:extLst>
            <a:ext uri="{FF2B5EF4-FFF2-40B4-BE49-F238E27FC236}">
              <a16:creationId xmlns:a16="http://schemas.microsoft.com/office/drawing/2014/main" id="{FB97E65E-BE16-8B4A-BFF0-CBE1D496D5E4}"/>
            </a:ext>
          </a:extLst>
        </xdr:cNvPr>
        <xdr:cNvSpPr>
          <a:spLocks noChangeShapeType="1"/>
        </xdr:cNvSpPr>
      </xdr:nvSpPr>
      <xdr:spPr bwMode="auto">
        <a:xfrm>
          <a:off x="5219700" y="94234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49</xdr:row>
      <xdr:rowOff>0</xdr:rowOff>
    </xdr:from>
    <xdr:to>
      <xdr:col>5</xdr:col>
      <xdr:colOff>152400</xdr:colOff>
      <xdr:row>49</xdr:row>
      <xdr:rowOff>152400</xdr:rowOff>
    </xdr:to>
    <xdr:sp macro="" textlink="">
      <xdr:nvSpPr>
        <xdr:cNvPr id="4372" name="Circle 15">
          <a:extLst>
            <a:ext uri="{FF2B5EF4-FFF2-40B4-BE49-F238E27FC236}">
              <a16:creationId xmlns:a16="http://schemas.microsoft.com/office/drawing/2014/main" id="{DD3F8341-3F41-B148-9C03-D9DE16331117}"/>
            </a:ext>
          </a:extLst>
        </xdr:cNvPr>
        <xdr:cNvSpPr/>
      </xdr:nvSpPr>
      <xdr:spPr>
        <a:xfrm>
          <a:off x="2946400" y="12395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49</xdr:row>
      <xdr:rowOff>76200</xdr:rowOff>
    </xdr:from>
    <xdr:to>
      <xdr:col>5</xdr:col>
      <xdr:colOff>0</xdr:colOff>
      <xdr:row>49</xdr:row>
      <xdr:rowOff>76200</xdr:rowOff>
    </xdr:to>
    <xdr:sp macro="" textlink="">
      <xdr:nvSpPr>
        <xdr:cNvPr id="4373" name="Line 226">
          <a:extLst>
            <a:ext uri="{FF2B5EF4-FFF2-40B4-BE49-F238E27FC236}">
              <a16:creationId xmlns:a16="http://schemas.microsoft.com/office/drawing/2014/main" id="{A58A6AC0-A8AB-F243-B290-28033489D43C}"/>
            </a:ext>
          </a:extLst>
        </xdr:cNvPr>
        <xdr:cNvSpPr>
          <a:spLocks noChangeShapeType="1"/>
        </xdr:cNvSpPr>
      </xdr:nvSpPr>
      <xdr:spPr bwMode="auto">
        <a:xfrm>
          <a:off x="1295400" y="12471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29</xdr:row>
      <xdr:rowOff>76200</xdr:rowOff>
    </xdr:from>
    <xdr:to>
      <xdr:col>3</xdr:col>
      <xdr:colOff>0</xdr:colOff>
      <xdr:row>49</xdr:row>
      <xdr:rowOff>76200</xdr:rowOff>
    </xdr:to>
    <xdr:sp macro="" textlink="">
      <xdr:nvSpPr>
        <xdr:cNvPr id="4374" name="Line 227">
          <a:extLst>
            <a:ext uri="{FF2B5EF4-FFF2-40B4-BE49-F238E27FC236}">
              <a16:creationId xmlns:a16="http://schemas.microsoft.com/office/drawing/2014/main" id="{256F4191-6DCC-574D-86FD-6D4ED3EF3E01}"/>
            </a:ext>
          </a:extLst>
        </xdr:cNvPr>
        <xdr:cNvSpPr>
          <a:spLocks noChangeShapeType="1"/>
        </xdr:cNvSpPr>
      </xdr:nvSpPr>
      <xdr:spPr bwMode="auto">
        <a:xfrm>
          <a:off x="977900" y="8407400"/>
          <a:ext cx="317500" cy="4064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44</xdr:row>
      <xdr:rowOff>0</xdr:rowOff>
    </xdr:from>
    <xdr:to>
      <xdr:col>9</xdr:col>
      <xdr:colOff>152400</xdr:colOff>
      <xdr:row>44</xdr:row>
      <xdr:rowOff>152400</xdr:rowOff>
    </xdr:to>
    <xdr:sp macro="" textlink="">
      <xdr:nvSpPr>
        <xdr:cNvPr id="4375" name="Circle 16">
          <a:extLst>
            <a:ext uri="{FF2B5EF4-FFF2-40B4-BE49-F238E27FC236}">
              <a16:creationId xmlns:a16="http://schemas.microsoft.com/office/drawing/2014/main" id="{CCA4ABAC-BBD1-A348-9321-3C8830F55D3D}"/>
            </a:ext>
          </a:extLst>
        </xdr:cNvPr>
        <xdr:cNvSpPr/>
      </xdr:nvSpPr>
      <xdr:spPr>
        <a:xfrm>
          <a:off x="5067300" y="11379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44</xdr:row>
      <xdr:rowOff>76200</xdr:rowOff>
    </xdr:from>
    <xdr:to>
      <xdr:col>9</xdr:col>
      <xdr:colOff>0</xdr:colOff>
      <xdr:row>44</xdr:row>
      <xdr:rowOff>76200</xdr:rowOff>
    </xdr:to>
    <xdr:sp macro="" textlink="">
      <xdr:nvSpPr>
        <xdr:cNvPr id="4376" name="Line 228">
          <a:extLst>
            <a:ext uri="{FF2B5EF4-FFF2-40B4-BE49-F238E27FC236}">
              <a16:creationId xmlns:a16="http://schemas.microsoft.com/office/drawing/2014/main" id="{28E68E8B-D6D2-884A-AE36-943E395EA5AE}"/>
            </a:ext>
          </a:extLst>
        </xdr:cNvPr>
        <xdr:cNvSpPr>
          <a:spLocks noChangeShapeType="1"/>
        </xdr:cNvSpPr>
      </xdr:nvSpPr>
      <xdr:spPr bwMode="auto">
        <a:xfrm>
          <a:off x="3416300" y="11455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44</xdr:row>
      <xdr:rowOff>76200</xdr:rowOff>
    </xdr:from>
    <xdr:to>
      <xdr:col>7</xdr:col>
      <xdr:colOff>0</xdr:colOff>
      <xdr:row>49</xdr:row>
      <xdr:rowOff>76200</xdr:rowOff>
    </xdr:to>
    <xdr:sp macro="" textlink="">
      <xdr:nvSpPr>
        <xdr:cNvPr id="4377" name="Line 229">
          <a:extLst>
            <a:ext uri="{FF2B5EF4-FFF2-40B4-BE49-F238E27FC236}">
              <a16:creationId xmlns:a16="http://schemas.microsoft.com/office/drawing/2014/main" id="{9FFF954D-45B4-9F4A-935C-CA3C3B859AAA}"/>
            </a:ext>
          </a:extLst>
        </xdr:cNvPr>
        <xdr:cNvSpPr>
          <a:spLocks noChangeShapeType="1"/>
        </xdr:cNvSpPr>
      </xdr:nvSpPr>
      <xdr:spPr bwMode="auto">
        <a:xfrm flipV="1">
          <a:off x="3098800" y="114554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54</xdr:row>
      <xdr:rowOff>0</xdr:rowOff>
    </xdr:from>
    <xdr:to>
      <xdr:col>9</xdr:col>
      <xdr:colOff>152400</xdr:colOff>
      <xdr:row>54</xdr:row>
      <xdr:rowOff>152400</xdr:rowOff>
    </xdr:to>
    <xdr:sp macro="" textlink="">
      <xdr:nvSpPr>
        <xdr:cNvPr id="4378" name="Circle 17">
          <a:extLst>
            <a:ext uri="{FF2B5EF4-FFF2-40B4-BE49-F238E27FC236}">
              <a16:creationId xmlns:a16="http://schemas.microsoft.com/office/drawing/2014/main" id="{A9661FF4-BE6D-1D47-ACD9-C651D09E30CB}"/>
            </a:ext>
          </a:extLst>
        </xdr:cNvPr>
        <xdr:cNvSpPr/>
      </xdr:nvSpPr>
      <xdr:spPr>
        <a:xfrm>
          <a:off x="5067300" y="13411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54</xdr:row>
      <xdr:rowOff>76200</xdr:rowOff>
    </xdr:from>
    <xdr:to>
      <xdr:col>9</xdr:col>
      <xdr:colOff>0</xdr:colOff>
      <xdr:row>54</xdr:row>
      <xdr:rowOff>76200</xdr:rowOff>
    </xdr:to>
    <xdr:sp macro="" textlink="">
      <xdr:nvSpPr>
        <xdr:cNvPr id="4379" name="Line 230">
          <a:extLst>
            <a:ext uri="{FF2B5EF4-FFF2-40B4-BE49-F238E27FC236}">
              <a16:creationId xmlns:a16="http://schemas.microsoft.com/office/drawing/2014/main" id="{D3198E96-F13B-1C41-9C6F-BCB083C852DF}"/>
            </a:ext>
          </a:extLst>
        </xdr:cNvPr>
        <xdr:cNvSpPr>
          <a:spLocks noChangeShapeType="1"/>
        </xdr:cNvSpPr>
      </xdr:nvSpPr>
      <xdr:spPr bwMode="auto">
        <a:xfrm>
          <a:off x="3416300" y="134874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49</xdr:row>
      <xdr:rowOff>76200</xdr:rowOff>
    </xdr:from>
    <xdr:to>
      <xdr:col>7</xdr:col>
      <xdr:colOff>0</xdr:colOff>
      <xdr:row>54</xdr:row>
      <xdr:rowOff>76200</xdr:rowOff>
    </xdr:to>
    <xdr:sp macro="" textlink="">
      <xdr:nvSpPr>
        <xdr:cNvPr id="4380" name="Line 231">
          <a:extLst>
            <a:ext uri="{FF2B5EF4-FFF2-40B4-BE49-F238E27FC236}">
              <a16:creationId xmlns:a16="http://schemas.microsoft.com/office/drawing/2014/main" id="{BC334CA8-4CD2-BA45-BA2C-8C8C55EB9E69}"/>
            </a:ext>
          </a:extLst>
        </xdr:cNvPr>
        <xdr:cNvSpPr>
          <a:spLocks noChangeShapeType="1"/>
        </xdr:cNvSpPr>
      </xdr:nvSpPr>
      <xdr:spPr bwMode="auto">
        <a:xfrm>
          <a:off x="3098800" y="124714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42</xdr:row>
      <xdr:rowOff>0</xdr:rowOff>
    </xdr:from>
    <xdr:to>
      <xdr:col>13</xdr:col>
      <xdr:colOff>152400</xdr:colOff>
      <xdr:row>42</xdr:row>
      <xdr:rowOff>152400</xdr:rowOff>
    </xdr:to>
    <xdr:sp macro="" textlink="">
      <xdr:nvSpPr>
        <xdr:cNvPr id="4381" name="Triangle 18">
          <a:extLst>
            <a:ext uri="{FF2B5EF4-FFF2-40B4-BE49-F238E27FC236}">
              <a16:creationId xmlns:a16="http://schemas.microsoft.com/office/drawing/2014/main" id="{31A7B7B2-2662-4044-B02C-94B167BC5C9D}"/>
            </a:ext>
          </a:extLst>
        </xdr:cNvPr>
        <xdr:cNvSpPr/>
      </xdr:nvSpPr>
      <xdr:spPr>
        <a:xfrm rot="16200000">
          <a:off x="7188200" y="10972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42</xdr:row>
      <xdr:rowOff>76200</xdr:rowOff>
    </xdr:from>
    <xdr:to>
      <xdr:col>13</xdr:col>
      <xdr:colOff>0</xdr:colOff>
      <xdr:row>42</xdr:row>
      <xdr:rowOff>76200</xdr:rowOff>
    </xdr:to>
    <xdr:sp macro="" textlink="">
      <xdr:nvSpPr>
        <xdr:cNvPr id="4382" name="Line 232">
          <a:extLst>
            <a:ext uri="{FF2B5EF4-FFF2-40B4-BE49-F238E27FC236}">
              <a16:creationId xmlns:a16="http://schemas.microsoft.com/office/drawing/2014/main" id="{816523DE-A347-ED43-9D62-B1F3DD78C6FA}"/>
            </a:ext>
          </a:extLst>
        </xdr:cNvPr>
        <xdr:cNvSpPr>
          <a:spLocks noChangeShapeType="1"/>
        </xdr:cNvSpPr>
      </xdr:nvSpPr>
      <xdr:spPr bwMode="auto">
        <a:xfrm>
          <a:off x="5537200" y="11049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42</xdr:row>
      <xdr:rowOff>76200</xdr:rowOff>
    </xdr:from>
    <xdr:to>
      <xdr:col>11</xdr:col>
      <xdr:colOff>0</xdr:colOff>
      <xdr:row>44</xdr:row>
      <xdr:rowOff>76200</xdr:rowOff>
    </xdr:to>
    <xdr:sp macro="" textlink="">
      <xdr:nvSpPr>
        <xdr:cNvPr id="4383" name="Line 233">
          <a:extLst>
            <a:ext uri="{FF2B5EF4-FFF2-40B4-BE49-F238E27FC236}">
              <a16:creationId xmlns:a16="http://schemas.microsoft.com/office/drawing/2014/main" id="{7D9936E2-C060-DA42-8AED-FE780E7EE60E}"/>
            </a:ext>
          </a:extLst>
        </xdr:cNvPr>
        <xdr:cNvSpPr>
          <a:spLocks noChangeShapeType="1"/>
        </xdr:cNvSpPr>
      </xdr:nvSpPr>
      <xdr:spPr bwMode="auto">
        <a:xfrm flipV="1">
          <a:off x="5219700" y="110490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47</xdr:row>
      <xdr:rowOff>0</xdr:rowOff>
    </xdr:from>
    <xdr:to>
      <xdr:col>13</xdr:col>
      <xdr:colOff>152400</xdr:colOff>
      <xdr:row>47</xdr:row>
      <xdr:rowOff>152400</xdr:rowOff>
    </xdr:to>
    <xdr:sp macro="" textlink="">
      <xdr:nvSpPr>
        <xdr:cNvPr id="4384" name="Triangle 19">
          <a:extLst>
            <a:ext uri="{FF2B5EF4-FFF2-40B4-BE49-F238E27FC236}">
              <a16:creationId xmlns:a16="http://schemas.microsoft.com/office/drawing/2014/main" id="{C4DFC51E-A43E-5948-A24C-0F3D8F6BA16A}"/>
            </a:ext>
          </a:extLst>
        </xdr:cNvPr>
        <xdr:cNvSpPr/>
      </xdr:nvSpPr>
      <xdr:spPr>
        <a:xfrm rot="16200000">
          <a:off x="7188200" y="11988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47</xdr:row>
      <xdr:rowOff>76200</xdr:rowOff>
    </xdr:from>
    <xdr:to>
      <xdr:col>13</xdr:col>
      <xdr:colOff>0</xdr:colOff>
      <xdr:row>47</xdr:row>
      <xdr:rowOff>76200</xdr:rowOff>
    </xdr:to>
    <xdr:sp macro="" textlink="">
      <xdr:nvSpPr>
        <xdr:cNvPr id="4385" name="Line 234">
          <a:extLst>
            <a:ext uri="{FF2B5EF4-FFF2-40B4-BE49-F238E27FC236}">
              <a16:creationId xmlns:a16="http://schemas.microsoft.com/office/drawing/2014/main" id="{30DA4B2E-FAE7-D14B-9819-82A86B9E7611}"/>
            </a:ext>
          </a:extLst>
        </xdr:cNvPr>
        <xdr:cNvSpPr>
          <a:spLocks noChangeShapeType="1"/>
        </xdr:cNvSpPr>
      </xdr:nvSpPr>
      <xdr:spPr bwMode="auto">
        <a:xfrm>
          <a:off x="5537200" y="12065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44</xdr:row>
      <xdr:rowOff>76200</xdr:rowOff>
    </xdr:from>
    <xdr:to>
      <xdr:col>11</xdr:col>
      <xdr:colOff>0</xdr:colOff>
      <xdr:row>47</xdr:row>
      <xdr:rowOff>76200</xdr:rowOff>
    </xdr:to>
    <xdr:sp macro="" textlink="">
      <xdr:nvSpPr>
        <xdr:cNvPr id="4386" name="Line 235">
          <a:extLst>
            <a:ext uri="{FF2B5EF4-FFF2-40B4-BE49-F238E27FC236}">
              <a16:creationId xmlns:a16="http://schemas.microsoft.com/office/drawing/2014/main" id="{79B62931-E685-474F-A25F-018004FE5F81}"/>
            </a:ext>
          </a:extLst>
        </xdr:cNvPr>
        <xdr:cNvSpPr>
          <a:spLocks noChangeShapeType="1"/>
        </xdr:cNvSpPr>
      </xdr:nvSpPr>
      <xdr:spPr bwMode="auto">
        <a:xfrm>
          <a:off x="5219700" y="114554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52</xdr:row>
      <xdr:rowOff>0</xdr:rowOff>
    </xdr:from>
    <xdr:to>
      <xdr:col>13</xdr:col>
      <xdr:colOff>152400</xdr:colOff>
      <xdr:row>52</xdr:row>
      <xdr:rowOff>152400</xdr:rowOff>
    </xdr:to>
    <xdr:sp macro="" textlink="">
      <xdr:nvSpPr>
        <xdr:cNvPr id="4387" name="Triangle 20">
          <a:extLst>
            <a:ext uri="{FF2B5EF4-FFF2-40B4-BE49-F238E27FC236}">
              <a16:creationId xmlns:a16="http://schemas.microsoft.com/office/drawing/2014/main" id="{D4E0CD28-CE5D-A242-B48C-B4B1256FDB25}"/>
            </a:ext>
          </a:extLst>
        </xdr:cNvPr>
        <xdr:cNvSpPr/>
      </xdr:nvSpPr>
      <xdr:spPr>
        <a:xfrm rot="16200000">
          <a:off x="7188200" y="13004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52</xdr:row>
      <xdr:rowOff>76200</xdr:rowOff>
    </xdr:from>
    <xdr:to>
      <xdr:col>13</xdr:col>
      <xdr:colOff>0</xdr:colOff>
      <xdr:row>52</xdr:row>
      <xdr:rowOff>76200</xdr:rowOff>
    </xdr:to>
    <xdr:sp macro="" textlink="">
      <xdr:nvSpPr>
        <xdr:cNvPr id="4388" name="Line 236">
          <a:extLst>
            <a:ext uri="{FF2B5EF4-FFF2-40B4-BE49-F238E27FC236}">
              <a16:creationId xmlns:a16="http://schemas.microsoft.com/office/drawing/2014/main" id="{AC61EA9C-67D7-E849-8956-26B3145581D5}"/>
            </a:ext>
          </a:extLst>
        </xdr:cNvPr>
        <xdr:cNvSpPr>
          <a:spLocks noChangeShapeType="1"/>
        </xdr:cNvSpPr>
      </xdr:nvSpPr>
      <xdr:spPr bwMode="auto">
        <a:xfrm>
          <a:off x="5537200" y="13081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52</xdr:row>
      <xdr:rowOff>76200</xdr:rowOff>
    </xdr:from>
    <xdr:to>
      <xdr:col>11</xdr:col>
      <xdr:colOff>0</xdr:colOff>
      <xdr:row>54</xdr:row>
      <xdr:rowOff>76200</xdr:rowOff>
    </xdr:to>
    <xdr:sp macro="" textlink="">
      <xdr:nvSpPr>
        <xdr:cNvPr id="4389" name="Line 237">
          <a:extLst>
            <a:ext uri="{FF2B5EF4-FFF2-40B4-BE49-F238E27FC236}">
              <a16:creationId xmlns:a16="http://schemas.microsoft.com/office/drawing/2014/main" id="{20C2ECBF-6A84-1C43-90B8-5C2CF89D95DB}"/>
            </a:ext>
          </a:extLst>
        </xdr:cNvPr>
        <xdr:cNvSpPr>
          <a:spLocks noChangeShapeType="1"/>
        </xdr:cNvSpPr>
      </xdr:nvSpPr>
      <xdr:spPr bwMode="auto">
        <a:xfrm flipV="1">
          <a:off x="5219700" y="130810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57</xdr:row>
      <xdr:rowOff>0</xdr:rowOff>
    </xdr:from>
    <xdr:to>
      <xdr:col>13</xdr:col>
      <xdr:colOff>152400</xdr:colOff>
      <xdr:row>57</xdr:row>
      <xdr:rowOff>152400</xdr:rowOff>
    </xdr:to>
    <xdr:sp macro="" textlink="">
      <xdr:nvSpPr>
        <xdr:cNvPr id="4390" name="Triangle 21">
          <a:extLst>
            <a:ext uri="{FF2B5EF4-FFF2-40B4-BE49-F238E27FC236}">
              <a16:creationId xmlns:a16="http://schemas.microsoft.com/office/drawing/2014/main" id="{A1A1C859-083F-D646-83F5-F3C30E911790}"/>
            </a:ext>
          </a:extLst>
        </xdr:cNvPr>
        <xdr:cNvSpPr/>
      </xdr:nvSpPr>
      <xdr:spPr>
        <a:xfrm rot="16200000">
          <a:off x="7188200" y="140208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57</xdr:row>
      <xdr:rowOff>76200</xdr:rowOff>
    </xdr:from>
    <xdr:to>
      <xdr:col>13</xdr:col>
      <xdr:colOff>0</xdr:colOff>
      <xdr:row>57</xdr:row>
      <xdr:rowOff>76200</xdr:rowOff>
    </xdr:to>
    <xdr:sp macro="" textlink="">
      <xdr:nvSpPr>
        <xdr:cNvPr id="4391" name="Line 238">
          <a:extLst>
            <a:ext uri="{FF2B5EF4-FFF2-40B4-BE49-F238E27FC236}">
              <a16:creationId xmlns:a16="http://schemas.microsoft.com/office/drawing/2014/main" id="{98A4AB0D-2595-B34F-9295-633FFAD0B749}"/>
            </a:ext>
          </a:extLst>
        </xdr:cNvPr>
        <xdr:cNvSpPr>
          <a:spLocks noChangeShapeType="1"/>
        </xdr:cNvSpPr>
      </xdr:nvSpPr>
      <xdr:spPr bwMode="auto">
        <a:xfrm>
          <a:off x="5537200" y="140970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54</xdr:row>
      <xdr:rowOff>76200</xdr:rowOff>
    </xdr:from>
    <xdr:to>
      <xdr:col>11</xdr:col>
      <xdr:colOff>0</xdr:colOff>
      <xdr:row>57</xdr:row>
      <xdr:rowOff>76200</xdr:rowOff>
    </xdr:to>
    <xdr:sp macro="" textlink="">
      <xdr:nvSpPr>
        <xdr:cNvPr id="4392" name="Line 239">
          <a:extLst>
            <a:ext uri="{FF2B5EF4-FFF2-40B4-BE49-F238E27FC236}">
              <a16:creationId xmlns:a16="http://schemas.microsoft.com/office/drawing/2014/main" id="{1301F69F-A540-7D44-BA27-A0B1B889186D}"/>
            </a:ext>
          </a:extLst>
        </xdr:cNvPr>
        <xdr:cNvSpPr>
          <a:spLocks noChangeShapeType="1"/>
        </xdr:cNvSpPr>
      </xdr:nvSpPr>
      <xdr:spPr bwMode="auto">
        <a:xfrm>
          <a:off x="5219700" y="134874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29</xdr:row>
      <xdr:rowOff>0</xdr:rowOff>
    </xdr:from>
    <xdr:to>
      <xdr:col>1</xdr:col>
      <xdr:colOff>152400</xdr:colOff>
      <xdr:row>29</xdr:row>
      <xdr:rowOff>152400</xdr:rowOff>
    </xdr:to>
    <xdr:sp macro="" textlink="">
      <xdr:nvSpPr>
        <xdr:cNvPr id="4393" name="Square 0">
          <a:extLst>
            <a:ext uri="{FF2B5EF4-FFF2-40B4-BE49-F238E27FC236}">
              <a16:creationId xmlns:a16="http://schemas.microsoft.com/office/drawing/2014/main" id="{4C352067-FB10-0641-B117-1248102242E5}"/>
            </a:ext>
          </a:extLst>
        </xdr:cNvPr>
        <xdr:cNvSpPr/>
      </xdr:nvSpPr>
      <xdr:spPr>
        <a:xfrm>
          <a:off x="825500" y="83312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29</xdr:row>
      <xdr:rowOff>76200</xdr:rowOff>
    </xdr:from>
    <xdr:to>
      <xdr:col>1</xdr:col>
      <xdr:colOff>0</xdr:colOff>
      <xdr:row>29</xdr:row>
      <xdr:rowOff>76200</xdr:rowOff>
    </xdr:to>
    <xdr:sp macro="" textlink="">
      <xdr:nvSpPr>
        <xdr:cNvPr id="4394" name="Line 240">
          <a:extLst>
            <a:ext uri="{FF2B5EF4-FFF2-40B4-BE49-F238E27FC236}">
              <a16:creationId xmlns:a16="http://schemas.microsoft.com/office/drawing/2014/main" id="{CD71E6EC-33FB-4445-B78E-4AC390A6782E}"/>
            </a:ext>
          </a:extLst>
        </xdr:cNvPr>
        <xdr:cNvSpPr>
          <a:spLocks noChangeShapeType="1"/>
        </xdr:cNvSpPr>
      </xdr:nvSpPr>
      <xdr:spPr bwMode="auto">
        <a:xfrm>
          <a:off x="0" y="8407400"/>
          <a:ext cx="825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9</xdr:row>
      <xdr:rowOff>0</xdr:rowOff>
    </xdr:from>
    <xdr:to>
      <xdr:col>5</xdr:col>
      <xdr:colOff>152400</xdr:colOff>
      <xdr:row>9</xdr:row>
      <xdr:rowOff>152400</xdr:rowOff>
    </xdr:to>
    <xdr:sp macro="" textlink="">
      <xdr:nvSpPr>
        <xdr:cNvPr id="1422" name="Circle 1">
          <a:extLst>
            <a:ext uri="{FF2B5EF4-FFF2-40B4-BE49-F238E27FC236}">
              <a16:creationId xmlns:a16="http://schemas.microsoft.com/office/drawing/2014/main" id="{5746B0C2-BDD7-3444-A69C-D1487CD45256}"/>
            </a:ext>
          </a:extLst>
        </xdr:cNvPr>
        <xdr:cNvSpPr/>
      </xdr:nvSpPr>
      <xdr:spPr>
        <a:xfrm>
          <a:off x="2946400" y="3200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9</xdr:row>
      <xdr:rowOff>76200</xdr:rowOff>
    </xdr:from>
    <xdr:to>
      <xdr:col>5</xdr:col>
      <xdr:colOff>0</xdr:colOff>
      <xdr:row>9</xdr:row>
      <xdr:rowOff>76200</xdr:rowOff>
    </xdr:to>
    <xdr:sp macro="" textlink="">
      <xdr:nvSpPr>
        <xdr:cNvPr id="1423" name="Line 307">
          <a:extLst>
            <a:ext uri="{FF2B5EF4-FFF2-40B4-BE49-F238E27FC236}">
              <a16:creationId xmlns:a16="http://schemas.microsoft.com/office/drawing/2014/main" id="{96C62F57-583D-0F44-ABF6-E799A2149B36}"/>
            </a:ext>
          </a:extLst>
        </xdr:cNvPr>
        <xdr:cNvSpPr>
          <a:spLocks noChangeShapeType="1"/>
        </xdr:cNvSpPr>
      </xdr:nvSpPr>
      <xdr:spPr bwMode="auto">
        <a:xfrm>
          <a:off x="1295400" y="3276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9</xdr:row>
      <xdr:rowOff>76200</xdr:rowOff>
    </xdr:from>
    <xdr:to>
      <xdr:col>3</xdr:col>
      <xdr:colOff>0</xdr:colOff>
      <xdr:row>39</xdr:row>
      <xdr:rowOff>76200</xdr:rowOff>
    </xdr:to>
    <xdr:sp macro="" textlink="">
      <xdr:nvSpPr>
        <xdr:cNvPr id="1424" name="Line 308">
          <a:extLst>
            <a:ext uri="{FF2B5EF4-FFF2-40B4-BE49-F238E27FC236}">
              <a16:creationId xmlns:a16="http://schemas.microsoft.com/office/drawing/2014/main" id="{993755D1-C86E-E948-A520-D39845D5DCFF}"/>
            </a:ext>
          </a:extLst>
        </xdr:cNvPr>
        <xdr:cNvSpPr>
          <a:spLocks noChangeShapeType="1"/>
        </xdr:cNvSpPr>
      </xdr:nvSpPr>
      <xdr:spPr bwMode="auto">
        <a:xfrm flipV="1">
          <a:off x="977900" y="3276600"/>
          <a:ext cx="317500" cy="609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29</xdr:row>
      <xdr:rowOff>0</xdr:rowOff>
    </xdr:from>
    <xdr:to>
      <xdr:col>5</xdr:col>
      <xdr:colOff>152400</xdr:colOff>
      <xdr:row>29</xdr:row>
      <xdr:rowOff>152400</xdr:rowOff>
    </xdr:to>
    <xdr:sp macro="" textlink="">
      <xdr:nvSpPr>
        <xdr:cNvPr id="1425" name="Circle 2">
          <a:extLst>
            <a:ext uri="{FF2B5EF4-FFF2-40B4-BE49-F238E27FC236}">
              <a16:creationId xmlns:a16="http://schemas.microsoft.com/office/drawing/2014/main" id="{22E5B5A3-30A1-6A49-BA36-50A62B0726A5}"/>
            </a:ext>
          </a:extLst>
        </xdr:cNvPr>
        <xdr:cNvSpPr/>
      </xdr:nvSpPr>
      <xdr:spPr>
        <a:xfrm>
          <a:off x="2946400" y="7264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29</xdr:row>
      <xdr:rowOff>76200</xdr:rowOff>
    </xdr:from>
    <xdr:to>
      <xdr:col>5</xdr:col>
      <xdr:colOff>0</xdr:colOff>
      <xdr:row>29</xdr:row>
      <xdr:rowOff>76200</xdr:rowOff>
    </xdr:to>
    <xdr:sp macro="" textlink="">
      <xdr:nvSpPr>
        <xdr:cNvPr id="1426" name="Line 309">
          <a:extLst>
            <a:ext uri="{FF2B5EF4-FFF2-40B4-BE49-F238E27FC236}">
              <a16:creationId xmlns:a16="http://schemas.microsoft.com/office/drawing/2014/main" id="{E133E130-1028-BE47-9394-B6E50AA103AA}"/>
            </a:ext>
          </a:extLst>
        </xdr:cNvPr>
        <xdr:cNvSpPr>
          <a:spLocks noChangeShapeType="1"/>
        </xdr:cNvSpPr>
      </xdr:nvSpPr>
      <xdr:spPr bwMode="auto">
        <a:xfrm>
          <a:off x="1295400" y="7340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29</xdr:row>
      <xdr:rowOff>76200</xdr:rowOff>
    </xdr:from>
    <xdr:to>
      <xdr:col>3</xdr:col>
      <xdr:colOff>0</xdr:colOff>
      <xdr:row>39</xdr:row>
      <xdr:rowOff>76200</xdr:rowOff>
    </xdr:to>
    <xdr:sp macro="" textlink="">
      <xdr:nvSpPr>
        <xdr:cNvPr id="1427" name="Line 310">
          <a:extLst>
            <a:ext uri="{FF2B5EF4-FFF2-40B4-BE49-F238E27FC236}">
              <a16:creationId xmlns:a16="http://schemas.microsoft.com/office/drawing/2014/main" id="{29CEDE21-4581-EC4E-86B4-7252E058E43B}"/>
            </a:ext>
          </a:extLst>
        </xdr:cNvPr>
        <xdr:cNvSpPr>
          <a:spLocks noChangeShapeType="1"/>
        </xdr:cNvSpPr>
      </xdr:nvSpPr>
      <xdr:spPr bwMode="auto">
        <a:xfrm flipV="1">
          <a:off x="977900" y="7340600"/>
          <a:ext cx="317500" cy="2032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4</xdr:row>
      <xdr:rowOff>0</xdr:rowOff>
    </xdr:from>
    <xdr:to>
      <xdr:col>9</xdr:col>
      <xdr:colOff>152400</xdr:colOff>
      <xdr:row>4</xdr:row>
      <xdr:rowOff>152400</xdr:rowOff>
    </xdr:to>
    <xdr:sp macro="" textlink="">
      <xdr:nvSpPr>
        <xdr:cNvPr id="1428" name="Circle 3">
          <a:extLst>
            <a:ext uri="{FF2B5EF4-FFF2-40B4-BE49-F238E27FC236}">
              <a16:creationId xmlns:a16="http://schemas.microsoft.com/office/drawing/2014/main" id="{B3944E60-64D2-AD44-BA41-80DEBA5CCD99}"/>
            </a:ext>
          </a:extLst>
        </xdr:cNvPr>
        <xdr:cNvSpPr/>
      </xdr:nvSpPr>
      <xdr:spPr>
        <a:xfrm>
          <a:off x="5067300" y="17145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xdr:row>
      <xdr:rowOff>76200</xdr:rowOff>
    </xdr:from>
    <xdr:to>
      <xdr:col>9</xdr:col>
      <xdr:colOff>0</xdr:colOff>
      <xdr:row>4</xdr:row>
      <xdr:rowOff>76200</xdr:rowOff>
    </xdr:to>
    <xdr:sp macro="" textlink="">
      <xdr:nvSpPr>
        <xdr:cNvPr id="1429" name="Line 311">
          <a:extLst>
            <a:ext uri="{FF2B5EF4-FFF2-40B4-BE49-F238E27FC236}">
              <a16:creationId xmlns:a16="http://schemas.microsoft.com/office/drawing/2014/main" id="{BC0F1EF6-AC24-0E40-A1D7-4EB934B3AAD7}"/>
            </a:ext>
          </a:extLst>
        </xdr:cNvPr>
        <xdr:cNvSpPr>
          <a:spLocks noChangeShapeType="1"/>
        </xdr:cNvSpPr>
      </xdr:nvSpPr>
      <xdr:spPr bwMode="auto">
        <a:xfrm>
          <a:off x="3416300" y="17907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4</xdr:row>
      <xdr:rowOff>76200</xdr:rowOff>
    </xdr:from>
    <xdr:to>
      <xdr:col>7</xdr:col>
      <xdr:colOff>0</xdr:colOff>
      <xdr:row>9</xdr:row>
      <xdr:rowOff>76200</xdr:rowOff>
    </xdr:to>
    <xdr:sp macro="" textlink="">
      <xdr:nvSpPr>
        <xdr:cNvPr id="1430" name="Line 312">
          <a:extLst>
            <a:ext uri="{FF2B5EF4-FFF2-40B4-BE49-F238E27FC236}">
              <a16:creationId xmlns:a16="http://schemas.microsoft.com/office/drawing/2014/main" id="{24EC5A5B-7271-BB4D-9981-A19C808D6146}"/>
            </a:ext>
          </a:extLst>
        </xdr:cNvPr>
        <xdr:cNvSpPr>
          <a:spLocks noChangeShapeType="1"/>
        </xdr:cNvSpPr>
      </xdr:nvSpPr>
      <xdr:spPr bwMode="auto">
        <a:xfrm flipV="1">
          <a:off x="3098800" y="1790700"/>
          <a:ext cx="317500" cy="1485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14</xdr:row>
      <xdr:rowOff>0</xdr:rowOff>
    </xdr:from>
    <xdr:to>
      <xdr:col>9</xdr:col>
      <xdr:colOff>152400</xdr:colOff>
      <xdr:row>14</xdr:row>
      <xdr:rowOff>152400</xdr:rowOff>
    </xdr:to>
    <xdr:sp macro="" textlink="">
      <xdr:nvSpPr>
        <xdr:cNvPr id="1431" name="Circle 4">
          <a:extLst>
            <a:ext uri="{FF2B5EF4-FFF2-40B4-BE49-F238E27FC236}">
              <a16:creationId xmlns:a16="http://schemas.microsoft.com/office/drawing/2014/main" id="{81338456-BA1D-E24D-AF22-601035716954}"/>
            </a:ext>
          </a:extLst>
        </xdr:cNvPr>
        <xdr:cNvSpPr/>
      </xdr:nvSpPr>
      <xdr:spPr>
        <a:xfrm>
          <a:off x="5067300" y="4216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14</xdr:row>
      <xdr:rowOff>76200</xdr:rowOff>
    </xdr:from>
    <xdr:to>
      <xdr:col>9</xdr:col>
      <xdr:colOff>0</xdr:colOff>
      <xdr:row>14</xdr:row>
      <xdr:rowOff>76200</xdr:rowOff>
    </xdr:to>
    <xdr:sp macro="" textlink="">
      <xdr:nvSpPr>
        <xdr:cNvPr id="1432" name="Line 313">
          <a:extLst>
            <a:ext uri="{FF2B5EF4-FFF2-40B4-BE49-F238E27FC236}">
              <a16:creationId xmlns:a16="http://schemas.microsoft.com/office/drawing/2014/main" id="{D2BAD558-BD26-514E-BB30-07C7CE7D92F5}"/>
            </a:ext>
          </a:extLst>
        </xdr:cNvPr>
        <xdr:cNvSpPr>
          <a:spLocks noChangeShapeType="1"/>
        </xdr:cNvSpPr>
      </xdr:nvSpPr>
      <xdr:spPr bwMode="auto">
        <a:xfrm>
          <a:off x="3416300" y="4292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9</xdr:row>
      <xdr:rowOff>76200</xdr:rowOff>
    </xdr:from>
    <xdr:to>
      <xdr:col>7</xdr:col>
      <xdr:colOff>0</xdr:colOff>
      <xdr:row>14</xdr:row>
      <xdr:rowOff>76200</xdr:rowOff>
    </xdr:to>
    <xdr:sp macro="" textlink="">
      <xdr:nvSpPr>
        <xdr:cNvPr id="1433" name="Line 314">
          <a:extLst>
            <a:ext uri="{FF2B5EF4-FFF2-40B4-BE49-F238E27FC236}">
              <a16:creationId xmlns:a16="http://schemas.microsoft.com/office/drawing/2014/main" id="{89EDA20E-1748-ED4E-BECF-1C78B5708AFB}"/>
            </a:ext>
          </a:extLst>
        </xdr:cNvPr>
        <xdr:cNvSpPr>
          <a:spLocks noChangeShapeType="1"/>
        </xdr:cNvSpPr>
      </xdr:nvSpPr>
      <xdr:spPr bwMode="auto">
        <a:xfrm>
          <a:off x="3098800" y="32766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xdr:row>
      <xdr:rowOff>0</xdr:rowOff>
    </xdr:from>
    <xdr:to>
      <xdr:col>13</xdr:col>
      <xdr:colOff>152400</xdr:colOff>
      <xdr:row>2</xdr:row>
      <xdr:rowOff>152400</xdr:rowOff>
    </xdr:to>
    <xdr:sp macro="" textlink="">
      <xdr:nvSpPr>
        <xdr:cNvPr id="1434" name="Triangle 5">
          <a:extLst>
            <a:ext uri="{FF2B5EF4-FFF2-40B4-BE49-F238E27FC236}">
              <a16:creationId xmlns:a16="http://schemas.microsoft.com/office/drawing/2014/main" id="{411DAD96-E867-E645-86E9-797FA606AE83}"/>
            </a:ext>
          </a:extLst>
        </xdr:cNvPr>
        <xdr:cNvSpPr/>
      </xdr:nvSpPr>
      <xdr:spPr>
        <a:xfrm rot="16200000">
          <a:off x="7188200" y="635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xdr:row>
      <xdr:rowOff>76200</xdr:rowOff>
    </xdr:from>
    <xdr:to>
      <xdr:col>13</xdr:col>
      <xdr:colOff>0</xdr:colOff>
      <xdr:row>2</xdr:row>
      <xdr:rowOff>76200</xdr:rowOff>
    </xdr:to>
    <xdr:sp macro="" textlink="">
      <xdr:nvSpPr>
        <xdr:cNvPr id="1435" name="Line 315">
          <a:extLst>
            <a:ext uri="{FF2B5EF4-FFF2-40B4-BE49-F238E27FC236}">
              <a16:creationId xmlns:a16="http://schemas.microsoft.com/office/drawing/2014/main" id="{912F1D06-1849-A24C-A585-781D9C15CAE0}"/>
            </a:ext>
          </a:extLst>
        </xdr:cNvPr>
        <xdr:cNvSpPr>
          <a:spLocks noChangeShapeType="1"/>
        </xdr:cNvSpPr>
      </xdr:nvSpPr>
      <xdr:spPr bwMode="auto">
        <a:xfrm>
          <a:off x="5537200" y="711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xdr:row>
      <xdr:rowOff>76200</xdr:rowOff>
    </xdr:from>
    <xdr:to>
      <xdr:col>11</xdr:col>
      <xdr:colOff>0</xdr:colOff>
      <xdr:row>4</xdr:row>
      <xdr:rowOff>76200</xdr:rowOff>
    </xdr:to>
    <xdr:sp macro="" textlink="">
      <xdr:nvSpPr>
        <xdr:cNvPr id="1436" name="Line 316">
          <a:extLst>
            <a:ext uri="{FF2B5EF4-FFF2-40B4-BE49-F238E27FC236}">
              <a16:creationId xmlns:a16="http://schemas.microsoft.com/office/drawing/2014/main" id="{3C05C571-EB89-1540-9BD2-11B398B8716B}"/>
            </a:ext>
          </a:extLst>
        </xdr:cNvPr>
        <xdr:cNvSpPr>
          <a:spLocks noChangeShapeType="1"/>
        </xdr:cNvSpPr>
      </xdr:nvSpPr>
      <xdr:spPr bwMode="auto">
        <a:xfrm flipV="1">
          <a:off x="5219700" y="711200"/>
          <a:ext cx="317500" cy="10795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7</xdr:row>
      <xdr:rowOff>0</xdr:rowOff>
    </xdr:from>
    <xdr:to>
      <xdr:col>13</xdr:col>
      <xdr:colOff>152400</xdr:colOff>
      <xdr:row>7</xdr:row>
      <xdr:rowOff>152400</xdr:rowOff>
    </xdr:to>
    <xdr:sp macro="" textlink="">
      <xdr:nvSpPr>
        <xdr:cNvPr id="1437" name="Triangle 6">
          <a:extLst>
            <a:ext uri="{FF2B5EF4-FFF2-40B4-BE49-F238E27FC236}">
              <a16:creationId xmlns:a16="http://schemas.microsoft.com/office/drawing/2014/main" id="{029E146C-8E0C-0946-A73B-E1DD9FD259A1}"/>
            </a:ext>
          </a:extLst>
        </xdr:cNvPr>
        <xdr:cNvSpPr/>
      </xdr:nvSpPr>
      <xdr:spPr>
        <a:xfrm rot="16200000">
          <a:off x="7188200" y="27813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7</xdr:row>
      <xdr:rowOff>76200</xdr:rowOff>
    </xdr:from>
    <xdr:to>
      <xdr:col>13</xdr:col>
      <xdr:colOff>0</xdr:colOff>
      <xdr:row>7</xdr:row>
      <xdr:rowOff>76200</xdr:rowOff>
    </xdr:to>
    <xdr:sp macro="" textlink="">
      <xdr:nvSpPr>
        <xdr:cNvPr id="1438" name="Line 317">
          <a:extLst>
            <a:ext uri="{FF2B5EF4-FFF2-40B4-BE49-F238E27FC236}">
              <a16:creationId xmlns:a16="http://schemas.microsoft.com/office/drawing/2014/main" id="{15AD33B1-E550-0241-ABED-F2A422732154}"/>
            </a:ext>
          </a:extLst>
        </xdr:cNvPr>
        <xdr:cNvSpPr>
          <a:spLocks noChangeShapeType="1"/>
        </xdr:cNvSpPr>
      </xdr:nvSpPr>
      <xdr:spPr bwMode="auto">
        <a:xfrm>
          <a:off x="5537200" y="28575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4</xdr:row>
      <xdr:rowOff>76200</xdr:rowOff>
    </xdr:from>
    <xdr:to>
      <xdr:col>11</xdr:col>
      <xdr:colOff>0</xdr:colOff>
      <xdr:row>7</xdr:row>
      <xdr:rowOff>76200</xdr:rowOff>
    </xdr:to>
    <xdr:sp macro="" textlink="">
      <xdr:nvSpPr>
        <xdr:cNvPr id="1439" name="Line 318">
          <a:extLst>
            <a:ext uri="{FF2B5EF4-FFF2-40B4-BE49-F238E27FC236}">
              <a16:creationId xmlns:a16="http://schemas.microsoft.com/office/drawing/2014/main" id="{8CDBD7E8-9474-5A4A-8F92-C257D66BDABB}"/>
            </a:ext>
          </a:extLst>
        </xdr:cNvPr>
        <xdr:cNvSpPr>
          <a:spLocks noChangeShapeType="1"/>
        </xdr:cNvSpPr>
      </xdr:nvSpPr>
      <xdr:spPr bwMode="auto">
        <a:xfrm>
          <a:off x="5219700" y="1790700"/>
          <a:ext cx="317500" cy="10668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12</xdr:row>
      <xdr:rowOff>0</xdr:rowOff>
    </xdr:from>
    <xdr:to>
      <xdr:col>13</xdr:col>
      <xdr:colOff>152400</xdr:colOff>
      <xdr:row>12</xdr:row>
      <xdr:rowOff>152400</xdr:rowOff>
    </xdr:to>
    <xdr:sp macro="" textlink="">
      <xdr:nvSpPr>
        <xdr:cNvPr id="1440" name="Triangle 7">
          <a:extLst>
            <a:ext uri="{FF2B5EF4-FFF2-40B4-BE49-F238E27FC236}">
              <a16:creationId xmlns:a16="http://schemas.microsoft.com/office/drawing/2014/main" id="{F2791A85-C123-9F4A-A236-C6DF1F2626DC}"/>
            </a:ext>
          </a:extLst>
        </xdr:cNvPr>
        <xdr:cNvSpPr/>
      </xdr:nvSpPr>
      <xdr:spPr>
        <a:xfrm rot="16200000">
          <a:off x="7188200" y="3810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12</xdr:row>
      <xdr:rowOff>76200</xdr:rowOff>
    </xdr:from>
    <xdr:to>
      <xdr:col>13</xdr:col>
      <xdr:colOff>0</xdr:colOff>
      <xdr:row>12</xdr:row>
      <xdr:rowOff>76200</xdr:rowOff>
    </xdr:to>
    <xdr:sp macro="" textlink="">
      <xdr:nvSpPr>
        <xdr:cNvPr id="1441" name="Line 319">
          <a:extLst>
            <a:ext uri="{FF2B5EF4-FFF2-40B4-BE49-F238E27FC236}">
              <a16:creationId xmlns:a16="http://schemas.microsoft.com/office/drawing/2014/main" id="{55248AB5-EF92-2548-AD59-B72806A30B83}"/>
            </a:ext>
          </a:extLst>
        </xdr:cNvPr>
        <xdr:cNvSpPr>
          <a:spLocks noChangeShapeType="1"/>
        </xdr:cNvSpPr>
      </xdr:nvSpPr>
      <xdr:spPr bwMode="auto">
        <a:xfrm>
          <a:off x="5537200" y="3886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12</xdr:row>
      <xdr:rowOff>76200</xdr:rowOff>
    </xdr:from>
    <xdr:to>
      <xdr:col>11</xdr:col>
      <xdr:colOff>0</xdr:colOff>
      <xdr:row>14</xdr:row>
      <xdr:rowOff>76200</xdr:rowOff>
    </xdr:to>
    <xdr:sp macro="" textlink="">
      <xdr:nvSpPr>
        <xdr:cNvPr id="1442" name="Line 320">
          <a:extLst>
            <a:ext uri="{FF2B5EF4-FFF2-40B4-BE49-F238E27FC236}">
              <a16:creationId xmlns:a16="http://schemas.microsoft.com/office/drawing/2014/main" id="{32CA843B-0650-714F-8007-630B75BD89A3}"/>
            </a:ext>
          </a:extLst>
        </xdr:cNvPr>
        <xdr:cNvSpPr>
          <a:spLocks noChangeShapeType="1"/>
        </xdr:cNvSpPr>
      </xdr:nvSpPr>
      <xdr:spPr bwMode="auto">
        <a:xfrm flipV="1">
          <a:off x="5219700" y="38862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17</xdr:row>
      <xdr:rowOff>0</xdr:rowOff>
    </xdr:from>
    <xdr:to>
      <xdr:col>13</xdr:col>
      <xdr:colOff>152400</xdr:colOff>
      <xdr:row>17</xdr:row>
      <xdr:rowOff>152400</xdr:rowOff>
    </xdr:to>
    <xdr:sp macro="" textlink="">
      <xdr:nvSpPr>
        <xdr:cNvPr id="1443" name="Triangle 8">
          <a:extLst>
            <a:ext uri="{FF2B5EF4-FFF2-40B4-BE49-F238E27FC236}">
              <a16:creationId xmlns:a16="http://schemas.microsoft.com/office/drawing/2014/main" id="{871B0889-9BB6-C74E-82B6-E98FE6E6F199}"/>
            </a:ext>
          </a:extLst>
        </xdr:cNvPr>
        <xdr:cNvSpPr/>
      </xdr:nvSpPr>
      <xdr:spPr>
        <a:xfrm rot="16200000">
          <a:off x="7188200" y="482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17</xdr:row>
      <xdr:rowOff>76200</xdr:rowOff>
    </xdr:from>
    <xdr:to>
      <xdr:col>13</xdr:col>
      <xdr:colOff>0</xdr:colOff>
      <xdr:row>17</xdr:row>
      <xdr:rowOff>76200</xdr:rowOff>
    </xdr:to>
    <xdr:sp macro="" textlink="">
      <xdr:nvSpPr>
        <xdr:cNvPr id="1444" name="Line 321">
          <a:extLst>
            <a:ext uri="{FF2B5EF4-FFF2-40B4-BE49-F238E27FC236}">
              <a16:creationId xmlns:a16="http://schemas.microsoft.com/office/drawing/2014/main" id="{D2CE5549-6A8F-C741-BE1D-A194FC06D16F}"/>
            </a:ext>
          </a:extLst>
        </xdr:cNvPr>
        <xdr:cNvSpPr>
          <a:spLocks noChangeShapeType="1"/>
        </xdr:cNvSpPr>
      </xdr:nvSpPr>
      <xdr:spPr bwMode="auto">
        <a:xfrm>
          <a:off x="5537200" y="4902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14</xdr:row>
      <xdr:rowOff>76200</xdr:rowOff>
    </xdr:from>
    <xdr:to>
      <xdr:col>11</xdr:col>
      <xdr:colOff>0</xdr:colOff>
      <xdr:row>17</xdr:row>
      <xdr:rowOff>76200</xdr:rowOff>
    </xdr:to>
    <xdr:sp macro="" textlink="">
      <xdr:nvSpPr>
        <xdr:cNvPr id="1445" name="Line 322">
          <a:extLst>
            <a:ext uri="{FF2B5EF4-FFF2-40B4-BE49-F238E27FC236}">
              <a16:creationId xmlns:a16="http://schemas.microsoft.com/office/drawing/2014/main" id="{F4A941B6-247F-F443-91C6-79DCE31CDBD2}"/>
            </a:ext>
          </a:extLst>
        </xdr:cNvPr>
        <xdr:cNvSpPr>
          <a:spLocks noChangeShapeType="1"/>
        </xdr:cNvSpPr>
      </xdr:nvSpPr>
      <xdr:spPr bwMode="auto">
        <a:xfrm>
          <a:off x="5219700" y="42926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24</xdr:row>
      <xdr:rowOff>0</xdr:rowOff>
    </xdr:from>
    <xdr:to>
      <xdr:col>9</xdr:col>
      <xdr:colOff>152400</xdr:colOff>
      <xdr:row>24</xdr:row>
      <xdr:rowOff>152400</xdr:rowOff>
    </xdr:to>
    <xdr:sp macro="" textlink="">
      <xdr:nvSpPr>
        <xdr:cNvPr id="1446" name="Circle 9">
          <a:extLst>
            <a:ext uri="{FF2B5EF4-FFF2-40B4-BE49-F238E27FC236}">
              <a16:creationId xmlns:a16="http://schemas.microsoft.com/office/drawing/2014/main" id="{43C72241-A78B-9C49-8F38-F6E56FEEEEDA}"/>
            </a:ext>
          </a:extLst>
        </xdr:cNvPr>
        <xdr:cNvSpPr/>
      </xdr:nvSpPr>
      <xdr:spPr>
        <a:xfrm>
          <a:off x="5067300" y="6248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24</xdr:row>
      <xdr:rowOff>76200</xdr:rowOff>
    </xdr:from>
    <xdr:to>
      <xdr:col>9</xdr:col>
      <xdr:colOff>0</xdr:colOff>
      <xdr:row>24</xdr:row>
      <xdr:rowOff>76200</xdr:rowOff>
    </xdr:to>
    <xdr:sp macro="" textlink="">
      <xdr:nvSpPr>
        <xdr:cNvPr id="1447" name="Line 323">
          <a:extLst>
            <a:ext uri="{FF2B5EF4-FFF2-40B4-BE49-F238E27FC236}">
              <a16:creationId xmlns:a16="http://schemas.microsoft.com/office/drawing/2014/main" id="{59D8FA3B-2867-F148-A951-A3B8D30C9500}"/>
            </a:ext>
          </a:extLst>
        </xdr:cNvPr>
        <xdr:cNvSpPr>
          <a:spLocks noChangeShapeType="1"/>
        </xdr:cNvSpPr>
      </xdr:nvSpPr>
      <xdr:spPr bwMode="auto">
        <a:xfrm>
          <a:off x="3416300" y="6324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24</xdr:row>
      <xdr:rowOff>76200</xdr:rowOff>
    </xdr:from>
    <xdr:to>
      <xdr:col>7</xdr:col>
      <xdr:colOff>0</xdr:colOff>
      <xdr:row>29</xdr:row>
      <xdr:rowOff>76200</xdr:rowOff>
    </xdr:to>
    <xdr:sp macro="" textlink="">
      <xdr:nvSpPr>
        <xdr:cNvPr id="1448" name="Line 324">
          <a:extLst>
            <a:ext uri="{FF2B5EF4-FFF2-40B4-BE49-F238E27FC236}">
              <a16:creationId xmlns:a16="http://schemas.microsoft.com/office/drawing/2014/main" id="{040C7D0A-468F-234E-BA5F-BF6E8C62E28C}"/>
            </a:ext>
          </a:extLst>
        </xdr:cNvPr>
        <xdr:cNvSpPr>
          <a:spLocks noChangeShapeType="1"/>
        </xdr:cNvSpPr>
      </xdr:nvSpPr>
      <xdr:spPr bwMode="auto">
        <a:xfrm flipV="1">
          <a:off x="3098800" y="63246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34</xdr:row>
      <xdr:rowOff>0</xdr:rowOff>
    </xdr:from>
    <xdr:to>
      <xdr:col>9</xdr:col>
      <xdr:colOff>152400</xdr:colOff>
      <xdr:row>34</xdr:row>
      <xdr:rowOff>152400</xdr:rowOff>
    </xdr:to>
    <xdr:sp macro="" textlink="">
      <xdr:nvSpPr>
        <xdr:cNvPr id="1449" name="Circle 10">
          <a:extLst>
            <a:ext uri="{FF2B5EF4-FFF2-40B4-BE49-F238E27FC236}">
              <a16:creationId xmlns:a16="http://schemas.microsoft.com/office/drawing/2014/main" id="{C3482733-2603-A543-99DB-3442E4329737}"/>
            </a:ext>
          </a:extLst>
        </xdr:cNvPr>
        <xdr:cNvSpPr/>
      </xdr:nvSpPr>
      <xdr:spPr>
        <a:xfrm>
          <a:off x="5067300" y="8280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34</xdr:row>
      <xdr:rowOff>76200</xdr:rowOff>
    </xdr:from>
    <xdr:to>
      <xdr:col>9</xdr:col>
      <xdr:colOff>0</xdr:colOff>
      <xdr:row>34</xdr:row>
      <xdr:rowOff>76200</xdr:rowOff>
    </xdr:to>
    <xdr:sp macro="" textlink="">
      <xdr:nvSpPr>
        <xdr:cNvPr id="1450" name="Line 325">
          <a:extLst>
            <a:ext uri="{FF2B5EF4-FFF2-40B4-BE49-F238E27FC236}">
              <a16:creationId xmlns:a16="http://schemas.microsoft.com/office/drawing/2014/main" id="{AF536D99-F4E3-FB4C-BA38-EA9AB5F28466}"/>
            </a:ext>
          </a:extLst>
        </xdr:cNvPr>
        <xdr:cNvSpPr>
          <a:spLocks noChangeShapeType="1"/>
        </xdr:cNvSpPr>
      </xdr:nvSpPr>
      <xdr:spPr bwMode="auto">
        <a:xfrm>
          <a:off x="3416300" y="8356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29</xdr:row>
      <xdr:rowOff>76200</xdr:rowOff>
    </xdr:from>
    <xdr:to>
      <xdr:col>7</xdr:col>
      <xdr:colOff>0</xdr:colOff>
      <xdr:row>34</xdr:row>
      <xdr:rowOff>76200</xdr:rowOff>
    </xdr:to>
    <xdr:sp macro="" textlink="">
      <xdr:nvSpPr>
        <xdr:cNvPr id="1451" name="Line 326">
          <a:extLst>
            <a:ext uri="{FF2B5EF4-FFF2-40B4-BE49-F238E27FC236}">
              <a16:creationId xmlns:a16="http://schemas.microsoft.com/office/drawing/2014/main" id="{AF9225B1-EA89-CA4B-B6F4-333D3D5853D6}"/>
            </a:ext>
          </a:extLst>
        </xdr:cNvPr>
        <xdr:cNvSpPr>
          <a:spLocks noChangeShapeType="1"/>
        </xdr:cNvSpPr>
      </xdr:nvSpPr>
      <xdr:spPr bwMode="auto">
        <a:xfrm>
          <a:off x="3098800" y="73406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22</xdr:row>
      <xdr:rowOff>0</xdr:rowOff>
    </xdr:from>
    <xdr:to>
      <xdr:col>13</xdr:col>
      <xdr:colOff>152400</xdr:colOff>
      <xdr:row>22</xdr:row>
      <xdr:rowOff>152400</xdr:rowOff>
    </xdr:to>
    <xdr:sp macro="" textlink="">
      <xdr:nvSpPr>
        <xdr:cNvPr id="1452" name="Triangle 11">
          <a:extLst>
            <a:ext uri="{FF2B5EF4-FFF2-40B4-BE49-F238E27FC236}">
              <a16:creationId xmlns:a16="http://schemas.microsoft.com/office/drawing/2014/main" id="{841E8266-BC67-7445-BBFB-0F0A5FEB3958}"/>
            </a:ext>
          </a:extLst>
        </xdr:cNvPr>
        <xdr:cNvSpPr/>
      </xdr:nvSpPr>
      <xdr:spPr>
        <a:xfrm rot="16200000">
          <a:off x="7188200" y="5842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22</xdr:row>
      <xdr:rowOff>76200</xdr:rowOff>
    </xdr:from>
    <xdr:to>
      <xdr:col>13</xdr:col>
      <xdr:colOff>0</xdr:colOff>
      <xdr:row>22</xdr:row>
      <xdr:rowOff>76200</xdr:rowOff>
    </xdr:to>
    <xdr:sp macro="" textlink="">
      <xdr:nvSpPr>
        <xdr:cNvPr id="1453" name="Line 327">
          <a:extLst>
            <a:ext uri="{FF2B5EF4-FFF2-40B4-BE49-F238E27FC236}">
              <a16:creationId xmlns:a16="http://schemas.microsoft.com/office/drawing/2014/main" id="{7497D1D8-7488-BB41-8B50-9A97CB9F1FAA}"/>
            </a:ext>
          </a:extLst>
        </xdr:cNvPr>
        <xdr:cNvSpPr>
          <a:spLocks noChangeShapeType="1"/>
        </xdr:cNvSpPr>
      </xdr:nvSpPr>
      <xdr:spPr bwMode="auto">
        <a:xfrm>
          <a:off x="5537200" y="5918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22</xdr:row>
      <xdr:rowOff>76200</xdr:rowOff>
    </xdr:from>
    <xdr:to>
      <xdr:col>11</xdr:col>
      <xdr:colOff>0</xdr:colOff>
      <xdr:row>24</xdr:row>
      <xdr:rowOff>76200</xdr:rowOff>
    </xdr:to>
    <xdr:sp macro="" textlink="">
      <xdr:nvSpPr>
        <xdr:cNvPr id="1454" name="Line 328">
          <a:extLst>
            <a:ext uri="{FF2B5EF4-FFF2-40B4-BE49-F238E27FC236}">
              <a16:creationId xmlns:a16="http://schemas.microsoft.com/office/drawing/2014/main" id="{A069314D-E500-E843-BB86-39FBAC45D97D}"/>
            </a:ext>
          </a:extLst>
        </xdr:cNvPr>
        <xdr:cNvSpPr>
          <a:spLocks noChangeShapeType="1"/>
        </xdr:cNvSpPr>
      </xdr:nvSpPr>
      <xdr:spPr bwMode="auto">
        <a:xfrm flipV="1">
          <a:off x="5219700" y="59182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27</xdr:row>
      <xdr:rowOff>0</xdr:rowOff>
    </xdr:from>
    <xdr:to>
      <xdr:col>13</xdr:col>
      <xdr:colOff>152400</xdr:colOff>
      <xdr:row>27</xdr:row>
      <xdr:rowOff>152400</xdr:rowOff>
    </xdr:to>
    <xdr:sp macro="" textlink="">
      <xdr:nvSpPr>
        <xdr:cNvPr id="1455" name="Triangle 12">
          <a:extLst>
            <a:ext uri="{FF2B5EF4-FFF2-40B4-BE49-F238E27FC236}">
              <a16:creationId xmlns:a16="http://schemas.microsoft.com/office/drawing/2014/main" id="{9842CB5A-DD4A-E944-8330-A8869E6CADE5}"/>
            </a:ext>
          </a:extLst>
        </xdr:cNvPr>
        <xdr:cNvSpPr/>
      </xdr:nvSpPr>
      <xdr:spPr>
        <a:xfrm rot="16200000">
          <a:off x="7188200" y="6858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27</xdr:row>
      <xdr:rowOff>76200</xdr:rowOff>
    </xdr:from>
    <xdr:to>
      <xdr:col>13</xdr:col>
      <xdr:colOff>0</xdr:colOff>
      <xdr:row>27</xdr:row>
      <xdr:rowOff>76200</xdr:rowOff>
    </xdr:to>
    <xdr:sp macro="" textlink="">
      <xdr:nvSpPr>
        <xdr:cNvPr id="1456" name="Line 329">
          <a:extLst>
            <a:ext uri="{FF2B5EF4-FFF2-40B4-BE49-F238E27FC236}">
              <a16:creationId xmlns:a16="http://schemas.microsoft.com/office/drawing/2014/main" id="{EDB14992-429A-4B44-9B49-5AA0CAF08027}"/>
            </a:ext>
          </a:extLst>
        </xdr:cNvPr>
        <xdr:cNvSpPr>
          <a:spLocks noChangeShapeType="1"/>
        </xdr:cNvSpPr>
      </xdr:nvSpPr>
      <xdr:spPr bwMode="auto">
        <a:xfrm>
          <a:off x="5537200" y="6934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24</xdr:row>
      <xdr:rowOff>76200</xdr:rowOff>
    </xdr:from>
    <xdr:to>
      <xdr:col>11</xdr:col>
      <xdr:colOff>0</xdr:colOff>
      <xdr:row>27</xdr:row>
      <xdr:rowOff>76200</xdr:rowOff>
    </xdr:to>
    <xdr:sp macro="" textlink="">
      <xdr:nvSpPr>
        <xdr:cNvPr id="1457" name="Line 330">
          <a:extLst>
            <a:ext uri="{FF2B5EF4-FFF2-40B4-BE49-F238E27FC236}">
              <a16:creationId xmlns:a16="http://schemas.microsoft.com/office/drawing/2014/main" id="{DBCEFE7A-91DC-504D-BA17-97EFF7F7F47E}"/>
            </a:ext>
          </a:extLst>
        </xdr:cNvPr>
        <xdr:cNvSpPr>
          <a:spLocks noChangeShapeType="1"/>
        </xdr:cNvSpPr>
      </xdr:nvSpPr>
      <xdr:spPr bwMode="auto">
        <a:xfrm>
          <a:off x="5219700" y="63246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32</xdr:row>
      <xdr:rowOff>0</xdr:rowOff>
    </xdr:from>
    <xdr:to>
      <xdr:col>13</xdr:col>
      <xdr:colOff>152400</xdr:colOff>
      <xdr:row>32</xdr:row>
      <xdr:rowOff>152400</xdr:rowOff>
    </xdr:to>
    <xdr:sp macro="" textlink="">
      <xdr:nvSpPr>
        <xdr:cNvPr id="1458" name="Triangle 13">
          <a:extLst>
            <a:ext uri="{FF2B5EF4-FFF2-40B4-BE49-F238E27FC236}">
              <a16:creationId xmlns:a16="http://schemas.microsoft.com/office/drawing/2014/main" id="{DEF7BC41-2E73-6A42-8458-181B58C6176C}"/>
            </a:ext>
          </a:extLst>
        </xdr:cNvPr>
        <xdr:cNvSpPr/>
      </xdr:nvSpPr>
      <xdr:spPr>
        <a:xfrm rot="16200000">
          <a:off x="7188200" y="7874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32</xdr:row>
      <xdr:rowOff>76200</xdr:rowOff>
    </xdr:from>
    <xdr:to>
      <xdr:col>13</xdr:col>
      <xdr:colOff>0</xdr:colOff>
      <xdr:row>32</xdr:row>
      <xdr:rowOff>76200</xdr:rowOff>
    </xdr:to>
    <xdr:sp macro="" textlink="">
      <xdr:nvSpPr>
        <xdr:cNvPr id="1459" name="Line 331">
          <a:extLst>
            <a:ext uri="{FF2B5EF4-FFF2-40B4-BE49-F238E27FC236}">
              <a16:creationId xmlns:a16="http://schemas.microsoft.com/office/drawing/2014/main" id="{9EFC9858-B968-B946-B71C-1FDFDBEC7D3D}"/>
            </a:ext>
          </a:extLst>
        </xdr:cNvPr>
        <xdr:cNvSpPr>
          <a:spLocks noChangeShapeType="1"/>
        </xdr:cNvSpPr>
      </xdr:nvSpPr>
      <xdr:spPr bwMode="auto">
        <a:xfrm>
          <a:off x="5537200" y="7950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32</xdr:row>
      <xdr:rowOff>76200</xdr:rowOff>
    </xdr:from>
    <xdr:to>
      <xdr:col>11</xdr:col>
      <xdr:colOff>0</xdr:colOff>
      <xdr:row>34</xdr:row>
      <xdr:rowOff>76200</xdr:rowOff>
    </xdr:to>
    <xdr:sp macro="" textlink="">
      <xdr:nvSpPr>
        <xdr:cNvPr id="1460" name="Line 332">
          <a:extLst>
            <a:ext uri="{FF2B5EF4-FFF2-40B4-BE49-F238E27FC236}">
              <a16:creationId xmlns:a16="http://schemas.microsoft.com/office/drawing/2014/main" id="{57B6D588-5375-814F-8ECF-3BA1881F8427}"/>
            </a:ext>
          </a:extLst>
        </xdr:cNvPr>
        <xdr:cNvSpPr>
          <a:spLocks noChangeShapeType="1"/>
        </xdr:cNvSpPr>
      </xdr:nvSpPr>
      <xdr:spPr bwMode="auto">
        <a:xfrm flipV="1">
          <a:off x="5219700" y="79502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37</xdr:row>
      <xdr:rowOff>0</xdr:rowOff>
    </xdr:from>
    <xdr:to>
      <xdr:col>13</xdr:col>
      <xdr:colOff>152400</xdr:colOff>
      <xdr:row>37</xdr:row>
      <xdr:rowOff>152400</xdr:rowOff>
    </xdr:to>
    <xdr:sp macro="" textlink="">
      <xdr:nvSpPr>
        <xdr:cNvPr id="1461" name="Triangle 14">
          <a:extLst>
            <a:ext uri="{FF2B5EF4-FFF2-40B4-BE49-F238E27FC236}">
              <a16:creationId xmlns:a16="http://schemas.microsoft.com/office/drawing/2014/main" id="{0C0DB9CD-0F96-7643-98F1-B727AB89FCDE}"/>
            </a:ext>
          </a:extLst>
        </xdr:cNvPr>
        <xdr:cNvSpPr/>
      </xdr:nvSpPr>
      <xdr:spPr>
        <a:xfrm rot="16200000">
          <a:off x="7188200" y="8890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37</xdr:row>
      <xdr:rowOff>76200</xdr:rowOff>
    </xdr:from>
    <xdr:to>
      <xdr:col>13</xdr:col>
      <xdr:colOff>0</xdr:colOff>
      <xdr:row>37</xdr:row>
      <xdr:rowOff>76200</xdr:rowOff>
    </xdr:to>
    <xdr:sp macro="" textlink="">
      <xdr:nvSpPr>
        <xdr:cNvPr id="1462" name="Line 333">
          <a:extLst>
            <a:ext uri="{FF2B5EF4-FFF2-40B4-BE49-F238E27FC236}">
              <a16:creationId xmlns:a16="http://schemas.microsoft.com/office/drawing/2014/main" id="{9BFD6D10-6B71-C745-A87B-98994B1ECB93}"/>
            </a:ext>
          </a:extLst>
        </xdr:cNvPr>
        <xdr:cNvSpPr>
          <a:spLocks noChangeShapeType="1"/>
        </xdr:cNvSpPr>
      </xdr:nvSpPr>
      <xdr:spPr bwMode="auto">
        <a:xfrm>
          <a:off x="5537200" y="8966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34</xdr:row>
      <xdr:rowOff>76200</xdr:rowOff>
    </xdr:from>
    <xdr:to>
      <xdr:col>11</xdr:col>
      <xdr:colOff>0</xdr:colOff>
      <xdr:row>37</xdr:row>
      <xdr:rowOff>76200</xdr:rowOff>
    </xdr:to>
    <xdr:sp macro="" textlink="">
      <xdr:nvSpPr>
        <xdr:cNvPr id="1463" name="Line 334">
          <a:extLst>
            <a:ext uri="{FF2B5EF4-FFF2-40B4-BE49-F238E27FC236}">
              <a16:creationId xmlns:a16="http://schemas.microsoft.com/office/drawing/2014/main" id="{6E0B5A39-DC2B-B547-AC6F-233E59F3DFFF}"/>
            </a:ext>
          </a:extLst>
        </xdr:cNvPr>
        <xdr:cNvSpPr>
          <a:spLocks noChangeShapeType="1"/>
        </xdr:cNvSpPr>
      </xdr:nvSpPr>
      <xdr:spPr bwMode="auto">
        <a:xfrm>
          <a:off x="5219700" y="83566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49</xdr:row>
      <xdr:rowOff>0</xdr:rowOff>
    </xdr:from>
    <xdr:to>
      <xdr:col>5</xdr:col>
      <xdr:colOff>152400</xdr:colOff>
      <xdr:row>49</xdr:row>
      <xdr:rowOff>152400</xdr:rowOff>
    </xdr:to>
    <xdr:sp macro="" textlink="">
      <xdr:nvSpPr>
        <xdr:cNvPr id="1464" name="Circle 15">
          <a:extLst>
            <a:ext uri="{FF2B5EF4-FFF2-40B4-BE49-F238E27FC236}">
              <a16:creationId xmlns:a16="http://schemas.microsoft.com/office/drawing/2014/main" id="{D9878FFD-99E5-F94B-8BBA-4C1C68531F4F}"/>
            </a:ext>
          </a:extLst>
        </xdr:cNvPr>
        <xdr:cNvSpPr/>
      </xdr:nvSpPr>
      <xdr:spPr>
        <a:xfrm>
          <a:off x="2946400" y="11328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49</xdr:row>
      <xdr:rowOff>76200</xdr:rowOff>
    </xdr:from>
    <xdr:to>
      <xdr:col>5</xdr:col>
      <xdr:colOff>0</xdr:colOff>
      <xdr:row>49</xdr:row>
      <xdr:rowOff>76200</xdr:rowOff>
    </xdr:to>
    <xdr:sp macro="" textlink="">
      <xdr:nvSpPr>
        <xdr:cNvPr id="1465" name="Line 335">
          <a:extLst>
            <a:ext uri="{FF2B5EF4-FFF2-40B4-BE49-F238E27FC236}">
              <a16:creationId xmlns:a16="http://schemas.microsoft.com/office/drawing/2014/main" id="{CFB538B8-805C-814F-BE1C-77B37A300047}"/>
            </a:ext>
          </a:extLst>
        </xdr:cNvPr>
        <xdr:cNvSpPr>
          <a:spLocks noChangeShapeType="1"/>
        </xdr:cNvSpPr>
      </xdr:nvSpPr>
      <xdr:spPr bwMode="auto">
        <a:xfrm>
          <a:off x="1295400" y="11404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39</xdr:row>
      <xdr:rowOff>76200</xdr:rowOff>
    </xdr:from>
    <xdr:to>
      <xdr:col>3</xdr:col>
      <xdr:colOff>0</xdr:colOff>
      <xdr:row>49</xdr:row>
      <xdr:rowOff>76200</xdr:rowOff>
    </xdr:to>
    <xdr:sp macro="" textlink="">
      <xdr:nvSpPr>
        <xdr:cNvPr id="1466" name="Line 336">
          <a:extLst>
            <a:ext uri="{FF2B5EF4-FFF2-40B4-BE49-F238E27FC236}">
              <a16:creationId xmlns:a16="http://schemas.microsoft.com/office/drawing/2014/main" id="{5FC7E3B1-0DEE-B541-8E4C-20ED22FCD168}"/>
            </a:ext>
          </a:extLst>
        </xdr:cNvPr>
        <xdr:cNvSpPr>
          <a:spLocks noChangeShapeType="1"/>
        </xdr:cNvSpPr>
      </xdr:nvSpPr>
      <xdr:spPr bwMode="auto">
        <a:xfrm>
          <a:off x="977900" y="9372600"/>
          <a:ext cx="317500" cy="2032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44</xdr:row>
      <xdr:rowOff>0</xdr:rowOff>
    </xdr:from>
    <xdr:to>
      <xdr:col>9</xdr:col>
      <xdr:colOff>152400</xdr:colOff>
      <xdr:row>44</xdr:row>
      <xdr:rowOff>152400</xdr:rowOff>
    </xdr:to>
    <xdr:sp macro="" textlink="">
      <xdr:nvSpPr>
        <xdr:cNvPr id="1467" name="Circle 16">
          <a:extLst>
            <a:ext uri="{FF2B5EF4-FFF2-40B4-BE49-F238E27FC236}">
              <a16:creationId xmlns:a16="http://schemas.microsoft.com/office/drawing/2014/main" id="{96A9E047-6CB4-F742-8336-C29F313DDFD7}"/>
            </a:ext>
          </a:extLst>
        </xdr:cNvPr>
        <xdr:cNvSpPr/>
      </xdr:nvSpPr>
      <xdr:spPr>
        <a:xfrm>
          <a:off x="5067300" y="10312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44</xdr:row>
      <xdr:rowOff>76200</xdr:rowOff>
    </xdr:from>
    <xdr:to>
      <xdr:col>9</xdr:col>
      <xdr:colOff>0</xdr:colOff>
      <xdr:row>44</xdr:row>
      <xdr:rowOff>76200</xdr:rowOff>
    </xdr:to>
    <xdr:sp macro="" textlink="">
      <xdr:nvSpPr>
        <xdr:cNvPr id="1468" name="Line 337">
          <a:extLst>
            <a:ext uri="{FF2B5EF4-FFF2-40B4-BE49-F238E27FC236}">
              <a16:creationId xmlns:a16="http://schemas.microsoft.com/office/drawing/2014/main" id="{F08F5E93-6032-7C45-9B7D-24CA9CCE883C}"/>
            </a:ext>
          </a:extLst>
        </xdr:cNvPr>
        <xdr:cNvSpPr>
          <a:spLocks noChangeShapeType="1"/>
        </xdr:cNvSpPr>
      </xdr:nvSpPr>
      <xdr:spPr bwMode="auto">
        <a:xfrm>
          <a:off x="3416300" y="10388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44</xdr:row>
      <xdr:rowOff>76200</xdr:rowOff>
    </xdr:from>
    <xdr:to>
      <xdr:col>7</xdr:col>
      <xdr:colOff>0</xdr:colOff>
      <xdr:row>49</xdr:row>
      <xdr:rowOff>76200</xdr:rowOff>
    </xdr:to>
    <xdr:sp macro="" textlink="">
      <xdr:nvSpPr>
        <xdr:cNvPr id="1469" name="Line 338">
          <a:extLst>
            <a:ext uri="{FF2B5EF4-FFF2-40B4-BE49-F238E27FC236}">
              <a16:creationId xmlns:a16="http://schemas.microsoft.com/office/drawing/2014/main" id="{C25546DF-1615-E248-B4C9-2599F39468B5}"/>
            </a:ext>
          </a:extLst>
        </xdr:cNvPr>
        <xdr:cNvSpPr>
          <a:spLocks noChangeShapeType="1"/>
        </xdr:cNvSpPr>
      </xdr:nvSpPr>
      <xdr:spPr bwMode="auto">
        <a:xfrm flipV="1">
          <a:off x="3098800" y="103886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54</xdr:row>
      <xdr:rowOff>0</xdr:rowOff>
    </xdr:from>
    <xdr:to>
      <xdr:col>9</xdr:col>
      <xdr:colOff>152400</xdr:colOff>
      <xdr:row>54</xdr:row>
      <xdr:rowOff>152400</xdr:rowOff>
    </xdr:to>
    <xdr:sp macro="" textlink="">
      <xdr:nvSpPr>
        <xdr:cNvPr id="1470" name="Circle 17">
          <a:extLst>
            <a:ext uri="{FF2B5EF4-FFF2-40B4-BE49-F238E27FC236}">
              <a16:creationId xmlns:a16="http://schemas.microsoft.com/office/drawing/2014/main" id="{57443C36-F785-B245-8A8D-BBB89192C907}"/>
            </a:ext>
          </a:extLst>
        </xdr:cNvPr>
        <xdr:cNvSpPr/>
      </xdr:nvSpPr>
      <xdr:spPr>
        <a:xfrm>
          <a:off x="5067300" y="12344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54</xdr:row>
      <xdr:rowOff>76200</xdr:rowOff>
    </xdr:from>
    <xdr:to>
      <xdr:col>9</xdr:col>
      <xdr:colOff>0</xdr:colOff>
      <xdr:row>54</xdr:row>
      <xdr:rowOff>76200</xdr:rowOff>
    </xdr:to>
    <xdr:sp macro="" textlink="">
      <xdr:nvSpPr>
        <xdr:cNvPr id="1471" name="Line 339">
          <a:extLst>
            <a:ext uri="{FF2B5EF4-FFF2-40B4-BE49-F238E27FC236}">
              <a16:creationId xmlns:a16="http://schemas.microsoft.com/office/drawing/2014/main" id="{3A0391EA-8299-DA4F-BA09-1B557D88BA6A}"/>
            </a:ext>
          </a:extLst>
        </xdr:cNvPr>
        <xdr:cNvSpPr>
          <a:spLocks noChangeShapeType="1"/>
        </xdr:cNvSpPr>
      </xdr:nvSpPr>
      <xdr:spPr bwMode="auto">
        <a:xfrm>
          <a:off x="3416300" y="12420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49</xdr:row>
      <xdr:rowOff>76200</xdr:rowOff>
    </xdr:from>
    <xdr:to>
      <xdr:col>7</xdr:col>
      <xdr:colOff>0</xdr:colOff>
      <xdr:row>54</xdr:row>
      <xdr:rowOff>76200</xdr:rowOff>
    </xdr:to>
    <xdr:sp macro="" textlink="">
      <xdr:nvSpPr>
        <xdr:cNvPr id="1472" name="Line 340">
          <a:extLst>
            <a:ext uri="{FF2B5EF4-FFF2-40B4-BE49-F238E27FC236}">
              <a16:creationId xmlns:a16="http://schemas.microsoft.com/office/drawing/2014/main" id="{158D038D-2567-2143-A61A-F731313FCB3F}"/>
            </a:ext>
          </a:extLst>
        </xdr:cNvPr>
        <xdr:cNvSpPr>
          <a:spLocks noChangeShapeType="1"/>
        </xdr:cNvSpPr>
      </xdr:nvSpPr>
      <xdr:spPr bwMode="auto">
        <a:xfrm>
          <a:off x="3098800" y="114046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42</xdr:row>
      <xdr:rowOff>0</xdr:rowOff>
    </xdr:from>
    <xdr:to>
      <xdr:col>13</xdr:col>
      <xdr:colOff>152400</xdr:colOff>
      <xdr:row>42</xdr:row>
      <xdr:rowOff>152400</xdr:rowOff>
    </xdr:to>
    <xdr:sp macro="" textlink="">
      <xdr:nvSpPr>
        <xdr:cNvPr id="1473" name="Triangle 18">
          <a:extLst>
            <a:ext uri="{FF2B5EF4-FFF2-40B4-BE49-F238E27FC236}">
              <a16:creationId xmlns:a16="http://schemas.microsoft.com/office/drawing/2014/main" id="{0DBB218B-6CBB-A244-BF26-63F6C51CAAED}"/>
            </a:ext>
          </a:extLst>
        </xdr:cNvPr>
        <xdr:cNvSpPr/>
      </xdr:nvSpPr>
      <xdr:spPr>
        <a:xfrm rot="16200000">
          <a:off x="7188200" y="990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42</xdr:row>
      <xdr:rowOff>76200</xdr:rowOff>
    </xdr:from>
    <xdr:to>
      <xdr:col>13</xdr:col>
      <xdr:colOff>0</xdr:colOff>
      <xdr:row>42</xdr:row>
      <xdr:rowOff>76200</xdr:rowOff>
    </xdr:to>
    <xdr:sp macro="" textlink="">
      <xdr:nvSpPr>
        <xdr:cNvPr id="1474" name="Line 341">
          <a:extLst>
            <a:ext uri="{FF2B5EF4-FFF2-40B4-BE49-F238E27FC236}">
              <a16:creationId xmlns:a16="http://schemas.microsoft.com/office/drawing/2014/main" id="{DBBF17C2-F79A-1D42-BBE8-A1D86F2D2517}"/>
            </a:ext>
          </a:extLst>
        </xdr:cNvPr>
        <xdr:cNvSpPr>
          <a:spLocks noChangeShapeType="1"/>
        </xdr:cNvSpPr>
      </xdr:nvSpPr>
      <xdr:spPr bwMode="auto">
        <a:xfrm>
          <a:off x="5537200" y="9982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42</xdr:row>
      <xdr:rowOff>76200</xdr:rowOff>
    </xdr:from>
    <xdr:to>
      <xdr:col>11</xdr:col>
      <xdr:colOff>0</xdr:colOff>
      <xdr:row>44</xdr:row>
      <xdr:rowOff>76200</xdr:rowOff>
    </xdr:to>
    <xdr:sp macro="" textlink="">
      <xdr:nvSpPr>
        <xdr:cNvPr id="1475" name="Line 342">
          <a:extLst>
            <a:ext uri="{FF2B5EF4-FFF2-40B4-BE49-F238E27FC236}">
              <a16:creationId xmlns:a16="http://schemas.microsoft.com/office/drawing/2014/main" id="{12D19EDE-383C-D840-9707-4092DE732023}"/>
            </a:ext>
          </a:extLst>
        </xdr:cNvPr>
        <xdr:cNvSpPr>
          <a:spLocks noChangeShapeType="1"/>
        </xdr:cNvSpPr>
      </xdr:nvSpPr>
      <xdr:spPr bwMode="auto">
        <a:xfrm flipV="1">
          <a:off x="5219700" y="99822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47</xdr:row>
      <xdr:rowOff>0</xdr:rowOff>
    </xdr:from>
    <xdr:to>
      <xdr:col>13</xdr:col>
      <xdr:colOff>152400</xdr:colOff>
      <xdr:row>47</xdr:row>
      <xdr:rowOff>152400</xdr:rowOff>
    </xdr:to>
    <xdr:sp macro="" textlink="">
      <xdr:nvSpPr>
        <xdr:cNvPr id="1476" name="Triangle 19">
          <a:extLst>
            <a:ext uri="{FF2B5EF4-FFF2-40B4-BE49-F238E27FC236}">
              <a16:creationId xmlns:a16="http://schemas.microsoft.com/office/drawing/2014/main" id="{70EF7268-15E5-CF4E-97CA-BE01F2947E52}"/>
            </a:ext>
          </a:extLst>
        </xdr:cNvPr>
        <xdr:cNvSpPr/>
      </xdr:nvSpPr>
      <xdr:spPr>
        <a:xfrm rot="16200000">
          <a:off x="7188200" y="10922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47</xdr:row>
      <xdr:rowOff>76200</xdr:rowOff>
    </xdr:from>
    <xdr:to>
      <xdr:col>13</xdr:col>
      <xdr:colOff>0</xdr:colOff>
      <xdr:row>47</xdr:row>
      <xdr:rowOff>76200</xdr:rowOff>
    </xdr:to>
    <xdr:sp macro="" textlink="">
      <xdr:nvSpPr>
        <xdr:cNvPr id="1477" name="Line 343">
          <a:extLst>
            <a:ext uri="{FF2B5EF4-FFF2-40B4-BE49-F238E27FC236}">
              <a16:creationId xmlns:a16="http://schemas.microsoft.com/office/drawing/2014/main" id="{265E3B2E-746F-6B42-B2F1-4D532A70DCF3}"/>
            </a:ext>
          </a:extLst>
        </xdr:cNvPr>
        <xdr:cNvSpPr>
          <a:spLocks noChangeShapeType="1"/>
        </xdr:cNvSpPr>
      </xdr:nvSpPr>
      <xdr:spPr bwMode="auto">
        <a:xfrm>
          <a:off x="5537200" y="10998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44</xdr:row>
      <xdr:rowOff>76200</xdr:rowOff>
    </xdr:from>
    <xdr:to>
      <xdr:col>11</xdr:col>
      <xdr:colOff>0</xdr:colOff>
      <xdr:row>47</xdr:row>
      <xdr:rowOff>76200</xdr:rowOff>
    </xdr:to>
    <xdr:sp macro="" textlink="">
      <xdr:nvSpPr>
        <xdr:cNvPr id="1478" name="Line 344">
          <a:extLst>
            <a:ext uri="{FF2B5EF4-FFF2-40B4-BE49-F238E27FC236}">
              <a16:creationId xmlns:a16="http://schemas.microsoft.com/office/drawing/2014/main" id="{137CD725-366C-A444-ACA6-1D2F46B9A9A6}"/>
            </a:ext>
          </a:extLst>
        </xdr:cNvPr>
        <xdr:cNvSpPr>
          <a:spLocks noChangeShapeType="1"/>
        </xdr:cNvSpPr>
      </xdr:nvSpPr>
      <xdr:spPr bwMode="auto">
        <a:xfrm>
          <a:off x="5219700" y="103886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52</xdr:row>
      <xdr:rowOff>0</xdr:rowOff>
    </xdr:from>
    <xdr:to>
      <xdr:col>13</xdr:col>
      <xdr:colOff>152400</xdr:colOff>
      <xdr:row>52</xdr:row>
      <xdr:rowOff>152400</xdr:rowOff>
    </xdr:to>
    <xdr:sp macro="" textlink="">
      <xdr:nvSpPr>
        <xdr:cNvPr id="1479" name="Triangle 20">
          <a:extLst>
            <a:ext uri="{FF2B5EF4-FFF2-40B4-BE49-F238E27FC236}">
              <a16:creationId xmlns:a16="http://schemas.microsoft.com/office/drawing/2014/main" id="{3A72B5E3-3537-C34C-8EE3-15FB26E12054}"/>
            </a:ext>
          </a:extLst>
        </xdr:cNvPr>
        <xdr:cNvSpPr/>
      </xdr:nvSpPr>
      <xdr:spPr>
        <a:xfrm rot="16200000">
          <a:off x="7188200" y="11938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52</xdr:row>
      <xdr:rowOff>76200</xdr:rowOff>
    </xdr:from>
    <xdr:to>
      <xdr:col>13</xdr:col>
      <xdr:colOff>0</xdr:colOff>
      <xdr:row>52</xdr:row>
      <xdr:rowOff>76200</xdr:rowOff>
    </xdr:to>
    <xdr:sp macro="" textlink="">
      <xdr:nvSpPr>
        <xdr:cNvPr id="1480" name="Line 345">
          <a:extLst>
            <a:ext uri="{FF2B5EF4-FFF2-40B4-BE49-F238E27FC236}">
              <a16:creationId xmlns:a16="http://schemas.microsoft.com/office/drawing/2014/main" id="{2416D8CE-C841-B043-9CD8-10E4C634C469}"/>
            </a:ext>
          </a:extLst>
        </xdr:cNvPr>
        <xdr:cNvSpPr>
          <a:spLocks noChangeShapeType="1"/>
        </xdr:cNvSpPr>
      </xdr:nvSpPr>
      <xdr:spPr bwMode="auto">
        <a:xfrm>
          <a:off x="5537200" y="12014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52</xdr:row>
      <xdr:rowOff>76200</xdr:rowOff>
    </xdr:from>
    <xdr:to>
      <xdr:col>11</xdr:col>
      <xdr:colOff>0</xdr:colOff>
      <xdr:row>54</xdr:row>
      <xdr:rowOff>76200</xdr:rowOff>
    </xdr:to>
    <xdr:sp macro="" textlink="">
      <xdr:nvSpPr>
        <xdr:cNvPr id="1481" name="Line 346">
          <a:extLst>
            <a:ext uri="{FF2B5EF4-FFF2-40B4-BE49-F238E27FC236}">
              <a16:creationId xmlns:a16="http://schemas.microsoft.com/office/drawing/2014/main" id="{9CD79356-0299-5041-87C2-F77A239638CA}"/>
            </a:ext>
          </a:extLst>
        </xdr:cNvPr>
        <xdr:cNvSpPr>
          <a:spLocks noChangeShapeType="1"/>
        </xdr:cNvSpPr>
      </xdr:nvSpPr>
      <xdr:spPr bwMode="auto">
        <a:xfrm flipV="1">
          <a:off x="5219700" y="120142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57</xdr:row>
      <xdr:rowOff>0</xdr:rowOff>
    </xdr:from>
    <xdr:to>
      <xdr:col>13</xdr:col>
      <xdr:colOff>152400</xdr:colOff>
      <xdr:row>57</xdr:row>
      <xdr:rowOff>152400</xdr:rowOff>
    </xdr:to>
    <xdr:sp macro="" textlink="">
      <xdr:nvSpPr>
        <xdr:cNvPr id="1482" name="Triangle 21">
          <a:extLst>
            <a:ext uri="{FF2B5EF4-FFF2-40B4-BE49-F238E27FC236}">
              <a16:creationId xmlns:a16="http://schemas.microsoft.com/office/drawing/2014/main" id="{57F4DAF4-4D32-2945-BD91-4C5F1733B2CE}"/>
            </a:ext>
          </a:extLst>
        </xdr:cNvPr>
        <xdr:cNvSpPr/>
      </xdr:nvSpPr>
      <xdr:spPr>
        <a:xfrm rot="16200000">
          <a:off x="7188200" y="12954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57</xdr:row>
      <xdr:rowOff>76200</xdr:rowOff>
    </xdr:from>
    <xdr:to>
      <xdr:col>13</xdr:col>
      <xdr:colOff>0</xdr:colOff>
      <xdr:row>57</xdr:row>
      <xdr:rowOff>76200</xdr:rowOff>
    </xdr:to>
    <xdr:sp macro="" textlink="">
      <xdr:nvSpPr>
        <xdr:cNvPr id="1483" name="Line 347">
          <a:extLst>
            <a:ext uri="{FF2B5EF4-FFF2-40B4-BE49-F238E27FC236}">
              <a16:creationId xmlns:a16="http://schemas.microsoft.com/office/drawing/2014/main" id="{1927B34F-872F-4245-9E9E-ACD01221BE1E}"/>
            </a:ext>
          </a:extLst>
        </xdr:cNvPr>
        <xdr:cNvSpPr>
          <a:spLocks noChangeShapeType="1"/>
        </xdr:cNvSpPr>
      </xdr:nvSpPr>
      <xdr:spPr bwMode="auto">
        <a:xfrm>
          <a:off x="5537200" y="13030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54</xdr:row>
      <xdr:rowOff>76200</xdr:rowOff>
    </xdr:from>
    <xdr:to>
      <xdr:col>11</xdr:col>
      <xdr:colOff>0</xdr:colOff>
      <xdr:row>57</xdr:row>
      <xdr:rowOff>76200</xdr:rowOff>
    </xdr:to>
    <xdr:sp macro="" textlink="">
      <xdr:nvSpPr>
        <xdr:cNvPr id="1484" name="Line 348">
          <a:extLst>
            <a:ext uri="{FF2B5EF4-FFF2-40B4-BE49-F238E27FC236}">
              <a16:creationId xmlns:a16="http://schemas.microsoft.com/office/drawing/2014/main" id="{74C75EEC-E4C7-C74F-8092-6314308F95B2}"/>
            </a:ext>
          </a:extLst>
        </xdr:cNvPr>
        <xdr:cNvSpPr>
          <a:spLocks noChangeShapeType="1"/>
        </xdr:cNvSpPr>
      </xdr:nvSpPr>
      <xdr:spPr bwMode="auto">
        <a:xfrm>
          <a:off x="5219700" y="124206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69</xdr:row>
      <xdr:rowOff>0</xdr:rowOff>
    </xdr:from>
    <xdr:to>
      <xdr:col>5</xdr:col>
      <xdr:colOff>152400</xdr:colOff>
      <xdr:row>69</xdr:row>
      <xdr:rowOff>152400</xdr:rowOff>
    </xdr:to>
    <xdr:sp macro="" textlink="">
      <xdr:nvSpPr>
        <xdr:cNvPr id="1485" name="Circle 22">
          <a:extLst>
            <a:ext uri="{FF2B5EF4-FFF2-40B4-BE49-F238E27FC236}">
              <a16:creationId xmlns:a16="http://schemas.microsoft.com/office/drawing/2014/main" id="{092E963E-9746-7846-844A-68774D162591}"/>
            </a:ext>
          </a:extLst>
        </xdr:cNvPr>
        <xdr:cNvSpPr/>
      </xdr:nvSpPr>
      <xdr:spPr>
        <a:xfrm>
          <a:off x="2946400" y="15392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69</xdr:row>
      <xdr:rowOff>76200</xdr:rowOff>
    </xdr:from>
    <xdr:to>
      <xdr:col>5</xdr:col>
      <xdr:colOff>0</xdr:colOff>
      <xdr:row>69</xdr:row>
      <xdr:rowOff>76200</xdr:rowOff>
    </xdr:to>
    <xdr:sp macro="" textlink="">
      <xdr:nvSpPr>
        <xdr:cNvPr id="1486" name="Line 349">
          <a:extLst>
            <a:ext uri="{FF2B5EF4-FFF2-40B4-BE49-F238E27FC236}">
              <a16:creationId xmlns:a16="http://schemas.microsoft.com/office/drawing/2014/main" id="{532F3D05-D65C-2847-A3FC-417AFF4D9462}"/>
            </a:ext>
          </a:extLst>
        </xdr:cNvPr>
        <xdr:cNvSpPr>
          <a:spLocks noChangeShapeType="1"/>
        </xdr:cNvSpPr>
      </xdr:nvSpPr>
      <xdr:spPr bwMode="auto">
        <a:xfrm>
          <a:off x="1295400" y="15468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39</xdr:row>
      <xdr:rowOff>76200</xdr:rowOff>
    </xdr:from>
    <xdr:to>
      <xdr:col>3</xdr:col>
      <xdr:colOff>0</xdr:colOff>
      <xdr:row>69</xdr:row>
      <xdr:rowOff>76200</xdr:rowOff>
    </xdr:to>
    <xdr:sp macro="" textlink="">
      <xdr:nvSpPr>
        <xdr:cNvPr id="1487" name="Line 350">
          <a:extLst>
            <a:ext uri="{FF2B5EF4-FFF2-40B4-BE49-F238E27FC236}">
              <a16:creationId xmlns:a16="http://schemas.microsoft.com/office/drawing/2014/main" id="{5648E8F5-A457-4642-97DC-4A37AAC8C61A}"/>
            </a:ext>
          </a:extLst>
        </xdr:cNvPr>
        <xdr:cNvSpPr>
          <a:spLocks noChangeShapeType="1"/>
        </xdr:cNvSpPr>
      </xdr:nvSpPr>
      <xdr:spPr bwMode="auto">
        <a:xfrm>
          <a:off x="977900" y="9372600"/>
          <a:ext cx="317500" cy="609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64</xdr:row>
      <xdr:rowOff>0</xdr:rowOff>
    </xdr:from>
    <xdr:to>
      <xdr:col>9</xdr:col>
      <xdr:colOff>152400</xdr:colOff>
      <xdr:row>64</xdr:row>
      <xdr:rowOff>152400</xdr:rowOff>
    </xdr:to>
    <xdr:sp macro="" textlink="">
      <xdr:nvSpPr>
        <xdr:cNvPr id="1488" name="Circle 23">
          <a:extLst>
            <a:ext uri="{FF2B5EF4-FFF2-40B4-BE49-F238E27FC236}">
              <a16:creationId xmlns:a16="http://schemas.microsoft.com/office/drawing/2014/main" id="{DCA2FD68-557C-8D43-B808-4E0C28F4D205}"/>
            </a:ext>
          </a:extLst>
        </xdr:cNvPr>
        <xdr:cNvSpPr/>
      </xdr:nvSpPr>
      <xdr:spPr>
        <a:xfrm>
          <a:off x="5067300" y="14376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64</xdr:row>
      <xdr:rowOff>76200</xdr:rowOff>
    </xdr:from>
    <xdr:to>
      <xdr:col>9</xdr:col>
      <xdr:colOff>0</xdr:colOff>
      <xdr:row>64</xdr:row>
      <xdr:rowOff>76200</xdr:rowOff>
    </xdr:to>
    <xdr:sp macro="" textlink="">
      <xdr:nvSpPr>
        <xdr:cNvPr id="1489" name="Line 351">
          <a:extLst>
            <a:ext uri="{FF2B5EF4-FFF2-40B4-BE49-F238E27FC236}">
              <a16:creationId xmlns:a16="http://schemas.microsoft.com/office/drawing/2014/main" id="{FC4D36D8-E565-A348-BA09-C99F51D4FC66}"/>
            </a:ext>
          </a:extLst>
        </xdr:cNvPr>
        <xdr:cNvSpPr>
          <a:spLocks noChangeShapeType="1"/>
        </xdr:cNvSpPr>
      </xdr:nvSpPr>
      <xdr:spPr bwMode="auto">
        <a:xfrm>
          <a:off x="3416300" y="14452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64</xdr:row>
      <xdr:rowOff>76200</xdr:rowOff>
    </xdr:from>
    <xdr:to>
      <xdr:col>7</xdr:col>
      <xdr:colOff>0</xdr:colOff>
      <xdr:row>69</xdr:row>
      <xdr:rowOff>76200</xdr:rowOff>
    </xdr:to>
    <xdr:sp macro="" textlink="">
      <xdr:nvSpPr>
        <xdr:cNvPr id="1490" name="Line 352">
          <a:extLst>
            <a:ext uri="{FF2B5EF4-FFF2-40B4-BE49-F238E27FC236}">
              <a16:creationId xmlns:a16="http://schemas.microsoft.com/office/drawing/2014/main" id="{3020B56D-55DB-3E46-BEF3-A4AB8BA97443}"/>
            </a:ext>
          </a:extLst>
        </xdr:cNvPr>
        <xdr:cNvSpPr>
          <a:spLocks noChangeShapeType="1"/>
        </xdr:cNvSpPr>
      </xdr:nvSpPr>
      <xdr:spPr bwMode="auto">
        <a:xfrm flipV="1">
          <a:off x="3098800" y="144526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74</xdr:row>
      <xdr:rowOff>0</xdr:rowOff>
    </xdr:from>
    <xdr:to>
      <xdr:col>9</xdr:col>
      <xdr:colOff>152400</xdr:colOff>
      <xdr:row>74</xdr:row>
      <xdr:rowOff>152400</xdr:rowOff>
    </xdr:to>
    <xdr:sp macro="" textlink="">
      <xdr:nvSpPr>
        <xdr:cNvPr id="1491" name="Circle 24">
          <a:extLst>
            <a:ext uri="{FF2B5EF4-FFF2-40B4-BE49-F238E27FC236}">
              <a16:creationId xmlns:a16="http://schemas.microsoft.com/office/drawing/2014/main" id="{E15353AD-D563-624C-B26F-89FD230AEF0E}"/>
            </a:ext>
          </a:extLst>
        </xdr:cNvPr>
        <xdr:cNvSpPr/>
      </xdr:nvSpPr>
      <xdr:spPr>
        <a:xfrm>
          <a:off x="5067300" y="16408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74</xdr:row>
      <xdr:rowOff>76200</xdr:rowOff>
    </xdr:from>
    <xdr:to>
      <xdr:col>9</xdr:col>
      <xdr:colOff>0</xdr:colOff>
      <xdr:row>74</xdr:row>
      <xdr:rowOff>76200</xdr:rowOff>
    </xdr:to>
    <xdr:sp macro="" textlink="">
      <xdr:nvSpPr>
        <xdr:cNvPr id="1492" name="Line 353">
          <a:extLst>
            <a:ext uri="{FF2B5EF4-FFF2-40B4-BE49-F238E27FC236}">
              <a16:creationId xmlns:a16="http://schemas.microsoft.com/office/drawing/2014/main" id="{1185B5BF-BF3F-E44C-AFAA-8046FE861E69}"/>
            </a:ext>
          </a:extLst>
        </xdr:cNvPr>
        <xdr:cNvSpPr>
          <a:spLocks noChangeShapeType="1"/>
        </xdr:cNvSpPr>
      </xdr:nvSpPr>
      <xdr:spPr bwMode="auto">
        <a:xfrm>
          <a:off x="3416300" y="164846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69</xdr:row>
      <xdr:rowOff>76200</xdr:rowOff>
    </xdr:from>
    <xdr:to>
      <xdr:col>7</xdr:col>
      <xdr:colOff>0</xdr:colOff>
      <xdr:row>74</xdr:row>
      <xdr:rowOff>76200</xdr:rowOff>
    </xdr:to>
    <xdr:sp macro="" textlink="">
      <xdr:nvSpPr>
        <xdr:cNvPr id="1493" name="Line 354">
          <a:extLst>
            <a:ext uri="{FF2B5EF4-FFF2-40B4-BE49-F238E27FC236}">
              <a16:creationId xmlns:a16="http://schemas.microsoft.com/office/drawing/2014/main" id="{B12D7E7E-DCAD-AE47-8B2A-7DACB8056108}"/>
            </a:ext>
          </a:extLst>
        </xdr:cNvPr>
        <xdr:cNvSpPr>
          <a:spLocks noChangeShapeType="1"/>
        </xdr:cNvSpPr>
      </xdr:nvSpPr>
      <xdr:spPr bwMode="auto">
        <a:xfrm>
          <a:off x="3098800" y="15468600"/>
          <a:ext cx="317500" cy="1016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62</xdr:row>
      <xdr:rowOff>0</xdr:rowOff>
    </xdr:from>
    <xdr:to>
      <xdr:col>13</xdr:col>
      <xdr:colOff>152400</xdr:colOff>
      <xdr:row>62</xdr:row>
      <xdr:rowOff>152400</xdr:rowOff>
    </xdr:to>
    <xdr:sp macro="" textlink="">
      <xdr:nvSpPr>
        <xdr:cNvPr id="1494" name="Triangle 25">
          <a:extLst>
            <a:ext uri="{FF2B5EF4-FFF2-40B4-BE49-F238E27FC236}">
              <a16:creationId xmlns:a16="http://schemas.microsoft.com/office/drawing/2014/main" id="{0BF9F4F1-E83A-304A-AED0-0089EAE0A4CF}"/>
            </a:ext>
          </a:extLst>
        </xdr:cNvPr>
        <xdr:cNvSpPr/>
      </xdr:nvSpPr>
      <xdr:spPr>
        <a:xfrm rot="16200000">
          <a:off x="7188200" y="13970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62</xdr:row>
      <xdr:rowOff>76200</xdr:rowOff>
    </xdr:from>
    <xdr:to>
      <xdr:col>13</xdr:col>
      <xdr:colOff>0</xdr:colOff>
      <xdr:row>62</xdr:row>
      <xdr:rowOff>76200</xdr:rowOff>
    </xdr:to>
    <xdr:sp macro="" textlink="">
      <xdr:nvSpPr>
        <xdr:cNvPr id="1495" name="Line 355">
          <a:extLst>
            <a:ext uri="{FF2B5EF4-FFF2-40B4-BE49-F238E27FC236}">
              <a16:creationId xmlns:a16="http://schemas.microsoft.com/office/drawing/2014/main" id="{C58C0F75-6B46-9349-AAF2-9521622DA496}"/>
            </a:ext>
          </a:extLst>
        </xdr:cNvPr>
        <xdr:cNvSpPr>
          <a:spLocks noChangeShapeType="1"/>
        </xdr:cNvSpPr>
      </xdr:nvSpPr>
      <xdr:spPr bwMode="auto">
        <a:xfrm>
          <a:off x="5537200" y="14046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62</xdr:row>
      <xdr:rowOff>76200</xdr:rowOff>
    </xdr:from>
    <xdr:to>
      <xdr:col>11</xdr:col>
      <xdr:colOff>0</xdr:colOff>
      <xdr:row>64</xdr:row>
      <xdr:rowOff>76200</xdr:rowOff>
    </xdr:to>
    <xdr:sp macro="" textlink="">
      <xdr:nvSpPr>
        <xdr:cNvPr id="1496" name="Line 356">
          <a:extLst>
            <a:ext uri="{FF2B5EF4-FFF2-40B4-BE49-F238E27FC236}">
              <a16:creationId xmlns:a16="http://schemas.microsoft.com/office/drawing/2014/main" id="{C611A723-0492-814D-961E-960257ED24D9}"/>
            </a:ext>
          </a:extLst>
        </xdr:cNvPr>
        <xdr:cNvSpPr>
          <a:spLocks noChangeShapeType="1"/>
        </xdr:cNvSpPr>
      </xdr:nvSpPr>
      <xdr:spPr bwMode="auto">
        <a:xfrm flipV="1">
          <a:off x="5219700" y="140462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67</xdr:row>
      <xdr:rowOff>0</xdr:rowOff>
    </xdr:from>
    <xdr:to>
      <xdr:col>13</xdr:col>
      <xdr:colOff>152400</xdr:colOff>
      <xdr:row>67</xdr:row>
      <xdr:rowOff>152400</xdr:rowOff>
    </xdr:to>
    <xdr:sp macro="" textlink="">
      <xdr:nvSpPr>
        <xdr:cNvPr id="1497" name="Triangle 26">
          <a:extLst>
            <a:ext uri="{FF2B5EF4-FFF2-40B4-BE49-F238E27FC236}">
              <a16:creationId xmlns:a16="http://schemas.microsoft.com/office/drawing/2014/main" id="{B30CFBD9-FA2E-B344-BF07-EC3552DB9C36}"/>
            </a:ext>
          </a:extLst>
        </xdr:cNvPr>
        <xdr:cNvSpPr/>
      </xdr:nvSpPr>
      <xdr:spPr>
        <a:xfrm rot="16200000">
          <a:off x="7188200" y="14986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67</xdr:row>
      <xdr:rowOff>76200</xdr:rowOff>
    </xdr:from>
    <xdr:to>
      <xdr:col>13</xdr:col>
      <xdr:colOff>0</xdr:colOff>
      <xdr:row>67</xdr:row>
      <xdr:rowOff>76200</xdr:rowOff>
    </xdr:to>
    <xdr:sp macro="" textlink="">
      <xdr:nvSpPr>
        <xdr:cNvPr id="1498" name="Line 357">
          <a:extLst>
            <a:ext uri="{FF2B5EF4-FFF2-40B4-BE49-F238E27FC236}">
              <a16:creationId xmlns:a16="http://schemas.microsoft.com/office/drawing/2014/main" id="{FE3FD1B1-08FD-2443-B504-0BF0CB833A9B}"/>
            </a:ext>
          </a:extLst>
        </xdr:cNvPr>
        <xdr:cNvSpPr>
          <a:spLocks noChangeShapeType="1"/>
        </xdr:cNvSpPr>
      </xdr:nvSpPr>
      <xdr:spPr bwMode="auto">
        <a:xfrm>
          <a:off x="5537200" y="15062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64</xdr:row>
      <xdr:rowOff>76200</xdr:rowOff>
    </xdr:from>
    <xdr:to>
      <xdr:col>11</xdr:col>
      <xdr:colOff>0</xdr:colOff>
      <xdr:row>67</xdr:row>
      <xdr:rowOff>76200</xdr:rowOff>
    </xdr:to>
    <xdr:sp macro="" textlink="">
      <xdr:nvSpPr>
        <xdr:cNvPr id="1499" name="Line 358">
          <a:extLst>
            <a:ext uri="{FF2B5EF4-FFF2-40B4-BE49-F238E27FC236}">
              <a16:creationId xmlns:a16="http://schemas.microsoft.com/office/drawing/2014/main" id="{DE99D8E9-5416-9448-B914-884AA899F78C}"/>
            </a:ext>
          </a:extLst>
        </xdr:cNvPr>
        <xdr:cNvSpPr>
          <a:spLocks noChangeShapeType="1"/>
        </xdr:cNvSpPr>
      </xdr:nvSpPr>
      <xdr:spPr bwMode="auto">
        <a:xfrm>
          <a:off x="5219700" y="144526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72</xdr:row>
      <xdr:rowOff>0</xdr:rowOff>
    </xdr:from>
    <xdr:to>
      <xdr:col>13</xdr:col>
      <xdr:colOff>152400</xdr:colOff>
      <xdr:row>72</xdr:row>
      <xdr:rowOff>152400</xdr:rowOff>
    </xdr:to>
    <xdr:sp macro="" textlink="">
      <xdr:nvSpPr>
        <xdr:cNvPr id="1500" name="Triangle 27">
          <a:extLst>
            <a:ext uri="{FF2B5EF4-FFF2-40B4-BE49-F238E27FC236}">
              <a16:creationId xmlns:a16="http://schemas.microsoft.com/office/drawing/2014/main" id="{8A16CAEF-6EA4-F54B-84F4-1AC4EC2DE4CE}"/>
            </a:ext>
          </a:extLst>
        </xdr:cNvPr>
        <xdr:cNvSpPr/>
      </xdr:nvSpPr>
      <xdr:spPr>
        <a:xfrm rot="16200000">
          <a:off x="7188200" y="16002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72</xdr:row>
      <xdr:rowOff>76200</xdr:rowOff>
    </xdr:from>
    <xdr:to>
      <xdr:col>13</xdr:col>
      <xdr:colOff>0</xdr:colOff>
      <xdr:row>72</xdr:row>
      <xdr:rowOff>76200</xdr:rowOff>
    </xdr:to>
    <xdr:sp macro="" textlink="">
      <xdr:nvSpPr>
        <xdr:cNvPr id="1501" name="Line 359">
          <a:extLst>
            <a:ext uri="{FF2B5EF4-FFF2-40B4-BE49-F238E27FC236}">
              <a16:creationId xmlns:a16="http://schemas.microsoft.com/office/drawing/2014/main" id="{992C65C8-B3E0-B24C-A68D-2FA32D8D4BE6}"/>
            </a:ext>
          </a:extLst>
        </xdr:cNvPr>
        <xdr:cNvSpPr>
          <a:spLocks noChangeShapeType="1"/>
        </xdr:cNvSpPr>
      </xdr:nvSpPr>
      <xdr:spPr bwMode="auto">
        <a:xfrm>
          <a:off x="5537200" y="16078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72</xdr:row>
      <xdr:rowOff>76200</xdr:rowOff>
    </xdr:from>
    <xdr:to>
      <xdr:col>11</xdr:col>
      <xdr:colOff>0</xdr:colOff>
      <xdr:row>74</xdr:row>
      <xdr:rowOff>76200</xdr:rowOff>
    </xdr:to>
    <xdr:sp macro="" textlink="">
      <xdr:nvSpPr>
        <xdr:cNvPr id="1502" name="Line 360">
          <a:extLst>
            <a:ext uri="{FF2B5EF4-FFF2-40B4-BE49-F238E27FC236}">
              <a16:creationId xmlns:a16="http://schemas.microsoft.com/office/drawing/2014/main" id="{0C007CD0-7F8B-314F-A99A-66E80947272C}"/>
            </a:ext>
          </a:extLst>
        </xdr:cNvPr>
        <xdr:cNvSpPr>
          <a:spLocks noChangeShapeType="1"/>
        </xdr:cNvSpPr>
      </xdr:nvSpPr>
      <xdr:spPr bwMode="auto">
        <a:xfrm flipV="1">
          <a:off x="5219700" y="16078200"/>
          <a:ext cx="317500" cy="4064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77</xdr:row>
      <xdr:rowOff>0</xdr:rowOff>
    </xdr:from>
    <xdr:to>
      <xdr:col>13</xdr:col>
      <xdr:colOff>152400</xdr:colOff>
      <xdr:row>77</xdr:row>
      <xdr:rowOff>152400</xdr:rowOff>
    </xdr:to>
    <xdr:sp macro="" textlink="">
      <xdr:nvSpPr>
        <xdr:cNvPr id="1503" name="Triangle 28">
          <a:extLst>
            <a:ext uri="{FF2B5EF4-FFF2-40B4-BE49-F238E27FC236}">
              <a16:creationId xmlns:a16="http://schemas.microsoft.com/office/drawing/2014/main" id="{DEA7BD6D-FEF5-974F-8C47-600752337694}"/>
            </a:ext>
          </a:extLst>
        </xdr:cNvPr>
        <xdr:cNvSpPr/>
      </xdr:nvSpPr>
      <xdr:spPr>
        <a:xfrm rot="16200000">
          <a:off x="7188200" y="17018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77</xdr:row>
      <xdr:rowOff>76200</xdr:rowOff>
    </xdr:from>
    <xdr:to>
      <xdr:col>13</xdr:col>
      <xdr:colOff>0</xdr:colOff>
      <xdr:row>77</xdr:row>
      <xdr:rowOff>76200</xdr:rowOff>
    </xdr:to>
    <xdr:sp macro="" textlink="">
      <xdr:nvSpPr>
        <xdr:cNvPr id="1504" name="Line 361">
          <a:extLst>
            <a:ext uri="{FF2B5EF4-FFF2-40B4-BE49-F238E27FC236}">
              <a16:creationId xmlns:a16="http://schemas.microsoft.com/office/drawing/2014/main" id="{18D1219A-B39B-C547-8972-BDD5281F2AB3}"/>
            </a:ext>
          </a:extLst>
        </xdr:cNvPr>
        <xdr:cNvSpPr>
          <a:spLocks noChangeShapeType="1"/>
        </xdr:cNvSpPr>
      </xdr:nvSpPr>
      <xdr:spPr bwMode="auto">
        <a:xfrm>
          <a:off x="5537200" y="17094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74</xdr:row>
      <xdr:rowOff>76200</xdr:rowOff>
    </xdr:from>
    <xdr:to>
      <xdr:col>11</xdr:col>
      <xdr:colOff>0</xdr:colOff>
      <xdr:row>77</xdr:row>
      <xdr:rowOff>76200</xdr:rowOff>
    </xdr:to>
    <xdr:sp macro="" textlink="">
      <xdr:nvSpPr>
        <xdr:cNvPr id="1505" name="Line 362">
          <a:extLst>
            <a:ext uri="{FF2B5EF4-FFF2-40B4-BE49-F238E27FC236}">
              <a16:creationId xmlns:a16="http://schemas.microsoft.com/office/drawing/2014/main" id="{6D74BFCD-9468-8C4C-8692-4DED4018210C}"/>
            </a:ext>
          </a:extLst>
        </xdr:cNvPr>
        <xdr:cNvSpPr>
          <a:spLocks noChangeShapeType="1"/>
        </xdr:cNvSpPr>
      </xdr:nvSpPr>
      <xdr:spPr bwMode="auto">
        <a:xfrm>
          <a:off x="5219700" y="16484600"/>
          <a:ext cx="317500" cy="6096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39</xdr:row>
      <xdr:rowOff>0</xdr:rowOff>
    </xdr:from>
    <xdr:to>
      <xdr:col>1</xdr:col>
      <xdr:colOff>152400</xdr:colOff>
      <xdr:row>39</xdr:row>
      <xdr:rowOff>152400</xdr:rowOff>
    </xdr:to>
    <xdr:sp macro="" textlink="">
      <xdr:nvSpPr>
        <xdr:cNvPr id="1506" name="Square 0">
          <a:extLst>
            <a:ext uri="{FF2B5EF4-FFF2-40B4-BE49-F238E27FC236}">
              <a16:creationId xmlns:a16="http://schemas.microsoft.com/office/drawing/2014/main" id="{9D908A98-0A70-E240-916F-47F497FA4F50}"/>
            </a:ext>
          </a:extLst>
        </xdr:cNvPr>
        <xdr:cNvSpPr/>
      </xdr:nvSpPr>
      <xdr:spPr>
        <a:xfrm>
          <a:off x="825500" y="92964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miter lim="800000"/>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39</xdr:row>
      <xdr:rowOff>76200</xdr:rowOff>
    </xdr:from>
    <xdr:to>
      <xdr:col>1</xdr:col>
      <xdr:colOff>0</xdr:colOff>
      <xdr:row>39</xdr:row>
      <xdr:rowOff>76200</xdr:rowOff>
    </xdr:to>
    <xdr:sp macro="" textlink="">
      <xdr:nvSpPr>
        <xdr:cNvPr id="1507" name="Line 363">
          <a:extLst>
            <a:ext uri="{FF2B5EF4-FFF2-40B4-BE49-F238E27FC236}">
              <a16:creationId xmlns:a16="http://schemas.microsoft.com/office/drawing/2014/main" id="{87B5C1F0-45E0-9145-9274-D8C7FE4EABF6}"/>
            </a:ext>
          </a:extLst>
        </xdr:cNvPr>
        <xdr:cNvSpPr>
          <a:spLocks noChangeShapeType="1"/>
        </xdr:cNvSpPr>
      </xdr:nvSpPr>
      <xdr:spPr bwMode="auto">
        <a:xfrm>
          <a:off x="0" y="9372600"/>
          <a:ext cx="825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4A6D-6E97-4542-8BAF-7CD63FDA6F51}">
  <dimension ref="A1:GV1022"/>
  <sheetViews>
    <sheetView tabSelected="1" zoomScaleNormal="100" workbookViewId="0">
      <selection activeCell="P9" sqref="P9"/>
    </sheetView>
  </sheetViews>
  <sheetFormatPr baseColWidth="10" defaultRowHeight="16"/>
  <cols>
    <col min="2" max="2" width="2.33203125" customWidth="1"/>
    <col min="3" max="3" width="3.83203125" customWidth="1"/>
    <col min="6" max="6" width="2.33203125" customWidth="1"/>
    <col min="7" max="7" width="3.83203125" customWidth="1"/>
    <col min="10" max="10" width="2.33203125" customWidth="1"/>
    <col min="11" max="11" width="3.83203125" customWidth="1"/>
    <col min="14" max="14" width="2.33203125" customWidth="1"/>
    <col min="16" max="16" width="70.33203125" customWidth="1"/>
  </cols>
  <sheetData>
    <row r="1" spans="1:16">
      <c r="A1" s="4" t="s">
        <v>18</v>
      </c>
      <c r="L1" s="3">
        <v>0.5</v>
      </c>
      <c r="O1" s="5" t="s">
        <v>19</v>
      </c>
    </row>
    <row r="2" spans="1:16">
      <c r="L2" t="s">
        <v>24</v>
      </c>
    </row>
    <row r="3" spans="1:16" ht="51">
      <c r="H3" s="3">
        <v>0.5</v>
      </c>
      <c r="O3">
        <f>SUM(D11,H6,L4)</f>
        <v>1800000</v>
      </c>
      <c r="P3" s="6" t="s">
        <v>26</v>
      </c>
    </row>
    <row r="4" spans="1:16" ht="51">
      <c r="H4" t="s">
        <v>22</v>
      </c>
      <c r="L4" s="3">
        <f>180*10000</f>
        <v>1800000</v>
      </c>
      <c r="M4">
        <f>O3</f>
        <v>1800000</v>
      </c>
      <c r="P4" s="6" t="s">
        <v>27</v>
      </c>
    </row>
    <row r="5" spans="1:16">
      <c r="P5" s="6"/>
    </row>
    <row r="6" spans="1:16" ht="68">
      <c r="H6" s="3">
        <v>0</v>
      </c>
      <c r="I6">
        <f>IF(ABS(1-(L1+L6))&lt;=0.00001,L1*M4+L6*M9,NA())</f>
        <v>1600000</v>
      </c>
      <c r="L6" s="3">
        <v>0.5</v>
      </c>
      <c r="P6" s="6" t="s">
        <v>28</v>
      </c>
    </row>
    <row r="7" spans="1:16" ht="51">
      <c r="L7" t="s">
        <v>25</v>
      </c>
      <c r="P7" s="6" t="s">
        <v>33</v>
      </c>
    </row>
    <row r="8" spans="1:16">
      <c r="O8">
        <f>SUM(D11,H6,L9)</f>
        <v>1400000</v>
      </c>
      <c r="P8" s="6"/>
    </row>
    <row r="9" spans="1:16">
      <c r="D9" t="s">
        <v>30</v>
      </c>
      <c r="L9" s="3">
        <f>140*10000</f>
        <v>1400000</v>
      </c>
      <c r="M9">
        <f>O8</f>
        <v>1400000</v>
      </c>
      <c r="P9" s="6"/>
    </row>
    <row r="11" spans="1:16">
      <c r="D11" s="3">
        <v>0</v>
      </c>
      <c r="E11">
        <f>IF(ABS(1-(H3+H13))&lt;=0.00001,H3*I6+H13*I16,NA())</f>
        <v>1304000</v>
      </c>
      <c r="L11" s="3">
        <v>0.7</v>
      </c>
    </row>
    <row r="12" spans="1:16">
      <c r="L12" t="s">
        <v>24</v>
      </c>
    </row>
    <row r="13" spans="1:16">
      <c r="H13" s="3">
        <v>0.5</v>
      </c>
      <c r="O13">
        <f>SUM(D11,H16,L14)</f>
        <v>1080000</v>
      </c>
    </row>
    <row r="14" spans="1:16">
      <c r="H14" t="s">
        <v>23</v>
      </c>
      <c r="L14" s="3">
        <f>180*6000</f>
        <v>1080000</v>
      </c>
      <c r="M14">
        <f>O13</f>
        <v>1080000</v>
      </c>
    </row>
    <row r="16" spans="1:16">
      <c r="H16" s="3">
        <v>0</v>
      </c>
      <c r="I16">
        <f>IF(ABS(1-(L11+L16))&lt;=0.00001,L11*M14+L16*M19,NA())</f>
        <v>1008000</v>
      </c>
      <c r="L16" s="3">
        <v>0.3</v>
      </c>
    </row>
    <row r="17" spans="1:15">
      <c r="L17" t="s">
        <v>25</v>
      </c>
    </row>
    <row r="18" spans="1:15">
      <c r="O18">
        <f>SUM(D11,H16,L19)</f>
        <v>840000</v>
      </c>
    </row>
    <row r="19" spans="1:15">
      <c r="L19" s="3">
        <f>140*6000</f>
        <v>840000</v>
      </c>
      <c r="M19">
        <f>O18</f>
        <v>840000</v>
      </c>
    </row>
    <row r="21" spans="1:15">
      <c r="L21" s="3">
        <v>0.5</v>
      </c>
    </row>
    <row r="22" spans="1:15">
      <c r="L22" t="s">
        <v>24</v>
      </c>
    </row>
    <row r="23" spans="1:15">
      <c r="H23" s="3">
        <v>0.5</v>
      </c>
      <c r="O23">
        <f>SUM(D31,H26,L24)</f>
        <v>1800000</v>
      </c>
    </row>
    <row r="24" spans="1:15">
      <c r="H24" t="s">
        <v>22</v>
      </c>
      <c r="L24" s="3">
        <f>180*10000</f>
        <v>1800000</v>
      </c>
      <c r="M24">
        <f>O23</f>
        <v>1800000</v>
      </c>
    </row>
    <row r="26" spans="1:15">
      <c r="H26" s="3">
        <v>0</v>
      </c>
      <c r="I26">
        <f>IF(ABS(1-(L21+L26))&lt;=0.00001,L21*M24+L26*M29,NA())</f>
        <v>1500000</v>
      </c>
      <c r="L26" s="3">
        <v>0.5</v>
      </c>
    </row>
    <row r="27" spans="1:15">
      <c r="L27" t="s">
        <v>25</v>
      </c>
    </row>
    <row r="28" spans="1:15">
      <c r="O28">
        <f>SUM(D31,H26,L29)</f>
        <v>1200000</v>
      </c>
    </row>
    <row r="29" spans="1:15">
      <c r="D29" t="s">
        <v>20</v>
      </c>
      <c r="L29" s="3">
        <f>120*10000</f>
        <v>1200000</v>
      </c>
      <c r="M29">
        <f>O28</f>
        <v>1200000</v>
      </c>
    </row>
    <row r="30" spans="1:15">
      <c r="B30">
        <f>IF(A31=E11,1,IF(A31=E31,2,IF(A31=E51,3)))</f>
        <v>1</v>
      </c>
    </row>
    <row r="31" spans="1:15">
      <c r="A31">
        <f>MAX(E11,E31,E51)</f>
        <v>1304000</v>
      </c>
      <c r="D31" s="3">
        <v>0</v>
      </c>
      <c r="E31">
        <f>IF(ABS(1-(H23+H33))&lt;=0.00001,H23*I26+H33*I36,NA())</f>
        <v>1236000</v>
      </c>
      <c r="L31" s="3">
        <v>0.7</v>
      </c>
    </row>
    <row r="32" spans="1:15">
      <c r="L32" t="s">
        <v>24</v>
      </c>
    </row>
    <row r="33" spans="8:15">
      <c r="H33" s="3">
        <v>0.5</v>
      </c>
      <c r="O33">
        <f>SUM(D31,H36,L34)</f>
        <v>1080000</v>
      </c>
    </row>
    <row r="34" spans="8:15">
      <c r="H34" t="s">
        <v>23</v>
      </c>
      <c r="L34" s="3">
        <f>180*6000</f>
        <v>1080000</v>
      </c>
      <c r="M34">
        <f>O33</f>
        <v>1080000</v>
      </c>
    </row>
    <row r="36" spans="8:15">
      <c r="H36" s="3">
        <v>0</v>
      </c>
      <c r="I36">
        <f>IF(ABS(1-(L31+L36))&lt;=0.00001,L31*M34+L36*M39,NA())</f>
        <v>972000</v>
      </c>
      <c r="L36" s="3">
        <v>0.3</v>
      </c>
    </row>
    <row r="37" spans="8:15">
      <c r="L37" t="s">
        <v>25</v>
      </c>
    </row>
    <row r="38" spans="8:15">
      <c r="O38">
        <f>SUM(D31,H36,L39)</f>
        <v>720000</v>
      </c>
    </row>
    <row r="39" spans="8:15">
      <c r="L39" s="3">
        <f>120*6000</f>
        <v>720000</v>
      </c>
      <c r="M39">
        <f>O38</f>
        <v>720000</v>
      </c>
    </row>
    <row r="41" spans="8:15">
      <c r="L41" s="3">
        <v>0.5</v>
      </c>
    </row>
    <row r="42" spans="8:15">
      <c r="L42" t="s">
        <v>24</v>
      </c>
    </row>
    <row r="43" spans="8:15">
      <c r="H43" s="3">
        <v>0.5</v>
      </c>
      <c r="O43">
        <f>SUM(D51,H46,L44)</f>
        <v>1500000</v>
      </c>
    </row>
    <row r="44" spans="8:15">
      <c r="H44" t="s">
        <v>22</v>
      </c>
      <c r="L44" s="3">
        <f>150*10000</f>
        <v>1500000</v>
      </c>
      <c r="M44">
        <f>O43</f>
        <v>1500000</v>
      </c>
    </row>
    <row r="46" spans="8:15">
      <c r="H46" s="3">
        <v>0</v>
      </c>
      <c r="I46">
        <f>IF(ABS(1-(L41+L46))&lt;=0.00001,L41*M44+L46*M49,NA())</f>
        <v>1500000</v>
      </c>
      <c r="L46" s="3">
        <v>0.5</v>
      </c>
    </row>
    <row r="47" spans="8:15">
      <c r="L47" t="s">
        <v>25</v>
      </c>
    </row>
    <row r="48" spans="8:15">
      <c r="O48">
        <f>SUM(D51,H46,L49)</f>
        <v>1500000</v>
      </c>
    </row>
    <row r="49" spans="4:15">
      <c r="D49" t="s">
        <v>29</v>
      </c>
      <c r="L49" s="3">
        <f>150*10000</f>
        <v>1500000</v>
      </c>
      <c r="M49">
        <f>O48</f>
        <v>1500000</v>
      </c>
    </row>
    <row r="51" spans="4:15">
      <c r="D51" s="3">
        <v>0</v>
      </c>
      <c r="E51">
        <f>IF(ABS(1-(H43+H53))&lt;=0.00001,H43*I46+H53*I56,NA())</f>
        <v>1200000</v>
      </c>
      <c r="L51" s="3">
        <v>0.7</v>
      </c>
    </row>
    <row r="52" spans="4:15">
      <c r="L52" t="s">
        <v>24</v>
      </c>
    </row>
    <row r="53" spans="4:15">
      <c r="H53" s="3">
        <v>0.5</v>
      </c>
      <c r="O53">
        <f>SUM(D51,H56,L54)</f>
        <v>900000</v>
      </c>
    </row>
    <row r="54" spans="4:15">
      <c r="H54" t="s">
        <v>23</v>
      </c>
      <c r="L54" s="3">
        <f>150*6000</f>
        <v>900000</v>
      </c>
      <c r="M54">
        <f>O53</f>
        <v>900000</v>
      </c>
    </row>
    <row r="56" spans="4:15">
      <c r="H56" s="3">
        <v>0</v>
      </c>
      <c r="I56">
        <f>IF(ABS(1-(L51+L56))&lt;=0.00001,L51*M54+L56*M59,NA())</f>
        <v>900000</v>
      </c>
      <c r="L56" s="3">
        <v>0.3</v>
      </c>
    </row>
    <row r="57" spans="4:15">
      <c r="L57" t="s">
        <v>25</v>
      </c>
    </row>
    <row r="58" spans="4:15">
      <c r="O58">
        <f>SUM(D51,H56,L59)</f>
        <v>900000</v>
      </c>
    </row>
    <row r="59" spans="4:15">
      <c r="L59" s="3">
        <f>150*6000</f>
        <v>900000</v>
      </c>
      <c r="M59">
        <f>O58</f>
        <v>900000</v>
      </c>
    </row>
    <row r="1000" spans="189:204">
      <c r="GH1000" s="1" t="s">
        <v>0</v>
      </c>
      <c r="GI1000" s="1" t="s">
        <v>1</v>
      </c>
      <c r="GJ1000" s="1" t="s">
        <v>2</v>
      </c>
      <c r="GK1000" s="1" t="s">
        <v>3</v>
      </c>
      <c r="GL1000" s="1" t="s">
        <v>5</v>
      </c>
      <c r="GM1000" s="1" t="s">
        <v>6</v>
      </c>
      <c r="GN1000" s="1" t="s">
        <v>7</v>
      </c>
      <c r="GO1000" s="1" t="s">
        <v>8</v>
      </c>
      <c r="GP1000" s="1" t="s">
        <v>9</v>
      </c>
      <c r="GQ1000" s="1" t="s">
        <v>10</v>
      </c>
      <c r="GR1000" s="1" t="s">
        <v>11</v>
      </c>
      <c r="GS1000" s="1" t="s">
        <v>12</v>
      </c>
      <c r="GT1000" s="1" t="s">
        <v>13</v>
      </c>
      <c r="GU1000" s="1" t="s">
        <v>14</v>
      </c>
      <c r="GV1000" s="1" t="s">
        <v>15</v>
      </c>
    </row>
    <row r="1001" spans="189:204">
      <c r="GG1001">
        <v>0</v>
      </c>
      <c r="GH1001" s="1">
        <v>0</v>
      </c>
      <c r="GI1001" s="1" t="s">
        <v>4</v>
      </c>
      <c r="GJ1001" s="1">
        <v>0</v>
      </c>
      <c r="GK1001" s="1">
        <v>0</v>
      </c>
      <c r="GL1001" s="1">
        <v>0</v>
      </c>
      <c r="GM1001" s="1" t="s">
        <v>16</v>
      </c>
      <c r="GN1001" s="1">
        <v>3</v>
      </c>
      <c r="GO1001" s="1">
        <v>1</v>
      </c>
      <c r="GP1001" s="1">
        <v>2</v>
      </c>
      <c r="GQ1001" s="1">
        <v>15</v>
      </c>
      <c r="GR1001" s="1">
        <v>0</v>
      </c>
      <c r="GS1001" s="1">
        <v>0</v>
      </c>
      <c r="GT1001" s="2">
        <v>29</v>
      </c>
      <c r="GU1001" s="2">
        <v>1</v>
      </c>
      <c r="GV1001" s="2" t="b">
        <v>1</v>
      </c>
    </row>
    <row r="1002" spans="189:204">
      <c r="GG1002">
        <v>0</v>
      </c>
      <c r="GH1002" s="1">
        <v>1</v>
      </c>
      <c r="GK1002">
        <v>0</v>
      </c>
      <c r="GL1002" s="1">
        <v>0</v>
      </c>
      <c r="GM1002" s="1" t="s">
        <v>21</v>
      </c>
      <c r="GN1002" s="1">
        <v>2</v>
      </c>
      <c r="GO1002" s="1">
        <v>3</v>
      </c>
      <c r="GP1002" s="1">
        <v>4</v>
      </c>
      <c r="GQ1002" s="1">
        <v>0</v>
      </c>
      <c r="GR1002" s="1">
        <v>0</v>
      </c>
      <c r="GS1002" s="1">
        <v>0</v>
      </c>
      <c r="GT1002" s="2">
        <v>9</v>
      </c>
      <c r="GU1002" s="2">
        <v>5</v>
      </c>
      <c r="GV1002" s="2" t="b">
        <v>1</v>
      </c>
    </row>
    <row r="1003" spans="189:204">
      <c r="GG1003">
        <v>15</v>
      </c>
      <c r="GH1003" s="1">
        <v>2</v>
      </c>
      <c r="GK1003">
        <v>0</v>
      </c>
      <c r="GL1003" s="1">
        <v>0</v>
      </c>
      <c r="GM1003" s="1" t="s">
        <v>21</v>
      </c>
      <c r="GN1003" s="1">
        <v>2</v>
      </c>
      <c r="GO1003" s="1">
        <v>5</v>
      </c>
      <c r="GP1003" s="1">
        <v>6</v>
      </c>
      <c r="GQ1003" s="1">
        <v>0</v>
      </c>
      <c r="GR1003" s="1">
        <v>0</v>
      </c>
      <c r="GS1003" s="1">
        <v>0</v>
      </c>
      <c r="GT1003" s="2">
        <v>29</v>
      </c>
      <c r="GU1003" s="2">
        <v>5</v>
      </c>
      <c r="GV1003" s="2" t="b">
        <v>1</v>
      </c>
    </row>
    <row r="1004" spans="189:204">
      <c r="GG1004">
        <v>0</v>
      </c>
      <c r="GH1004">
        <v>3</v>
      </c>
      <c r="GL1004">
        <v>1</v>
      </c>
      <c r="GM1004" t="s">
        <v>21</v>
      </c>
      <c r="GN1004">
        <v>2</v>
      </c>
      <c r="GO1004">
        <v>7</v>
      </c>
      <c r="GP1004">
        <v>8</v>
      </c>
      <c r="GQ1004">
        <v>0</v>
      </c>
      <c r="GR1004">
        <v>0</v>
      </c>
      <c r="GS1004">
        <v>0</v>
      </c>
      <c r="GT1004">
        <v>4</v>
      </c>
      <c r="GU1004">
        <v>9</v>
      </c>
      <c r="GV1004" t="b">
        <v>1</v>
      </c>
    </row>
    <row r="1005" spans="189:204">
      <c r="GG1005">
        <v>0</v>
      </c>
      <c r="GH1005">
        <v>4</v>
      </c>
      <c r="GL1005">
        <v>1</v>
      </c>
      <c r="GM1005" t="s">
        <v>21</v>
      </c>
      <c r="GN1005">
        <v>2</v>
      </c>
      <c r="GO1005">
        <v>9</v>
      </c>
      <c r="GP1005">
        <v>10</v>
      </c>
      <c r="GQ1005">
        <v>0</v>
      </c>
      <c r="GR1005">
        <v>0</v>
      </c>
      <c r="GS1005">
        <v>0</v>
      </c>
      <c r="GT1005">
        <v>14</v>
      </c>
      <c r="GU1005">
        <v>9</v>
      </c>
      <c r="GV1005" t="b">
        <v>1</v>
      </c>
    </row>
    <row r="1006" spans="189:204">
      <c r="GG1006">
        <v>16</v>
      </c>
      <c r="GH1006">
        <v>5</v>
      </c>
      <c r="GL1006">
        <v>2</v>
      </c>
      <c r="GM1006" t="s">
        <v>21</v>
      </c>
      <c r="GN1006">
        <v>2</v>
      </c>
      <c r="GO1006">
        <v>11</v>
      </c>
      <c r="GP1006">
        <v>12</v>
      </c>
      <c r="GQ1006">
        <v>0</v>
      </c>
      <c r="GR1006">
        <v>0</v>
      </c>
      <c r="GS1006">
        <v>0</v>
      </c>
      <c r="GT1006">
        <v>24</v>
      </c>
      <c r="GU1006">
        <v>9</v>
      </c>
      <c r="GV1006" t="b">
        <v>1</v>
      </c>
    </row>
    <row r="1007" spans="189:204">
      <c r="GG1007">
        <v>17</v>
      </c>
      <c r="GH1007">
        <v>6</v>
      </c>
      <c r="GL1007">
        <v>2</v>
      </c>
      <c r="GM1007" t="s">
        <v>21</v>
      </c>
      <c r="GN1007">
        <v>2</v>
      </c>
      <c r="GO1007">
        <v>13</v>
      </c>
      <c r="GP1007">
        <v>14</v>
      </c>
      <c r="GQ1007">
        <v>0</v>
      </c>
      <c r="GR1007">
        <v>0</v>
      </c>
      <c r="GS1007">
        <v>0</v>
      </c>
      <c r="GT1007">
        <v>34</v>
      </c>
      <c r="GU1007">
        <v>9</v>
      </c>
      <c r="GV1007" t="b">
        <v>1</v>
      </c>
    </row>
    <row r="1008" spans="189:204">
      <c r="GG1008">
        <v>0</v>
      </c>
      <c r="GH1008">
        <v>7</v>
      </c>
      <c r="GL1008">
        <v>3</v>
      </c>
      <c r="GM1008" t="s">
        <v>17</v>
      </c>
      <c r="GN1008">
        <v>0</v>
      </c>
      <c r="GO1008">
        <v>0</v>
      </c>
      <c r="GP1008">
        <v>0</v>
      </c>
      <c r="GQ1008">
        <v>0</v>
      </c>
      <c r="GR1008">
        <v>0</v>
      </c>
      <c r="GS1008">
        <v>0</v>
      </c>
      <c r="GT1008">
        <v>2</v>
      </c>
      <c r="GU1008">
        <v>13</v>
      </c>
      <c r="GV1008" t="b">
        <v>1</v>
      </c>
    </row>
    <row r="1009" spans="189:204">
      <c r="GG1009">
        <v>0</v>
      </c>
      <c r="GH1009">
        <v>8</v>
      </c>
      <c r="GL1009">
        <v>3</v>
      </c>
      <c r="GM1009" t="s">
        <v>17</v>
      </c>
      <c r="GN1009">
        <v>0</v>
      </c>
      <c r="GO1009">
        <v>0</v>
      </c>
      <c r="GP1009">
        <v>0</v>
      </c>
      <c r="GQ1009">
        <v>0</v>
      </c>
      <c r="GR1009">
        <v>0</v>
      </c>
      <c r="GS1009">
        <v>0</v>
      </c>
      <c r="GT1009">
        <v>7</v>
      </c>
      <c r="GU1009">
        <v>13</v>
      </c>
      <c r="GV1009" t="b">
        <v>1</v>
      </c>
    </row>
    <row r="1010" spans="189:204">
      <c r="GG1010">
        <v>0</v>
      </c>
      <c r="GH1010">
        <v>9</v>
      </c>
      <c r="GL1010">
        <v>4</v>
      </c>
      <c r="GM1010" t="s">
        <v>17</v>
      </c>
      <c r="GN1010">
        <v>0</v>
      </c>
      <c r="GO1010">
        <v>0</v>
      </c>
      <c r="GP1010">
        <v>0</v>
      </c>
      <c r="GQ1010">
        <v>0</v>
      </c>
      <c r="GR1010">
        <v>0</v>
      </c>
      <c r="GS1010">
        <v>0</v>
      </c>
      <c r="GT1010">
        <v>12</v>
      </c>
      <c r="GU1010">
        <v>13</v>
      </c>
      <c r="GV1010" t="b">
        <v>1</v>
      </c>
    </row>
    <row r="1011" spans="189:204">
      <c r="GG1011">
        <v>0</v>
      </c>
      <c r="GH1011">
        <v>10</v>
      </c>
      <c r="GL1011">
        <v>4</v>
      </c>
      <c r="GM1011" t="s">
        <v>17</v>
      </c>
      <c r="GN1011">
        <v>0</v>
      </c>
      <c r="GO1011">
        <v>0</v>
      </c>
      <c r="GP1011">
        <v>0</v>
      </c>
      <c r="GQ1011">
        <v>0</v>
      </c>
      <c r="GR1011">
        <v>0</v>
      </c>
      <c r="GS1011">
        <v>0</v>
      </c>
      <c r="GT1011">
        <v>17</v>
      </c>
      <c r="GU1011">
        <v>13</v>
      </c>
      <c r="GV1011" t="b">
        <v>1</v>
      </c>
    </row>
    <row r="1012" spans="189:204">
      <c r="GG1012">
        <v>18</v>
      </c>
      <c r="GH1012">
        <v>11</v>
      </c>
      <c r="GL1012">
        <v>5</v>
      </c>
      <c r="GM1012" t="s">
        <v>17</v>
      </c>
      <c r="GN1012">
        <v>0</v>
      </c>
      <c r="GO1012">
        <v>0</v>
      </c>
      <c r="GP1012">
        <v>0</v>
      </c>
      <c r="GQ1012">
        <v>0</v>
      </c>
      <c r="GR1012">
        <v>0</v>
      </c>
      <c r="GS1012">
        <v>0</v>
      </c>
      <c r="GT1012">
        <v>22</v>
      </c>
      <c r="GU1012">
        <v>13</v>
      </c>
      <c r="GV1012" t="b">
        <v>1</v>
      </c>
    </row>
    <row r="1013" spans="189:204">
      <c r="GG1013">
        <v>19</v>
      </c>
      <c r="GH1013">
        <v>12</v>
      </c>
      <c r="GL1013">
        <v>5</v>
      </c>
      <c r="GM1013" t="s">
        <v>17</v>
      </c>
      <c r="GN1013">
        <v>0</v>
      </c>
      <c r="GO1013">
        <v>0</v>
      </c>
      <c r="GP1013">
        <v>0</v>
      </c>
      <c r="GQ1013">
        <v>0</v>
      </c>
      <c r="GR1013">
        <v>0</v>
      </c>
      <c r="GS1013">
        <v>0</v>
      </c>
      <c r="GT1013">
        <v>27</v>
      </c>
      <c r="GU1013">
        <v>13</v>
      </c>
      <c r="GV1013" t="b">
        <v>1</v>
      </c>
    </row>
    <row r="1014" spans="189:204">
      <c r="GG1014">
        <v>20</v>
      </c>
      <c r="GH1014">
        <v>13</v>
      </c>
      <c r="GL1014">
        <v>6</v>
      </c>
      <c r="GM1014" t="s">
        <v>17</v>
      </c>
      <c r="GN1014">
        <v>0</v>
      </c>
      <c r="GO1014">
        <v>0</v>
      </c>
      <c r="GP1014">
        <v>0</v>
      </c>
      <c r="GQ1014">
        <v>0</v>
      </c>
      <c r="GR1014">
        <v>0</v>
      </c>
      <c r="GS1014">
        <v>0</v>
      </c>
      <c r="GT1014">
        <v>32</v>
      </c>
      <c r="GU1014">
        <v>13</v>
      </c>
      <c r="GV1014" t="b">
        <v>1</v>
      </c>
    </row>
    <row r="1015" spans="189:204">
      <c r="GG1015">
        <v>21</v>
      </c>
      <c r="GH1015">
        <v>14</v>
      </c>
      <c r="GL1015">
        <v>6</v>
      </c>
      <c r="GM1015" t="s">
        <v>17</v>
      </c>
      <c r="GN1015">
        <v>0</v>
      </c>
      <c r="GO1015">
        <v>0</v>
      </c>
      <c r="GP1015">
        <v>0</v>
      </c>
      <c r="GQ1015">
        <v>0</v>
      </c>
      <c r="GR1015">
        <v>0</v>
      </c>
      <c r="GS1015">
        <v>0</v>
      </c>
      <c r="GT1015">
        <v>37</v>
      </c>
      <c r="GU1015">
        <v>13</v>
      </c>
      <c r="GV1015" t="b">
        <v>1</v>
      </c>
    </row>
    <row r="1016" spans="189:204">
      <c r="GG1016">
        <v>0</v>
      </c>
      <c r="GH1016">
        <v>15</v>
      </c>
      <c r="GK1016">
        <v>0</v>
      </c>
      <c r="GL1016">
        <v>0</v>
      </c>
      <c r="GM1016" s="1" t="s">
        <v>21</v>
      </c>
      <c r="GN1016" s="1">
        <v>2</v>
      </c>
      <c r="GO1016">
        <v>16</v>
      </c>
      <c r="GP1016">
        <v>17</v>
      </c>
      <c r="GQ1016">
        <v>0</v>
      </c>
      <c r="GR1016">
        <v>0</v>
      </c>
      <c r="GS1016">
        <v>0</v>
      </c>
      <c r="GT1016">
        <v>49</v>
      </c>
      <c r="GU1016">
        <v>5</v>
      </c>
      <c r="GV1016" t="b">
        <v>1</v>
      </c>
    </row>
    <row r="1017" spans="189:204">
      <c r="GH1017">
        <v>16</v>
      </c>
      <c r="GL1017">
        <v>15</v>
      </c>
      <c r="GM1017" t="s">
        <v>21</v>
      </c>
      <c r="GN1017">
        <v>2</v>
      </c>
      <c r="GO1017">
        <v>18</v>
      </c>
      <c r="GP1017">
        <v>19</v>
      </c>
      <c r="GQ1017">
        <v>0</v>
      </c>
      <c r="GR1017">
        <v>0</v>
      </c>
      <c r="GS1017">
        <v>0</v>
      </c>
      <c r="GT1017">
        <v>44</v>
      </c>
      <c r="GU1017">
        <v>9</v>
      </c>
      <c r="GV1017" t="b">
        <v>1</v>
      </c>
    </row>
    <row r="1018" spans="189:204">
      <c r="GH1018">
        <v>17</v>
      </c>
      <c r="GL1018">
        <v>15</v>
      </c>
      <c r="GM1018" t="s">
        <v>21</v>
      </c>
      <c r="GN1018">
        <v>2</v>
      </c>
      <c r="GO1018">
        <v>20</v>
      </c>
      <c r="GP1018">
        <v>21</v>
      </c>
      <c r="GQ1018">
        <v>0</v>
      </c>
      <c r="GR1018">
        <v>0</v>
      </c>
      <c r="GS1018">
        <v>0</v>
      </c>
      <c r="GT1018">
        <v>54</v>
      </c>
      <c r="GU1018">
        <v>9</v>
      </c>
      <c r="GV1018" t="b">
        <v>1</v>
      </c>
    </row>
    <row r="1019" spans="189:204">
      <c r="GH1019">
        <v>18</v>
      </c>
      <c r="GL1019">
        <v>16</v>
      </c>
      <c r="GM1019" t="s">
        <v>17</v>
      </c>
      <c r="GN1019">
        <v>0</v>
      </c>
      <c r="GO1019">
        <v>0</v>
      </c>
      <c r="GP1019">
        <v>0</v>
      </c>
      <c r="GQ1019">
        <v>0</v>
      </c>
      <c r="GR1019">
        <v>0</v>
      </c>
      <c r="GS1019">
        <v>0</v>
      </c>
      <c r="GT1019">
        <v>42</v>
      </c>
      <c r="GU1019">
        <v>13</v>
      </c>
      <c r="GV1019" t="b">
        <v>1</v>
      </c>
    </row>
    <row r="1020" spans="189:204">
      <c r="GH1020">
        <v>19</v>
      </c>
      <c r="GL1020">
        <v>16</v>
      </c>
      <c r="GM1020" t="s">
        <v>17</v>
      </c>
      <c r="GN1020">
        <v>0</v>
      </c>
      <c r="GO1020">
        <v>0</v>
      </c>
      <c r="GP1020">
        <v>0</v>
      </c>
      <c r="GQ1020">
        <v>0</v>
      </c>
      <c r="GR1020">
        <v>0</v>
      </c>
      <c r="GS1020">
        <v>0</v>
      </c>
      <c r="GT1020">
        <v>47</v>
      </c>
      <c r="GU1020">
        <v>13</v>
      </c>
      <c r="GV1020" t="b">
        <v>1</v>
      </c>
    </row>
    <row r="1021" spans="189:204">
      <c r="GH1021">
        <v>20</v>
      </c>
      <c r="GL1021">
        <v>17</v>
      </c>
      <c r="GM1021" t="s">
        <v>17</v>
      </c>
      <c r="GN1021">
        <v>0</v>
      </c>
      <c r="GO1021">
        <v>0</v>
      </c>
      <c r="GP1021">
        <v>0</v>
      </c>
      <c r="GQ1021">
        <v>0</v>
      </c>
      <c r="GR1021">
        <v>0</v>
      </c>
      <c r="GS1021">
        <v>0</v>
      </c>
      <c r="GT1021">
        <v>52</v>
      </c>
      <c r="GU1021">
        <v>13</v>
      </c>
      <c r="GV1021" t="b">
        <v>1</v>
      </c>
    </row>
    <row r="1022" spans="189:204">
      <c r="GH1022">
        <v>21</v>
      </c>
      <c r="GL1022">
        <v>17</v>
      </c>
      <c r="GM1022" t="s">
        <v>17</v>
      </c>
      <c r="GN1022">
        <v>0</v>
      </c>
      <c r="GO1022">
        <v>0</v>
      </c>
      <c r="GP1022">
        <v>0</v>
      </c>
      <c r="GQ1022">
        <v>0</v>
      </c>
      <c r="GR1022">
        <v>0</v>
      </c>
      <c r="GS1022">
        <v>0</v>
      </c>
      <c r="GT1022">
        <v>57</v>
      </c>
      <c r="GU1022">
        <v>13</v>
      </c>
      <c r="GV1022" t="b">
        <v>1</v>
      </c>
    </row>
  </sheetData>
  <pageMargins left="0.7" right="0.7" top="0.75" bottom="0.75" header="0.3" footer="0.3"/>
  <pageSetup orientation="portrait" horizontalDpi="0" verticalDpi="0"/>
  <headerFooter>
    <oddFooter>&amp;l&amp;bTreePlan Student License, For Education Only&amp;r&amp;bTreePlan.com</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BB5A-3D7F-D94B-BE25-D0835384B98B}">
  <dimension ref="A1:GV1029"/>
  <sheetViews>
    <sheetView zoomScaleNormal="100" workbookViewId="0">
      <selection activeCell="P72" sqref="P72"/>
    </sheetView>
  </sheetViews>
  <sheetFormatPr baseColWidth="10" defaultRowHeight="16"/>
  <cols>
    <col min="2" max="2" width="2.33203125" customWidth="1"/>
    <col min="3" max="3" width="3.83203125" customWidth="1"/>
    <col min="6" max="6" width="2.33203125" customWidth="1"/>
    <col min="7" max="7" width="3.83203125" customWidth="1"/>
    <col min="10" max="10" width="2.33203125" customWidth="1"/>
    <col min="11" max="11" width="3.83203125" customWidth="1"/>
    <col min="14" max="14" width="2.33203125" customWidth="1"/>
    <col min="16" max="16" width="75.6640625" customWidth="1"/>
  </cols>
  <sheetData>
    <row r="1" spans="1:18">
      <c r="A1" s="4" t="s">
        <v>18</v>
      </c>
      <c r="L1" s="3">
        <v>0.5</v>
      </c>
      <c r="O1" s="5" t="s">
        <v>19</v>
      </c>
    </row>
    <row r="2" spans="1:18" ht="34">
      <c r="L2" t="s">
        <v>24</v>
      </c>
      <c r="Q2" s="7" t="s">
        <v>31</v>
      </c>
      <c r="R2">
        <v>200000</v>
      </c>
    </row>
    <row r="3" spans="1:18" ht="34">
      <c r="H3" s="3">
        <v>0.5</v>
      </c>
      <c r="O3">
        <f>SUM(D11,H6,L4)</f>
        <v>1500000</v>
      </c>
      <c r="P3" s="8" t="s">
        <v>32</v>
      </c>
    </row>
    <row r="4" spans="1:18" ht="51">
      <c r="H4" t="s">
        <v>22</v>
      </c>
      <c r="L4" s="3">
        <f>0</f>
        <v>0</v>
      </c>
      <c r="M4">
        <f>O3</f>
        <v>1500000</v>
      </c>
      <c r="P4" s="8" t="s">
        <v>36</v>
      </c>
    </row>
    <row r="5" spans="1:18">
      <c r="M5">
        <f>A-B*EXP(-M4/RT)</f>
        <v>0.99944691562985222</v>
      </c>
      <c r="P5" s="6"/>
    </row>
    <row r="6" spans="1:18" ht="34">
      <c r="H6" s="3">
        <f>150*10000</f>
        <v>1500000</v>
      </c>
      <c r="I6">
        <f>-LN((A-I7)/B)*RT</f>
        <v>1500000.0000000184</v>
      </c>
      <c r="L6" s="3">
        <v>0.5</v>
      </c>
      <c r="P6" s="6" t="s">
        <v>34</v>
      </c>
    </row>
    <row r="7" spans="1:18" ht="34">
      <c r="I7">
        <f>IF(ABS(1-(L1+L6))&lt;=0.00001,L1*M5+L6*M10,NA())</f>
        <v>0.99944691562985222</v>
      </c>
      <c r="L7" t="s">
        <v>25</v>
      </c>
      <c r="P7" s="6" t="s">
        <v>37</v>
      </c>
    </row>
    <row r="8" spans="1:18">
      <c r="O8">
        <f>SUM(D11,H6,L9)</f>
        <v>1500000</v>
      </c>
      <c r="P8" s="6"/>
    </row>
    <row r="9" spans="1:18" ht="17">
      <c r="D9" t="s">
        <v>29</v>
      </c>
      <c r="L9" s="3">
        <f>0</f>
        <v>0</v>
      </c>
      <c r="M9">
        <f>O8</f>
        <v>1500000</v>
      </c>
      <c r="P9" s="8" t="s">
        <v>38</v>
      </c>
    </row>
    <row r="10" spans="1:18" ht="34">
      <c r="M10">
        <f>A-B*EXP(-M9/RT)</f>
        <v>0.99944691562985222</v>
      </c>
      <c r="P10" s="6" t="s">
        <v>41</v>
      </c>
    </row>
    <row r="11" spans="1:18">
      <c r="D11" s="3">
        <v>0</v>
      </c>
      <c r="E11">
        <f>-LN((A-E12)/B)*RT</f>
        <v>1028911.9657972422</v>
      </c>
      <c r="L11" s="3">
        <v>0.7</v>
      </c>
      <c r="P11" s="6"/>
    </row>
    <row r="12" spans="1:18">
      <c r="E12">
        <f>IF(ABS(1-(H3+H13))&lt;=0.00001,H3*I7+H13*I17,NA())</f>
        <v>0.99416895954580498</v>
      </c>
      <c r="L12" t="s">
        <v>24</v>
      </c>
    </row>
    <row r="13" spans="1:18">
      <c r="H13" s="3">
        <v>0.5</v>
      </c>
      <c r="O13">
        <f>SUM(D11,H16,L14)</f>
        <v>900000</v>
      </c>
    </row>
    <row r="14" spans="1:18">
      <c r="H14" t="s">
        <v>23</v>
      </c>
      <c r="L14" s="3">
        <v>0</v>
      </c>
      <c r="M14">
        <f>O13</f>
        <v>900000</v>
      </c>
    </row>
    <row r="15" spans="1:18">
      <c r="M15">
        <f>A-B*EXP(-M14/RT)</f>
        <v>0.98889100346175773</v>
      </c>
    </row>
    <row r="16" spans="1:18">
      <c r="H16" s="3">
        <f>150*6000</f>
        <v>900000</v>
      </c>
      <c r="I16">
        <f>-LN((A-I17)/B)*RT</f>
        <v>900000.0000000007</v>
      </c>
      <c r="L16" s="3">
        <v>0.3</v>
      </c>
    </row>
    <row r="17" spans="4:15">
      <c r="I17">
        <f>IF(ABS(1-(L11+L16))&lt;=0.00001,L11*M15+L16*M20,NA())</f>
        <v>0.98889100346175773</v>
      </c>
      <c r="L17" t="s">
        <v>25</v>
      </c>
    </row>
    <row r="18" spans="4:15">
      <c r="O18">
        <f>SUM(D11,H16,L19)</f>
        <v>900000</v>
      </c>
    </row>
    <row r="19" spans="4:15">
      <c r="L19" s="3">
        <v>0</v>
      </c>
      <c r="M19">
        <f>O18</f>
        <v>900000</v>
      </c>
    </row>
    <row r="20" spans="4:15">
      <c r="M20">
        <f>A-B*EXP(-M19/RT)</f>
        <v>0.98889100346175773</v>
      </c>
    </row>
    <row r="21" spans="4:15">
      <c r="L21" s="3">
        <v>0.5</v>
      </c>
    </row>
    <row r="22" spans="4:15">
      <c r="L22" t="s">
        <v>24</v>
      </c>
    </row>
    <row r="23" spans="4:15">
      <c r="H23" s="3">
        <v>0.5</v>
      </c>
      <c r="O23">
        <f>SUM(D31,H26,L24)</f>
        <v>1800000</v>
      </c>
    </row>
    <row r="24" spans="4:15">
      <c r="H24" t="s">
        <v>22</v>
      </c>
      <c r="L24" s="3">
        <f>180*10000</f>
        <v>1800000</v>
      </c>
      <c r="M24">
        <f>O23</f>
        <v>1800000</v>
      </c>
    </row>
    <row r="25" spans="4:15">
      <c r="M25">
        <f>A-B*EXP(-M24/RT)</f>
        <v>0.99987659019591335</v>
      </c>
    </row>
    <row r="26" spans="4:15">
      <c r="H26" s="3">
        <v>0</v>
      </c>
      <c r="I26">
        <f>-LN((A-I27)/B)*RT</f>
        <v>1328911.9657972415</v>
      </c>
      <c r="L26" s="3">
        <v>0.5</v>
      </c>
    </row>
    <row r="27" spans="4:15">
      <c r="I27">
        <f>IF(ABS(1-(L21+L26))&lt;=0.00001,L21*M25+L26*M30,NA())</f>
        <v>0.99869891900962349</v>
      </c>
      <c r="L27" t="s">
        <v>25</v>
      </c>
    </row>
    <row r="28" spans="4:15">
      <c r="O28">
        <f>SUM(D31,H26,L29)</f>
        <v>1200000</v>
      </c>
    </row>
    <row r="29" spans="4:15">
      <c r="D29" t="s">
        <v>20</v>
      </c>
      <c r="L29" s="3">
        <f>120*10000</f>
        <v>1200000</v>
      </c>
      <c r="M29">
        <f>O28</f>
        <v>1200000</v>
      </c>
    </row>
    <row r="30" spans="4:15">
      <c r="M30">
        <f>A-B*EXP(-M29/RT)</f>
        <v>0.99752124782333362</v>
      </c>
    </row>
    <row r="31" spans="4:15">
      <c r="D31" s="3">
        <v>0</v>
      </c>
      <c r="E31">
        <f>-LN((A-E32)/B)*RT</f>
        <v>1012494.0988830338</v>
      </c>
      <c r="L31" s="3">
        <v>0.7</v>
      </c>
    </row>
    <row r="32" spans="4:15">
      <c r="E32">
        <f>IF(ABS(1-(H23+H33))&lt;=0.00001,H23*I27+H33*I37,NA())</f>
        <v>0.99367009780780347</v>
      </c>
      <c r="L32" t="s">
        <v>24</v>
      </c>
    </row>
    <row r="33" spans="1:15">
      <c r="H33" s="3">
        <v>0.5</v>
      </c>
      <c r="O33">
        <f>SUM(D31,H36,L34)</f>
        <v>1080000</v>
      </c>
    </row>
    <row r="34" spans="1:15">
      <c r="H34" t="s">
        <v>23</v>
      </c>
      <c r="L34" s="3">
        <f>180*6000</f>
        <v>1080000</v>
      </c>
      <c r="M34">
        <f>O33</f>
        <v>1080000</v>
      </c>
    </row>
    <row r="35" spans="1:15">
      <c r="M35">
        <f>A-B*EXP(-M34/RT)</f>
        <v>0.99548341905738735</v>
      </c>
    </row>
    <row r="36" spans="1:15">
      <c r="H36" s="3">
        <v>0</v>
      </c>
      <c r="I36">
        <f>-LN((A-I37)/B)*RT</f>
        <v>895553.84985823953</v>
      </c>
      <c r="L36" s="3">
        <v>0.3</v>
      </c>
    </row>
    <row r="37" spans="1:15">
      <c r="I37">
        <f>IF(ABS(1-(L31+L36))&lt;=0.00001,L31*M35+L36*M40,NA())</f>
        <v>0.98864127660598333</v>
      </c>
      <c r="L37" t="s">
        <v>25</v>
      </c>
    </row>
    <row r="38" spans="1:15">
      <c r="O38">
        <f>SUM(D31,H36,L39)</f>
        <v>720000</v>
      </c>
    </row>
    <row r="39" spans="1:15">
      <c r="L39" s="3">
        <f>120*6000</f>
        <v>720000</v>
      </c>
      <c r="M39">
        <f>O38</f>
        <v>720000</v>
      </c>
    </row>
    <row r="40" spans="1:15">
      <c r="B40">
        <f>IF(A41=E11,1,IF(A41=E31,2,IF(A41=E51,3,IF(A41=E71,4))))</f>
        <v>4</v>
      </c>
      <c r="M40">
        <f>A-B*EXP(-M39/RT)</f>
        <v>0.97267627755270747</v>
      </c>
    </row>
    <row r="41" spans="1:15">
      <c r="A41">
        <f>MAX(E11,E31,E51,E71)</f>
        <v>1043205.6160951878</v>
      </c>
      <c r="L41" s="3">
        <v>0.5</v>
      </c>
    </row>
    <row r="42" spans="1:15">
      <c r="A42">
        <f>A-B*EXP(-A41/RT)</f>
        <v>0.99457115068749724</v>
      </c>
      <c r="L42" t="s">
        <v>24</v>
      </c>
    </row>
    <row r="43" spans="1:15">
      <c r="H43" s="3">
        <v>0.5</v>
      </c>
      <c r="O43">
        <f>SUM(D51,H46,L44)</f>
        <v>1650000</v>
      </c>
    </row>
    <row r="44" spans="1:15">
      <c r="H44" t="s">
        <v>22</v>
      </c>
      <c r="L44" s="3">
        <f>180*5000+150*5000</f>
        <v>1650000</v>
      </c>
      <c r="M44">
        <f>O43</f>
        <v>1650000</v>
      </c>
    </row>
    <row r="45" spans="1:15">
      <c r="M45">
        <f>A-B*EXP(-M44/RT)</f>
        <v>0.99973874144269836</v>
      </c>
    </row>
    <row r="46" spans="1:15">
      <c r="H46" s="3">
        <v>0</v>
      </c>
      <c r="I46">
        <f>-LN((A-I47)/B)*RT</f>
        <v>1448346.7805154382</v>
      </c>
      <c r="L46" s="3">
        <v>0.5</v>
      </c>
    </row>
    <row r="47" spans="1:15">
      <c r="I47">
        <f>IF(ABS(1-(L41+L46))&lt;=0.00001,L41*M45+L46*M50,NA())</f>
        <v>0.99928393091095358</v>
      </c>
      <c r="L47" t="s">
        <v>25</v>
      </c>
    </row>
    <row r="48" spans="1:15">
      <c r="O48">
        <f>SUM(D51,H46,L49)</f>
        <v>1350000</v>
      </c>
    </row>
    <row r="49" spans="4:15">
      <c r="D49" t="s">
        <v>35</v>
      </c>
      <c r="L49" s="3">
        <f>120*5000+150*5000</f>
        <v>1350000</v>
      </c>
      <c r="M49">
        <f>O48</f>
        <v>1350000</v>
      </c>
    </row>
    <row r="50" spans="4:15">
      <c r="M50">
        <f>A-B*EXP(-M49/RT)</f>
        <v>0.99882912037920879</v>
      </c>
    </row>
    <row r="51" spans="4:15">
      <c r="D51" s="3">
        <v>0</v>
      </c>
      <c r="E51">
        <f>-LN((A-E52)/B)*RT</f>
        <v>1042406.5089479081</v>
      </c>
      <c r="L51" s="3">
        <v>0.7</v>
      </c>
    </row>
    <row r="52" spans="4:15">
      <c r="E52">
        <f>IF(ABS(1-(H43+H53))&lt;=0.00001,H43*I47+H53*I57,NA())</f>
        <v>0.99454941613438452</v>
      </c>
      <c r="L52" t="s">
        <v>24</v>
      </c>
    </row>
    <row r="53" spans="4:15">
      <c r="H53" s="3">
        <v>0.5</v>
      </c>
      <c r="O53">
        <f>SUM(D51,H56,L54)</f>
        <v>990000</v>
      </c>
    </row>
    <row r="54" spans="4:15">
      <c r="H54" t="s">
        <v>23</v>
      </c>
      <c r="L54" s="3">
        <f>180*3000+150*3000</f>
        <v>990000</v>
      </c>
      <c r="M54">
        <f>O53</f>
        <v>990000</v>
      </c>
    </row>
    <row r="55" spans="4:15">
      <c r="M55">
        <f>A-B*EXP(-M54/RT)</f>
        <v>0.99291659107094787</v>
      </c>
    </row>
    <row r="56" spans="4:15">
      <c r="H56" s="3">
        <v>0</v>
      </c>
      <c r="I56">
        <f>-LN((A-I57)/B)*RT</f>
        <v>917365.90886102989</v>
      </c>
      <c r="L56" s="3">
        <v>0.3</v>
      </c>
    </row>
    <row r="57" spans="4:15">
      <c r="I57">
        <f>IF(ABS(1-(L51+L56))&lt;=0.00001,L51*M55+L56*M60,NA())</f>
        <v>0.98981490135781547</v>
      </c>
      <c r="L57" t="s">
        <v>25</v>
      </c>
    </row>
    <row r="58" spans="4:15">
      <c r="O58">
        <f>SUM(D51,H56,L59)</f>
        <v>810000</v>
      </c>
    </row>
    <row r="59" spans="4:15">
      <c r="L59" s="3">
        <f>120*3000+150*3000</f>
        <v>810000</v>
      </c>
      <c r="M59">
        <f>O58</f>
        <v>810000</v>
      </c>
    </row>
    <row r="60" spans="4:15">
      <c r="M60">
        <f>A-B*EXP(-M59/RT)</f>
        <v>0.98257762536050652</v>
      </c>
    </row>
    <row r="61" spans="4:15">
      <c r="L61" s="3">
        <v>0.5</v>
      </c>
    </row>
    <row r="62" spans="4:15">
      <c r="L62" t="s">
        <v>24</v>
      </c>
    </row>
    <row r="63" spans="4:15">
      <c r="H63" s="3">
        <v>0.5</v>
      </c>
      <c r="O63">
        <f>SUM(D71,H66,L64)</f>
        <v>1621707.7179467571</v>
      </c>
    </row>
    <row r="64" spans="4:15">
      <c r="H64" t="s">
        <v>22</v>
      </c>
      <c r="L64" s="3">
        <f>180*10000*X+150*10000*(1-X)</f>
        <v>1621707.7179467571</v>
      </c>
      <c r="M64">
        <f>O63</f>
        <v>1621707.7179467571</v>
      </c>
    </row>
    <row r="65" spans="4:15">
      <c r="M65">
        <f>A-B*EXP(-M64/RT)</f>
        <v>0.99969904162437373</v>
      </c>
    </row>
    <row r="66" spans="4:15">
      <c r="H66" s="3">
        <v>0</v>
      </c>
      <c r="I66">
        <f>-LN((A-I67)/B)*RT</f>
        <v>1465050.6413921511</v>
      </c>
      <c r="L66" s="3">
        <v>0.5</v>
      </c>
    </row>
    <row r="67" spans="4:15">
      <c r="I67">
        <f>IF(ABS(1-(L61+L66))&lt;=0.00001,L61*M65+L66*M70,NA())</f>
        <v>0.9993413071433277</v>
      </c>
      <c r="L67" t="s">
        <v>25</v>
      </c>
    </row>
    <row r="68" spans="4:15">
      <c r="O68">
        <f>SUM(D71,H66,L69)</f>
        <v>1378292.2820532429</v>
      </c>
    </row>
    <row r="69" spans="4:15">
      <c r="D69" t="s">
        <v>39</v>
      </c>
      <c r="L69" s="3">
        <f>120*10000*X+150*10000*(1-X)</f>
        <v>1378292.2820532429</v>
      </c>
      <c r="M69">
        <f>O68</f>
        <v>1378292.2820532429</v>
      </c>
    </row>
    <row r="70" spans="4:15">
      <c r="H70" s="9" t="s">
        <v>40</v>
      </c>
      <c r="I70">
        <v>0.4056923931558572</v>
      </c>
      <c r="M70">
        <f>A-B*EXP(-M69/RT)</f>
        <v>0.99898357266228177</v>
      </c>
    </row>
    <row r="71" spans="4:15">
      <c r="D71" s="3">
        <v>0</v>
      </c>
      <c r="E71">
        <f>-LN((A-E72)/B)*RT</f>
        <v>1043205.6160951878</v>
      </c>
      <c r="L71" s="3">
        <v>0.7</v>
      </c>
    </row>
    <row r="72" spans="4:15">
      <c r="E72">
        <f>IF(ABS(1-(H63+H73))&lt;=0.00001,H63*I67+H73*I77,NA())</f>
        <v>0.99457115068749724</v>
      </c>
      <c r="L72" t="s">
        <v>24</v>
      </c>
    </row>
    <row r="73" spans="4:15">
      <c r="H73" s="3">
        <v>0.5</v>
      </c>
      <c r="O73">
        <f>SUM(D71,H76,L74)</f>
        <v>973024.6307680544</v>
      </c>
    </row>
    <row r="74" spans="4:15">
      <c r="H74" t="s">
        <v>23</v>
      </c>
      <c r="L74" s="3">
        <f>180*6000*X+150*6000*(1-X)</f>
        <v>973024.6307680544</v>
      </c>
      <c r="M74">
        <f>O73</f>
        <v>973024.6307680544</v>
      </c>
    </row>
    <row r="75" spans="4:15">
      <c r="M75">
        <f>A-B*EXP(-M74/RT)</f>
        <v>0.99228912149131465</v>
      </c>
    </row>
    <row r="76" spans="4:15">
      <c r="H76" s="3">
        <v>0</v>
      </c>
      <c r="I76">
        <f>-LN((A-I77)/B)*RT</f>
        <v>917093.00742712058</v>
      </c>
      <c r="L76" s="3">
        <v>0.3</v>
      </c>
    </row>
    <row r="77" spans="4:15">
      <c r="I77">
        <f>IF(ABS(1-(L71+L76))&lt;=0.00001,L71*M75+L76*M80,NA())</f>
        <v>0.98980099423166679</v>
      </c>
      <c r="L77" t="s">
        <v>25</v>
      </c>
    </row>
    <row r="78" spans="4:15">
      <c r="O78">
        <f>SUM(D71,H76,L79)</f>
        <v>826975.36923194584</v>
      </c>
    </row>
    <row r="79" spans="4:15">
      <c r="L79" s="3">
        <f>120*6000*X+150*6000*(1-X)</f>
        <v>826975.36923194584</v>
      </c>
      <c r="M79">
        <f>O78</f>
        <v>826975.36923194584</v>
      </c>
    </row>
    <row r="80" spans="4:15">
      <c r="M80">
        <f>A-B*EXP(-M79/RT)</f>
        <v>0.98399536395915532</v>
      </c>
    </row>
    <row r="1000" spans="189:204">
      <c r="GH1000" s="1" t="s">
        <v>0</v>
      </c>
      <c r="GI1000" s="1" t="s">
        <v>1</v>
      </c>
      <c r="GJ1000" s="1" t="s">
        <v>2</v>
      </c>
      <c r="GK1000" s="1" t="s">
        <v>3</v>
      </c>
      <c r="GL1000" s="1" t="s">
        <v>5</v>
      </c>
      <c r="GM1000" s="1" t="s">
        <v>6</v>
      </c>
      <c r="GN1000" s="1" t="s">
        <v>7</v>
      </c>
      <c r="GO1000" s="1" t="s">
        <v>8</v>
      </c>
      <c r="GP1000" s="1" t="s">
        <v>9</v>
      </c>
      <c r="GQ1000" s="1" t="s">
        <v>10</v>
      </c>
      <c r="GR1000" s="1" t="s">
        <v>11</v>
      </c>
      <c r="GS1000" s="1" t="s">
        <v>12</v>
      </c>
      <c r="GT1000" s="1" t="s">
        <v>13</v>
      </c>
      <c r="GU1000" s="1" t="s">
        <v>14</v>
      </c>
      <c r="GV1000" s="1" t="s">
        <v>15</v>
      </c>
    </row>
    <row r="1001" spans="189:204">
      <c r="GG1001">
        <v>0</v>
      </c>
      <c r="GH1001" s="1">
        <v>0</v>
      </c>
      <c r="GI1001" s="1" t="s">
        <v>4</v>
      </c>
      <c r="GJ1001" s="1">
        <v>0</v>
      </c>
      <c r="GK1001" s="1">
        <v>0</v>
      </c>
      <c r="GL1001" s="1">
        <v>0</v>
      </c>
      <c r="GM1001" s="1" t="s">
        <v>16</v>
      </c>
      <c r="GN1001" s="1">
        <v>4</v>
      </c>
      <c r="GO1001" s="1">
        <v>1</v>
      </c>
      <c r="GP1001" s="1">
        <v>2</v>
      </c>
      <c r="GQ1001" s="1">
        <v>15</v>
      </c>
      <c r="GR1001" s="1">
        <v>22</v>
      </c>
      <c r="GS1001" s="1">
        <v>0</v>
      </c>
      <c r="GT1001" s="2">
        <v>39</v>
      </c>
      <c r="GU1001" s="2">
        <v>1</v>
      </c>
      <c r="GV1001" s="2" t="b">
        <v>1</v>
      </c>
    </row>
    <row r="1002" spans="189:204">
      <c r="GG1002">
        <v>0</v>
      </c>
      <c r="GH1002" s="1">
        <v>1</v>
      </c>
      <c r="GK1002">
        <v>0</v>
      </c>
      <c r="GL1002" s="1">
        <v>0</v>
      </c>
      <c r="GM1002" s="1" t="s">
        <v>21</v>
      </c>
      <c r="GN1002" s="1">
        <v>2</v>
      </c>
      <c r="GO1002" s="1">
        <v>3</v>
      </c>
      <c r="GP1002" s="1">
        <v>4</v>
      </c>
      <c r="GQ1002" s="1">
        <v>0</v>
      </c>
      <c r="GR1002" s="1">
        <v>0</v>
      </c>
      <c r="GS1002" s="1">
        <v>0</v>
      </c>
      <c r="GT1002" s="2">
        <v>9</v>
      </c>
      <c r="GU1002" s="2">
        <v>5</v>
      </c>
      <c r="GV1002" s="2" t="b">
        <v>1</v>
      </c>
    </row>
    <row r="1003" spans="189:204">
      <c r="GG1003">
        <v>0</v>
      </c>
      <c r="GH1003" s="1">
        <v>2</v>
      </c>
      <c r="GK1003">
        <v>0</v>
      </c>
      <c r="GL1003" s="1">
        <v>0</v>
      </c>
      <c r="GM1003" s="1" t="s">
        <v>21</v>
      </c>
      <c r="GN1003" s="1">
        <v>2</v>
      </c>
      <c r="GO1003" s="1">
        <v>9</v>
      </c>
      <c r="GP1003" s="1">
        <v>10</v>
      </c>
      <c r="GQ1003" s="1">
        <v>0</v>
      </c>
      <c r="GR1003" s="1">
        <v>0</v>
      </c>
      <c r="GS1003" s="1">
        <v>0</v>
      </c>
      <c r="GT1003" s="2">
        <v>29</v>
      </c>
      <c r="GU1003" s="2">
        <v>5</v>
      </c>
      <c r="GV1003" s="2" t="b">
        <v>1</v>
      </c>
    </row>
    <row r="1004" spans="189:204">
      <c r="GG1004">
        <v>0</v>
      </c>
      <c r="GH1004">
        <v>3</v>
      </c>
      <c r="GL1004">
        <v>1</v>
      </c>
      <c r="GM1004" t="s">
        <v>21</v>
      </c>
      <c r="GN1004">
        <v>2</v>
      </c>
      <c r="GO1004">
        <v>5</v>
      </c>
      <c r="GP1004">
        <v>6</v>
      </c>
      <c r="GQ1004">
        <v>0</v>
      </c>
      <c r="GR1004">
        <v>0</v>
      </c>
      <c r="GS1004">
        <v>0</v>
      </c>
      <c r="GT1004">
        <v>4</v>
      </c>
      <c r="GU1004">
        <v>9</v>
      </c>
      <c r="GV1004" t="b">
        <v>1</v>
      </c>
    </row>
    <row r="1005" spans="189:204">
      <c r="GG1005">
        <v>0</v>
      </c>
      <c r="GH1005">
        <v>4</v>
      </c>
      <c r="GL1005">
        <v>1</v>
      </c>
      <c r="GM1005" t="s">
        <v>21</v>
      </c>
      <c r="GN1005">
        <v>2</v>
      </c>
      <c r="GO1005">
        <v>7</v>
      </c>
      <c r="GP1005">
        <v>8</v>
      </c>
      <c r="GQ1005">
        <v>0</v>
      </c>
      <c r="GR1005">
        <v>0</v>
      </c>
      <c r="GS1005">
        <v>0</v>
      </c>
      <c r="GT1005">
        <v>14</v>
      </c>
      <c r="GU1005">
        <v>9</v>
      </c>
      <c r="GV1005" t="b">
        <v>1</v>
      </c>
    </row>
    <row r="1006" spans="189:204">
      <c r="GG1006">
        <v>0</v>
      </c>
      <c r="GH1006">
        <v>5</v>
      </c>
      <c r="GL1006">
        <v>3</v>
      </c>
      <c r="GM1006" t="s">
        <v>17</v>
      </c>
      <c r="GN1006">
        <v>0</v>
      </c>
      <c r="GO1006">
        <v>0</v>
      </c>
      <c r="GP1006">
        <v>0</v>
      </c>
      <c r="GQ1006">
        <v>0</v>
      </c>
      <c r="GR1006">
        <v>0</v>
      </c>
      <c r="GS1006">
        <v>0</v>
      </c>
      <c r="GT1006">
        <v>2</v>
      </c>
      <c r="GU1006">
        <v>13</v>
      </c>
      <c r="GV1006" t="b">
        <v>1</v>
      </c>
    </row>
    <row r="1007" spans="189:204">
      <c r="GG1007">
        <v>0</v>
      </c>
      <c r="GH1007">
        <v>6</v>
      </c>
      <c r="GL1007">
        <v>3</v>
      </c>
      <c r="GM1007" t="s">
        <v>17</v>
      </c>
      <c r="GN1007">
        <v>0</v>
      </c>
      <c r="GO1007">
        <v>0</v>
      </c>
      <c r="GP1007">
        <v>0</v>
      </c>
      <c r="GQ1007">
        <v>0</v>
      </c>
      <c r="GR1007">
        <v>0</v>
      </c>
      <c r="GS1007">
        <v>0</v>
      </c>
      <c r="GT1007">
        <v>7</v>
      </c>
      <c r="GU1007">
        <v>13</v>
      </c>
      <c r="GV1007" t="b">
        <v>1</v>
      </c>
    </row>
    <row r="1008" spans="189:204">
      <c r="GG1008">
        <v>0</v>
      </c>
      <c r="GH1008">
        <v>7</v>
      </c>
      <c r="GL1008">
        <v>4</v>
      </c>
      <c r="GM1008" t="s">
        <v>17</v>
      </c>
      <c r="GN1008">
        <v>0</v>
      </c>
      <c r="GO1008">
        <v>0</v>
      </c>
      <c r="GP1008">
        <v>0</v>
      </c>
      <c r="GQ1008">
        <v>0</v>
      </c>
      <c r="GR1008">
        <v>0</v>
      </c>
      <c r="GS1008">
        <v>0</v>
      </c>
      <c r="GT1008">
        <v>12</v>
      </c>
      <c r="GU1008">
        <v>13</v>
      </c>
      <c r="GV1008" t="b">
        <v>1</v>
      </c>
    </row>
    <row r="1009" spans="189:204">
      <c r="GG1009">
        <v>0</v>
      </c>
      <c r="GH1009">
        <v>8</v>
      </c>
      <c r="GL1009">
        <v>4</v>
      </c>
      <c r="GM1009" t="s">
        <v>17</v>
      </c>
      <c r="GN1009">
        <v>0</v>
      </c>
      <c r="GO1009">
        <v>0</v>
      </c>
      <c r="GP1009">
        <v>0</v>
      </c>
      <c r="GQ1009">
        <v>0</v>
      </c>
      <c r="GR1009">
        <v>0</v>
      </c>
      <c r="GS1009">
        <v>0</v>
      </c>
      <c r="GT1009">
        <v>17</v>
      </c>
      <c r="GU1009">
        <v>13</v>
      </c>
      <c r="GV1009" t="b">
        <v>1</v>
      </c>
    </row>
    <row r="1010" spans="189:204">
      <c r="GG1010">
        <v>0</v>
      </c>
      <c r="GH1010">
        <v>9</v>
      </c>
      <c r="GL1010">
        <v>2</v>
      </c>
      <c r="GM1010" t="s">
        <v>21</v>
      </c>
      <c r="GN1010">
        <v>2</v>
      </c>
      <c r="GO1010">
        <v>11</v>
      </c>
      <c r="GP1010">
        <v>12</v>
      </c>
      <c r="GQ1010">
        <v>0</v>
      </c>
      <c r="GR1010">
        <v>0</v>
      </c>
      <c r="GS1010">
        <v>0</v>
      </c>
      <c r="GT1010">
        <v>24</v>
      </c>
      <c r="GU1010">
        <v>9</v>
      </c>
      <c r="GV1010" t="b">
        <v>1</v>
      </c>
    </row>
    <row r="1011" spans="189:204">
      <c r="GG1011">
        <v>0</v>
      </c>
      <c r="GH1011">
        <v>10</v>
      </c>
      <c r="GL1011">
        <v>2</v>
      </c>
      <c r="GM1011" t="s">
        <v>21</v>
      </c>
      <c r="GN1011">
        <v>2</v>
      </c>
      <c r="GO1011">
        <v>13</v>
      </c>
      <c r="GP1011">
        <v>14</v>
      </c>
      <c r="GQ1011">
        <v>0</v>
      </c>
      <c r="GR1011">
        <v>0</v>
      </c>
      <c r="GS1011">
        <v>0</v>
      </c>
      <c r="GT1011">
        <v>34</v>
      </c>
      <c r="GU1011">
        <v>9</v>
      </c>
      <c r="GV1011" t="b">
        <v>1</v>
      </c>
    </row>
    <row r="1012" spans="189:204">
      <c r="GG1012">
        <v>0</v>
      </c>
      <c r="GH1012">
        <v>11</v>
      </c>
      <c r="GL1012">
        <v>9</v>
      </c>
      <c r="GM1012" t="s">
        <v>17</v>
      </c>
      <c r="GN1012">
        <v>0</v>
      </c>
      <c r="GO1012">
        <v>0</v>
      </c>
      <c r="GP1012">
        <v>0</v>
      </c>
      <c r="GQ1012">
        <v>0</v>
      </c>
      <c r="GR1012">
        <v>0</v>
      </c>
      <c r="GS1012">
        <v>0</v>
      </c>
      <c r="GT1012">
        <v>22</v>
      </c>
      <c r="GU1012">
        <v>13</v>
      </c>
      <c r="GV1012" t="b">
        <v>1</v>
      </c>
    </row>
    <row r="1013" spans="189:204">
      <c r="GG1013">
        <v>0</v>
      </c>
      <c r="GH1013">
        <v>12</v>
      </c>
      <c r="GL1013">
        <v>9</v>
      </c>
      <c r="GM1013" t="s">
        <v>17</v>
      </c>
      <c r="GN1013">
        <v>0</v>
      </c>
      <c r="GO1013">
        <v>0</v>
      </c>
      <c r="GP1013">
        <v>0</v>
      </c>
      <c r="GQ1013">
        <v>0</v>
      </c>
      <c r="GR1013">
        <v>0</v>
      </c>
      <c r="GS1013">
        <v>0</v>
      </c>
      <c r="GT1013">
        <v>27</v>
      </c>
      <c r="GU1013">
        <v>13</v>
      </c>
      <c r="GV1013" t="b">
        <v>1</v>
      </c>
    </row>
    <row r="1014" spans="189:204">
      <c r="GG1014">
        <v>0</v>
      </c>
      <c r="GH1014">
        <v>13</v>
      </c>
      <c r="GL1014">
        <v>10</v>
      </c>
      <c r="GM1014" t="s">
        <v>17</v>
      </c>
      <c r="GN1014">
        <v>0</v>
      </c>
      <c r="GO1014">
        <v>0</v>
      </c>
      <c r="GP1014">
        <v>0</v>
      </c>
      <c r="GQ1014">
        <v>0</v>
      </c>
      <c r="GR1014">
        <v>0</v>
      </c>
      <c r="GS1014">
        <v>0</v>
      </c>
      <c r="GT1014">
        <v>32</v>
      </c>
      <c r="GU1014">
        <v>13</v>
      </c>
      <c r="GV1014" t="b">
        <v>1</v>
      </c>
    </row>
    <row r="1015" spans="189:204">
      <c r="GG1015">
        <v>0</v>
      </c>
      <c r="GH1015">
        <v>14</v>
      </c>
      <c r="GL1015">
        <v>10</v>
      </c>
      <c r="GM1015" t="s">
        <v>17</v>
      </c>
      <c r="GN1015">
        <v>0</v>
      </c>
      <c r="GO1015">
        <v>0</v>
      </c>
      <c r="GP1015">
        <v>0</v>
      </c>
      <c r="GQ1015">
        <v>0</v>
      </c>
      <c r="GR1015">
        <v>0</v>
      </c>
      <c r="GS1015">
        <v>0</v>
      </c>
      <c r="GT1015">
        <v>37</v>
      </c>
      <c r="GU1015">
        <v>13</v>
      </c>
      <c r="GV1015" t="b">
        <v>1</v>
      </c>
    </row>
    <row r="1016" spans="189:204">
      <c r="GG1016">
        <v>22</v>
      </c>
      <c r="GH1016">
        <v>15</v>
      </c>
      <c r="GK1016">
        <v>0</v>
      </c>
      <c r="GL1016">
        <v>0</v>
      </c>
      <c r="GM1016" s="1" t="s">
        <v>21</v>
      </c>
      <c r="GN1016" s="1">
        <v>2</v>
      </c>
      <c r="GO1016">
        <v>16</v>
      </c>
      <c r="GP1016">
        <v>17</v>
      </c>
      <c r="GQ1016">
        <v>0</v>
      </c>
      <c r="GR1016">
        <v>0</v>
      </c>
      <c r="GS1016">
        <v>0</v>
      </c>
      <c r="GT1016">
        <v>49</v>
      </c>
      <c r="GU1016">
        <v>5</v>
      </c>
      <c r="GV1016" t="b">
        <v>1</v>
      </c>
    </row>
    <row r="1017" spans="189:204">
      <c r="GG1017">
        <v>23</v>
      </c>
      <c r="GH1017">
        <v>16</v>
      </c>
      <c r="GL1017">
        <v>15</v>
      </c>
      <c r="GM1017" t="s">
        <v>21</v>
      </c>
      <c r="GN1017">
        <v>2</v>
      </c>
      <c r="GO1017">
        <v>18</v>
      </c>
      <c r="GP1017">
        <v>19</v>
      </c>
      <c r="GQ1017">
        <v>0</v>
      </c>
      <c r="GR1017">
        <v>0</v>
      </c>
      <c r="GS1017">
        <v>0</v>
      </c>
      <c r="GT1017">
        <v>44</v>
      </c>
      <c r="GU1017">
        <v>9</v>
      </c>
      <c r="GV1017" t="b">
        <v>1</v>
      </c>
    </row>
    <row r="1018" spans="189:204">
      <c r="GG1018">
        <v>24</v>
      </c>
      <c r="GH1018">
        <v>17</v>
      </c>
      <c r="GL1018">
        <v>15</v>
      </c>
      <c r="GM1018" t="s">
        <v>21</v>
      </c>
      <c r="GN1018">
        <v>2</v>
      </c>
      <c r="GO1018">
        <v>20</v>
      </c>
      <c r="GP1018">
        <v>21</v>
      </c>
      <c r="GQ1018">
        <v>0</v>
      </c>
      <c r="GR1018">
        <v>0</v>
      </c>
      <c r="GS1018">
        <v>0</v>
      </c>
      <c r="GT1018">
        <v>54</v>
      </c>
      <c r="GU1018">
        <v>9</v>
      </c>
      <c r="GV1018" t="b">
        <v>1</v>
      </c>
    </row>
    <row r="1019" spans="189:204">
      <c r="GG1019">
        <v>25</v>
      </c>
      <c r="GH1019">
        <v>18</v>
      </c>
      <c r="GL1019">
        <v>16</v>
      </c>
      <c r="GM1019" t="s">
        <v>17</v>
      </c>
      <c r="GN1019">
        <v>0</v>
      </c>
      <c r="GO1019">
        <v>0</v>
      </c>
      <c r="GP1019">
        <v>0</v>
      </c>
      <c r="GQ1019">
        <v>0</v>
      </c>
      <c r="GR1019">
        <v>0</v>
      </c>
      <c r="GS1019">
        <v>0</v>
      </c>
      <c r="GT1019">
        <v>42</v>
      </c>
      <c r="GU1019">
        <v>13</v>
      </c>
      <c r="GV1019" t="b">
        <v>1</v>
      </c>
    </row>
    <row r="1020" spans="189:204">
      <c r="GG1020">
        <v>26</v>
      </c>
      <c r="GH1020">
        <v>19</v>
      </c>
      <c r="GL1020">
        <v>16</v>
      </c>
      <c r="GM1020" t="s">
        <v>17</v>
      </c>
      <c r="GN1020">
        <v>0</v>
      </c>
      <c r="GO1020">
        <v>0</v>
      </c>
      <c r="GP1020">
        <v>0</v>
      </c>
      <c r="GQ1020">
        <v>0</v>
      </c>
      <c r="GR1020">
        <v>0</v>
      </c>
      <c r="GS1020">
        <v>0</v>
      </c>
      <c r="GT1020">
        <v>47</v>
      </c>
      <c r="GU1020">
        <v>13</v>
      </c>
      <c r="GV1020" t="b">
        <v>1</v>
      </c>
    </row>
    <row r="1021" spans="189:204">
      <c r="GG1021">
        <v>27</v>
      </c>
      <c r="GH1021">
        <v>20</v>
      </c>
      <c r="GL1021">
        <v>17</v>
      </c>
      <c r="GM1021" t="s">
        <v>17</v>
      </c>
      <c r="GN1021">
        <v>0</v>
      </c>
      <c r="GO1021">
        <v>0</v>
      </c>
      <c r="GP1021">
        <v>0</v>
      </c>
      <c r="GQ1021">
        <v>0</v>
      </c>
      <c r="GR1021">
        <v>0</v>
      </c>
      <c r="GS1021">
        <v>0</v>
      </c>
      <c r="GT1021">
        <v>52</v>
      </c>
      <c r="GU1021">
        <v>13</v>
      </c>
      <c r="GV1021" t="b">
        <v>1</v>
      </c>
    </row>
    <row r="1022" spans="189:204">
      <c r="GG1022">
        <v>28</v>
      </c>
      <c r="GH1022">
        <v>21</v>
      </c>
      <c r="GL1022">
        <v>17</v>
      </c>
      <c r="GM1022" t="s">
        <v>17</v>
      </c>
      <c r="GN1022">
        <v>0</v>
      </c>
      <c r="GO1022">
        <v>0</v>
      </c>
      <c r="GP1022">
        <v>0</v>
      </c>
      <c r="GQ1022">
        <v>0</v>
      </c>
      <c r="GR1022">
        <v>0</v>
      </c>
      <c r="GS1022">
        <v>0</v>
      </c>
      <c r="GT1022">
        <v>57</v>
      </c>
      <c r="GU1022">
        <v>13</v>
      </c>
      <c r="GV1022" t="b">
        <v>1</v>
      </c>
    </row>
    <row r="1023" spans="189:204">
      <c r="GG1023">
        <v>0</v>
      </c>
      <c r="GH1023">
        <v>22</v>
      </c>
      <c r="GK1023">
        <v>0</v>
      </c>
      <c r="GL1023">
        <v>0</v>
      </c>
      <c r="GM1023" s="1" t="s">
        <v>21</v>
      </c>
      <c r="GN1023" s="1">
        <v>2</v>
      </c>
      <c r="GO1023">
        <v>23</v>
      </c>
      <c r="GP1023">
        <v>24</v>
      </c>
      <c r="GQ1023">
        <v>0</v>
      </c>
      <c r="GR1023">
        <v>0</v>
      </c>
      <c r="GS1023">
        <v>0</v>
      </c>
      <c r="GT1023">
        <v>69</v>
      </c>
      <c r="GU1023">
        <v>5</v>
      </c>
      <c r="GV1023" t="b">
        <v>1</v>
      </c>
    </row>
    <row r="1024" spans="189:204">
      <c r="GH1024">
        <v>23</v>
      </c>
      <c r="GL1024">
        <v>22</v>
      </c>
      <c r="GM1024" t="s">
        <v>21</v>
      </c>
      <c r="GN1024">
        <v>2</v>
      </c>
      <c r="GO1024">
        <v>25</v>
      </c>
      <c r="GP1024">
        <v>26</v>
      </c>
      <c r="GQ1024">
        <v>0</v>
      </c>
      <c r="GR1024">
        <v>0</v>
      </c>
      <c r="GS1024">
        <v>0</v>
      </c>
      <c r="GT1024">
        <v>64</v>
      </c>
      <c r="GU1024">
        <v>9</v>
      </c>
      <c r="GV1024" t="b">
        <v>1</v>
      </c>
    </row>
    <row r="1025" spans="190:204">
      <c r="GH1025">
        <v>24</v>
      </c>
      <c r="GL1025">
        <v>22</v>
      </c>
      <c r="GM1025" t="s">
        <v>21</v>
      </c>
      <c r="GN1025">
        <v>2</v>
      </c>
      <c r="GO1025">
        <v>27</v>
      </c>
      <c r="GP1025">
        <v>28</v>
      </c>
      <c r="GQ1025">
        <v>0</v>
      </c>
      <c r="GR1025">
        <v>0</v>
      </c>
      <c r="GS1025">
        <v>0</v>
      </c>
      <c r="GT1025">
        <v>74</v>
      </c>
      <c r="GU1025">
        <v>9</v>
      </c>
      <c r="GV1025" t="b">
        <v>1</v>
      </c>
    </row>
    <row r="1026" spans="190:204">
      <c r="GH1026">
        <v>25</v>
      </c>
      <c r="GL1026">
        <v>23</v>
      </c>
      <c r="GM1026" t="s">
        <v>17</v>
      </c>
      <c r="GN1026">
        <v>0</v>
      </c>
      <c r="GO1026">
        <v>0</v>
      </c>
      <c r="GP1026">
        <v>0</v>
      </c>
      <c r="GQ1026">
        <v>0</v>
      </c>
      <c r="GR1026">
        <v>0</v>
      </c>
      <c r="GS1026">
        <v>0</v>
      </c>
      <c r="GT1026">
        <v>62</v>
      </c>
      <c r="GU1026">
        <v>13</v>
      </c>
      <c r="GV1026" t="b">
        <v>1</v>
      </c>
    </row>
    <row r="1027" spans="190:204">
      <c r="GH1027">
        <v>26</v>
      </c>
      <c r="GL1027">
        <v>23</v>
      </c>
      <c r="GM1027" t="s">
        <v>17</v>
      </c>
      <c r="GN1027">
        <v>0</v>
      </c>
      <c r="GO1027">
        <v>0</v>
      </c>
      <c r="GP1027">
        <v>0</v>
      </c>
      <c r="GQ1027">
        <v>0</v>
      </c>
      <c r="GR1027">
        <v>0</v>
      </c>
      <c r="GS1027">
        <v>0</v>
      </c>
      <c r="GT1027">
        <v>67</v>
      </c>
      <c r="GU1027">
        <v>13</v>
      </c>
      <c r="GV1027" t="b">
        <v>1</v>
      </c>
    </row>
    <row r="1028" spans="190:204">
      <c r="GH1028">
        <v>27</v>
      </c>
      <c r="GL1028">
        <v>24</v>
      </c>
      <c r="GM1028" t="s">
        <v>17</v>
      </c>
      <c r="GN1028">
        <v>0</v>
      </c>
      <c r="GO1028">
        <v>0</v>
      </c>
      <c r="GP1028">
        <v>0</v>
      </c>
      <c r="GQ1028">
        <v>0</v>
      </c>
      <c r="GR1028">
        <v>0</v>
      </c>
      <c r="GS1028">
        <v>0</v>
      </c>
      <c r="GT1028">
        <v>72</v>
      </c>
      <c r="GU1028">
        <v>13</v>
      </c>
      <c r="GV1028" t="b">
        <v>1</v>
      </c>
    </row>
    <row r="1029" spans="190:204">
      <c r="GH1029">
        <v>28</v>
      </c>
      <c r="GL1029">
        <v>24</v>
      </c>
      <c r="GM1029" t="s">
        <v>17</v>
      </c>
      <c r="GN1029">
        <v>0</v>
      </c>
      <c r="GO1029">
        <v>0</v>
      </c>
      <c r="GP1029">
        <v>0</v>
      </c>
      <c r="GQ1029">
        <v>0</v>
      </c>
      <c r="GR1029">
        <v>0</v>
      </c>
      <c r="GS1029">
        <v>0</v>
      </c>
      <c r="GT1029">
        <v>77</v>
      </c>
      <c r="GU1029">
        <v>13</v>
      </c>
      <c r="GV1029" t="b">
        <v>1</v>
      </c>
    </row>
  </sheetData>
  <pageMargins left="0.7" right="0.7" top="0.75" bottom="0.75" header="0.3" footer="0.3"/>
  <pageSetup orientation="portrait" horizontalDpi="0" verticalDpi="0"/>
  <headerFooter>
    <oddFooter>&amp;l&amp;bTreePlan Student License, For Education Only&amp;r&amp;bTreePlan.com</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Sheet1</vt:lpstr>
      <vt:lpstr>Sheet2</vt:lpstr>
      <vt:lpstr>Sheet2!RT</vt:lpstr>
      <vt:lpstr>Sheet1!TreeData</vt:lpstr>
      <vt:lpstr>Sheet2!TreeData</vt:lpstr>
      <vt:lpstr>Sheet1!TreeDiagBase</vt:lpstr>
      <vt:lpstr>Sheet2!TreeDiagBase</vt:lpstr>
      <vt:lpstr>Sheet1!TreeDiagram</vt:lpstr>
      <vt:lpstr>Sheet2!TreeDiagram</vt:lpstr>
      <vt:lpstr>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2019-04-10T00:52:58Z</dcterms:created>
  <dcterms:modified xsi:type="dcterms:W3CDTF">2019-04-10T16:05:29Z</dcterms:modified>
</cp:coreProperties>
</file>