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746813123f077acb/Máy tính/"/>
    </mc:Choice>
  </mc:AlternateContent>
  <xr:revisionPtr revIDLastSave="525" documentId="13_ncr:1_{0E6CEDA0-CCDF-4949-A372-F8E2A066A992}" xr6:coauthVersionLast="47" xr6:coauthVersionMax="47" xr10:uidLastSave="{0E4F3228-7D96-4EA2-A86C-A77C4DD7A9C8}"/>
  <bookViews>
    <workbookView xWindow="180" yWindow="0" windowWidth="14205" windowHeight="16185" xr2:uid="{00000000-000D-0000-FFFF-FFFF00000000}"/>
  </bookViews>
  <sheets>
    <sheet name="Từ điển tổng hợp" sheetId="5" r:id="rId1"/>
    <sheet name="Quản lý tài khoản" sheetId="1" r:id="rId2"/>
    <sheet name="Quản lý lớp học" sheetId="2" r:id="rId3"/>
    <sheet name="Quản lý mượn phòng học" sheetId="3" r:id="rId4"/>
    <sheet name="Trang_tính1" sheetId="4" r:id="rId5"/>
    <sheet name="Trang_tính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5" l="1"/>
  <c r="D104" i="5"/>
  <c r="C104" i="5"/>
  <c r="D102" i="5"/>
  <c r="C102" i="5"/>
  <c r="D51" i="5"/>
  <c r="F51" i="5"/>
  <c r="C51" i="5"/>
  <c r="C28" i="5"/>
  <c r="C70" i="5"/>
  <c r="C103" i="5"/>
  <c r="C86" i="5"/>
  <c r="C85" i="5"/>
  <c r="C84" i="5"/>
  <c r="C71" i="5"/>
  <c r="C50" i="5"/>
  <c r="C105" i="5" s="1"/>
  <c r="C40" i="5"/>
  <c r="C16" i="5"/>
  <c r="C15" i="5"/>
  <c r="C4" i="5"/>
  <c r="F40" i="5"/>
  <c r="F4" i="5"/>
  <c r="F71" i="5"/>
  <c r="F86" i="5"/>
  <c r="D86" i="5"/>
  <c r="F84" i="5"/>
  <c r="D84" i="5"/>
  <c r="F85" i="5"/>
  <c r="F70" i="5"/>
  <c r="D70" i="5"/>
  <c r="D71" i="5"/>
  <c r="D50" i="5"/>
  <c r="F50" i="5"/>
  <c r="F105" i="5" s="1"/>
  <c r="F28" i="5"/>
  <c r="F15" i="5"/>
  <c r="F16" i="5"/>
  <c r="D103" i="5"/>
  <c r="D85" i="5"/>
  <c r="D40" i="5"/>
  <c r="D28" i="5"/>
  <c r="D15" i="5"/>
  <c r="D16" i="5"/>
  <c r="D4" i="5"/>
  <c r="D14" i="2"/>
  <c r="D4" i="2"/>
  <c r="D27" i="1"/>
  <c r="D26" i="1"/>
  <c r="D16" i="1"/>
  <c r="D15" i="1"/>
  <c r="D14" i="1"/>
  <c r="D4" i="1"/>
  <c r="D37" i="1"/>
  <c r="D44" i="2"/>
  <c r="D43" i="2"/>
  <c r="D42" i="2"/>
  <c r="D28" i="2"/>
  <c r="D27" i="2"/>
  <c r="D72" i="3"/>
  <c r="D71" i="3"/>
  <c r="D70" i="3"/>
  <c r="D69" i="3"/>
  <c r="D60" i="3"/>
  <c r="D59" i="3"/>
  <c r="D58" i="3"/>
  <c r="D51" i="3"/>
  <c r="D50" i="3"/>
  <c r="D41" i="3"/>
  <c r="D40" i="3"/>
  <c r="D39" i="3"/>
  <c r="D25" i="3"/>
  <c r="D24" i="3"/>
  <c r="D14" i="3"/>
  <c r="D4" i="3"/>
</calcChain>
</file>

<file path=xl/sharedStrings.xml><?xml version="1.0" encoding="utf-8"?>
<sst xmlns="http://schemas.openxmlformats.org/spreadsheetml/2006/main" count="1014" uniqueCount="215">
  <si>
    <t>STT</t>
  </si>
  <si>
    <t>Thuộc tính</t>
  </si>
  <si>
    <t>Kiểu dữ liệu</t>
  </si>
  <si>
    <t>Ràng buộc</t>
  </si>
  <si>
    <t>IdAccount</t>
  </si>
  <si>
    <t>Bigint</t>
  </si>
  <si>
    <t>Id định danh tài khoản</t>
  </si>
  <si>
    <t>Username</t>
  </si>
  <si>
    <t>Email</t>
  </si>
  <si>
    <t>Password</t>
  </si>
  <si>
    <t>IdRole</t>
  </si>
  <si>
    <t>_Create</t>
  </si>
  <si>
    <t>_Update</t>
  </si>
  <si>
    <t>Varchar(20)</t>
  </si>
  <si>
    <t>Varchar(30)</t>
  </si>
  <si>
    <t>Datetime</t>
  </si>
  <si>
    <t>Not null</t>
  </si>
  <si>
    <t>Tên tài khoản</t>
  </si>
  <si>
    <t>Email tài khoản</t>
  </si>
  <si>
    <t>Mật khẩu</t>
  </si>
  <si>
    <t>Vai trò của tài khoản</t>
  </si>
  <si>
    <t>Thời điểm khởi tạo</t>
  </si>
  <si>
    <t>Thời điểm cập nhật gần nhất</t>
  </si>
  <si>
    <t>MaSV</t>
  </si>
  <si>
    <t>HoTen</t>
  </si>
  <si>
    <t>NgaySinh</t>
  </si>
  <si>
    <t>GioiTinh</t>
  </si>
  <si>
    <t>SDT</t>
  </si>
  <si>
    <t>MaChucVu</t>
  </si>
  <si>
    <t>Mã sinh viên</t>
  </si>
  <si>
    <t>Họ tên</t>
  </si>
  <si>
    <t>Ngày sinh</t>
  </si>
  <si>
    <t>Giới tính</t>
  </si>
  <si>
    <t>Số điện thoại</t>
  </si>
  <si>
    <t>Mã chức vụ sinh viên</t>
  </si>
  <si>
    <t>Email sinh viên</t>
  </si>
  <si>
    <t>Date</t>
  </si>
  <si>
    <t>MaGV</t>
  </si>
  <si>
    <t>MaChucDanh</t>
  </si>
  <si>
    <t>Mã chức danh giảng viên</t>
  </si>
  <si>
    <t>Mã giảng viên</t>
  </si>
  <si>
    <t>Id định danh vai trò tài khoản</t>
  </si>
  <si>
    <t>TenRole</t>
  </si>
  <si>
    <t>Tên vai trò</t>
  </si>
  <si>
    <t>TenChucVu</t>
  </si>
  <si>
    <t>Tên chức vụ</t>
  </si>
  <si>
    <t>TenChucDanh</t>
  </si>
  <si>
    <t>Tên chức danh</t>
  </si>
  <si>
    <t>Thời gian cập nhật gần nhất</t>
  </si>
  <si>
    <t>MaMH</t>
  </si>
  <si>
    <t>TenMH</t>
  </si>
  <si>
    <t>_Destroy</t>
  </si>
  <si>
    <t>Mã môn học</t>
  </si>
  <si>
    <t>Tên môn học</t>
  </si>
  <si>
    <t>MaLH</t>
  </si>
  <si>
    <t>Mã lớp học</t>
  </si>
  <si>
    <t>Thời gian khởi tạo</t>
  </si>
  <si>
    <t>MaBH</t>
  </si>
  <si>
    <t>MaPH</t>
  </si>
  <si>
    <t>ThoiGian_BD</t>
  </si>
  <si>
    <t>ThoiGian_KT</t>
  </si>
  <si>
    <t>HinhThucBH</t>
  </si>
  <si>
    <t>Thời gian hủy áp dụng (hủy môn học)</t>
  </si>
  <si>
    <t>Thời gian hủy áp dụng (hủy lớp học)</t>
  </si>
  <si>
    <t>Mã buổi học</t>
  </si>
  <si>
    <t>Mã phòng học</t>
  </si>
  <si>
    <t>Thời gian bắt đầu buổi học</t>
  </si>
  <si>
    <t>Thời gian kết thúc buổi học</t>
  </si>
  <si>
    <t>Hình thức giảng dạy buổi học</t>
  </si>
  <si>
    <t>TinhTrang</t>
  </si>
  <si>
    <t>Varchar(10)</t>
  </si>
  <si>
    <t>Thời gian hủy áp dụng (hủy phòng học)</t>
  </si>
  <si>
    <t>Tình trạng phòng học</t>
  </si>
  <si>
    <t>MaMPH</t>
  </si>
  <si>
    <t>Mã mượn phòng học</t>
  </si>
  <si>
    <t>LyDo</t>
  </si>
  <si>
    <t>Varchar(25)</t>
  </si>
  <si>
    <t>Lý do thay đổi lịch học</t>
  </si>
  <si>
    <t>Boolean</t>
  </si>
  <si>
    <t>Account</t>
  </si>
  <si>
    <t>Role</t>
  </si>
  <si>
    <t>ChucVu_SV</t>
  </si>
  <si>
    <t>ChucDanh_GV</t>
  </si>
  <si>
    <t>MonHoc</t>
  </si>
  <si>
    <t>LopHoc</t>
  </si>
  <si>
    <t>PhongHoc</t>
  </si>
  <si>
    <t>YeuCauThem</t>
  </si>
  <si>
    <t>Yêu cầu thêm trang thiết bị cho phòng học</t>
  </si>
  <si>
    <t>BuoiHoc</t>
  </si>
  <si>
    <t>MuonPhong</t>
  </si>
  <si>
    <t>Mã đổi buổi học</t>
  </si>
  <si>
    <t>Doi_BuoiHoc</t>
  </si>
  <si>
    <t>MaDBH</t>
  </si>
  <si>
    <t>YeuCau</t>
  </si>
  <si>
    <t>CapPhepMPH</t>
  </si>
  <si>
    <t>MaCP</t>
  </si>
  <si>
    <t>Mã cấp phép mượn phòng học</t>
  </si>
  <si>
    <t>Thuộc Tính</t>
  </si>
  <si>
    <t>Ràng Buộc</t>
  </si>
  <si>
    <t>char(20)</t>
  </si>
  <si>
    <t>MaLopSV</t>
  </si>
  <si>
    <t>Mã lớp sinh viên</t>
  </si>
  <si>
    <t>Mã Lớp Học</t>
  </si>
  <si>
    <t>Mã danh sách người mượn phòng học</t>
  </si>
  <si>
    <t>Datemine</t>
  </si>
  <si>
    <t>char(255)</t>
  </si>
  <si>
    <t>char(12)</t>
  </si>
  <si>
    <t>SinhVien</t>
  </si>
  <si>
    <t>GiangVien</t>
  </si>
  <si>
    <t>QuanLy</t>
  </si>
  <si>
    <t>IdQL</t>
  </si>
  <si>
    <t>TenLopSV</t>
  </si>
  <si>
    <t>Tên lớp sinh viên</t>
  </si>
  <si>
    <t>Mã danh sách người mượn phòng</t>
  </si>
  <si>
    <t>DS_MPH</t>
  </si>
  <si>
    <t>MaDS_MPH</t>
  </si>
  <si>
    <t>Id định danh tài khoản (Id người mượn phòng)</t>
  </si>
  <si>
    <t>Lop_SV</t>
  </si>
  <si>
    <t>Id quản lý</t>
  </si>
  <si>
    <t>Mô tả</t>
  </si>
  <si>
    <t>Không vượt quá 'thời gian hiện tại - 18 năm'.</t>
  </si>
  <si>
    <t>1' nghĩa là nam, '0' nghĩa là nữ, 'null' nghĩa là không xác định</t>
  </si>
  <si>
    <t>Phải chứa ký tự, số. Độ dài tối thiểu '6'.</t>
  </si>
  <si>
    <t>Primary key</t>
  </si>
  <si>
    <t>Chỉ dữ liệu "LT" hoặc "TH"</t>
  </si>
  <si>
    <t>Ràng buộc thêm</t>
  </si>
  <si>
    <t>Tên bảng:</t>
  </si>
  <si>
    <t>Buộc xóa bảng khóa ngoại khi xóa bảng.</t>
  </si>
  <si>
    <t>1' - nam, '0' - nữ, 'null' - không xác định</t>
  </si>
  <si>
    <t>Unique</t>
  </si>
  <si>
    <t>Not null.</t>
  </si>
  <si>
    <t>Ràng buộc khóa</t>
  </si>
  <si>
    <t>1' - nam, '0' - nữ, 'null' - không xác định.</t>
  </si>
  <si>
    <t>Ít nhất 18 tuổi.</t>
  </si>
  <si>
    <t>Ít nhất 17 tuổi.</t>
  </si>
  <si>
    <t>Ràng buộc thuộc tính</t>
  </si>
  <si>
    <t>Ghi chú</t>
  </si>
  <si>
    <t>Not null. Unique.</t>
  </si>
  <si>
    <t xml:space="preserve"> Ít nhất 8 ký tự.</t>
  </si>
  <si>
    <t xml:space="preserve">Not null. </t>
  </si>
  <si>
    <t>Phải chứa chữ cái, số. Ít nhất 6 ký tự.</t>
  </si>
  <si>
    <t>Email giảng viên</t>
  </si>
  <si>
    <t>Email quản lý</t>
  </si>
  <si>
    <t>TaiKhoan</t>
  </si>
  <si>
    <t>IdTaiKhoan</t>
  </si>
  <si>
    <t>IdVaiTro</t>
  </si>
  <si>
    <t>VaiTro</t>
  </si>
  <si>
    <t>TenDangNhap</t>
  </si>
  <si>
    <t>MatKhau</t>
  </si>
  <si>
    <t>ChucVu</t>
  </si>
  <si>
    <t>Chức vụ sinh viên</t>
  </si>
  <si>
    <t>IdSV</t>
  </si>
  <si>
    <t>ChucDanh</t>
  </si>
  <si>
    <t>Chức danh giảng viên</t>
  </si>
  <si>
    <t>IdGV</t>
  </si>
  <si>
    <t>UserOneTime</t>
  </si>
  <si>
    <t>IdUserOneTime</t>
  </si>
  <si>
    <t>MinhChung</t>
  </si>
  <si>
    <t>_UsedAt</t>
  </si>
  <si>
    <t>_CreateAt</t>
  </si>
  <si>
    <t>_UpdateAt</t>
  </si>
  <si>
    <t>_DeleteAt</t>
  </si>
  <si>
    <t>Lý do</t>
  </si>
  <si>
    <t>URL minh chứng cấp phép tạo tài khoản</t>
  </si>
  <si>
    <t>IdGV_GiangDay</t>
  </si>
  <si>
    <t>IdTaiKhoan_MPH</t>
  </si>
  <si>
    <t>IdQL_Duyet</t>
  </si>
  <si>
    <t>Unique.</t>
  </si>
  <si>
    <t>Tên đăng nhập</t>
  </si>
  <si>
    <t>Email đăng nhập</t>
  </si>
  <si>
    <t>Mật khẩu đăng nhập</t>
  </si>
  <si>
    <t>Id tài khoản</t>
  </si>
  <si>
    <t>Id sinh viên</t>
  </si>
  <si>
    <t>Id giảng viên</t>
  </si>
  <si>
    <t>Id người dùng tài khoản một lần</t>
  </si>
  <si>
    <t>Id vai trò tài khoản</t>
  </si>
  <si>
    <t>Id tài khoản (Id người mượn phòng)</t>
  </si>
  <si>
    <t>_ExpireAt</t>
  </si>
  <si>
    <t>Thời điểm hủy áp dụng (hủy môn học)</t>
  </si>
  <si>
    <t>Thời điểm hủy áp dụng (hủy lớp học)</t>
  </si>
  <si>
    <t>Thời điểm hủy áp dụng (hủy phòng học)</t>
  </si>
  <si>
    <t>Thời điểm áp dụng</t>
  </si>
  <si>
    <t>Thời điểm hết hạn (hủy tài khoản)</t>
  </si>
  <si>
    <t>Khóa ngoại đặt _DeleteAt khi thời gian thực tế vượt _ExpireAt hoặc _UsedAt có dữ liệu.</t>
  </si>
  <si>
    <t>Thời điểm hủy áp dụng (hủy tài khoản)</t>
  </si>
  <si>
    <t>Ngay_BD</t>
  </si>
  <si>
    <t>Ngay_KT</t>
  </si>
  <si>
    <t xml:space="preserve">Ngày bắt đầu kỳ học </t>
  </si>
  <si>
    <t>Ngày kết thúc kỳ học</t>
  </si>
  <si>
    <t>Chỉ giá trị "Sinh viên", "Giảng viên", "Quản lý", "Quản trị viên"</t>
  </si>
  <si>
    <t>Thời điểm hủy áp dụng (hủy lich mượn phòng học)</t>
  </si>
  <si>
    <t>varchar(20)</t>
  </si>
  <si>
    <t>varchar(255)</t>
  </si>
  <si>
    <t>varchar(30)</t>
  </si>
  <si>
    <t>nvarchar(30)</t>
  </si>
  <si>
    <t>date</t>
  </si>
  <si>
    <t>bit</t>
  </si>
  <si>
    <t>nvarchar(50)</t>
  </si>
  <si>
    <t>varchar(2083)</t>
  </si>
  <si>
    <t>nvarchar(20)</t>
  </si>
  <si>
    <t>datetime</t>
  </si>
  <si>
    <t>LopSV</t>
  </si>
  <si>
    <t>unique identifier</t>
  </si>
  <si>
    <t>varchar(15)</t>
  </si>
  <si>
    <t>varchar(10)</t>
  </si>
  <si>
    <t>DsMPH</t>
  </si>
  <si>
    <t>MaLMPH</t>
  </si>
  <si>
    <t>LichMuonPhong</t>
  </si>
  <si>
    <t>Mục đích mượn phòng học</t>
  </si>
  <si>
    <t>MucDich</t>
  </si>
  <si>
    <t>YeuCauHocCu</t>
  </si>
  <si>
    <t>Yêu cầu mượn học cụ</t>
  </si>
  <si>
    <t>ThoiGian_MPH</t>
  </si>
  <si>
    <t>Thời gian mượn phòng học</t>
  </si>
  <si>
    <t>Lý do thay đổi lịch học hoặc tạo lich mượn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</si>
</sst>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rgb="FF006100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2" tint="-0.24997711111789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quotePrefix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</cellXfs>
  <cellStyles count="2">
    <cellStyle name="Bình thường" xfId="0" builtinId="0"/>
    <cellStyle name="Tố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4DD0-095C-497D-B714-923494B6BFAC}">
  <dimension ref="A1:K114"/>
  <sheetViews>
    <sheetView tabSelected="1" topLeftCell="A97" zoomScaleNormal="100" workbookViewId="0">
      <selection activeCell="G115" sqref="G115"/>
    </sheetView>
  </sheetViews>
  <sheetFormatPr defaultRowHeight="14.25" x14ac:dyDescent="0.2"/>
  <cols>
    <col min="1" max="1" width="5.25" customWidth="1"/>
    <col min="2" max="2" width="15.25" bestFit="1" customWidth="1"/>
    <col min="3" max="3" width="13.375" style="5" bestFit="1" customWidth="1"/>
    <col min="4" max="4" width="14" style="5" customWidth="1"/>
    <col min="5" max="5" width="10.625" style="5" customWidth="1"/>
    <col min="6" max="6" width="18.125" style="5" customWidth="1"/>
    <col min="7" max="7" width="15.625" style="7" customWidth="1"/>
  </cols>
  <sheetData>
    <row r="1" spans="1:7" ht="15" x14ac:dyDescent="0.2">
      <c r="A1" s="30" t="s">
        <v>126</v>
      </c>
      <c r="B1" s="30"/>
      <c r="C1" s="29" t="s">
        <v>143</v>
      </c>
      <c r="D1" s="29"/>
      <c r="E1" s="7"/>
      <c r="F1" s="7"/>
    </row>
    <row r="2" spans="1:7" ht="30" x14ac:dyDescent="0.2">
      <c r="A2" s="1" t="s">
        <v>0</v>
      </c>
      <c r="B2" s="1" t="s">
        <v>1</v>
      </c>
      <c r="C2" s="9" t="s">
        <v>2</v>
      </c>
      <c r="D2" s="9" t="s">
        <v>131</v>
      </c>
      <c r="E2" s="9" t="s">
        <v>135</v>
      </c>
      <c r="F2" s="9" t="s">
        <v>119</v>
      </c>
      <c r="G2" s="9" t="s">
        <v>136</v>
      </c>
    </row>
    <row r="3" spans="1:7" ht="28.5" x14ac:dyDescent="0.2">
      <c r="A3" s="19">
        <v>1</v>
      </c>
      <c r="B3" s="2" t="s">
        <v>144</v>
      </c>
      <c r="C3" s="10" t="s">
        <v>202</v>
      </c>
      <c r="D3" s="10" t="s">
        <v>123</v>
      </c>
      <c r="E3" s="28" t="s">
        <v>137</v>
      </c>
      <c r="F3" s="10" t="s">
        <v>171</v>
      </c>
      <c r="G3" s="10"/>
    </row>
    <row r="4" spans="1:7" ht="42.75" x14ac:dyDescent="0.2">
      <c r="A4" s="19">
        <v>2</v>
      </c>
      <c r="B4" s="2" t="s">
        <v>145</v>
      </c>
      <c r="C4" s="10" t="str">
        <f>C60</f>
        <v>unique identifier</v>
      </c>
      <c r="D4" s="10" t="str">
        <f>_xlfn.CONCAT( "Foreign key (", C58, " - ", B60,")")</f>
        <v>Foreign key (VaiTro - IdVaiTro)</v>
      </c>
      <c r="E4" s="10" t="s">
        <v>130</v>
      </c>
      <c r="F4" s="10" t="str">
        <f>F60</f>
        <v>Id vai trò tài khoản</v>
      </c>
      <c r="G4" s="10"/>
    </row>
    <row r="5" spans="1:7" ht="28.5" x14ac:dyDescent="0.2">
      <c r="A5" s="19">
        <v>3</v>
      </c>
      <c r="B5" s="2" t="s">
        <v>147</v>
      </c>
      <c r="C5" s="10" t="s">
        <v>193</v>
      </c>
      <c r="D5" s="10"/>
      <c r="E5" s="10" t="s">
        <v>137</v>
      </c>
      <c r="F5" s="10" t="s">
        <v>168</v>
      </c>
      <c r="G5" s="10" t="s">
        <v>138</v>
      </c>
    </row>
    <row r="6" spans="1:7" ht="15" x14ac:dyDescent="0.2">
      <c r="A6" s="19">
        <v>4</v>
      </c>
      <c r="B6" s="2" t="s">
        <v>8</v>
      </c>
      <c r="C6" s="10" t="s">
        <v>192</v>
      </c>
      <c r="D6" s="10"/>
      <c r="E6" s="10" t="s">
        <v>167</v>
      </c>
      <c r="F6" s="10" t="s">
        <v>169</v>
      </c>
      <c r="G6" s="10"/>
    </row>
    <row r="7" spans="1:7" ht="42.75" x14ac:dyDescent="0.2">
      <c r="A7" s="19">
        <v>5</v>
      </c>
      <c r="B7" s="2" t="s">
        <v>148</v>
      </c>
      <c r="C7" s="10" t="s">
        <v>193</v>
      </c>
      <c r="D7" s="10"/>
      <c r="E7" s="10" t="s">
        <v>139</v>
      </c>
      <c r="F7" s="10" t="s">
        <v>170</v>
      </c>
      <c r="G7" s="10" t="s">
        <v>140</v>
      </c>
    </row>
    <row r="8" spans="1:7" ht="15" x14ac:dyDescent="0.2">
      <c r="A8" s="19">
        <v>6</v>
      </c>
      <c r="B8" s="2" t="s">
        <v>159</v>
      </c>
      <c r="C8" s="10" t="s">
        <v>200</v>
      </c>
      <c r="D8" s="10"/>
      <c r="E8" s="10" t="s">
        <v>130</v>
      </c>
      <c r="F8" s="10" t="s">
        <v>21</v>
      </c>
      <c r="G8" s="10"/>
    </row>
    <row r="9" spans="1:7" ht="28.5" x14ac:dyDescent="0.2">
      <c r="A9" s="19">
        <v>7</v>
      </c>
      <c r="B9" s="2" t="s">
        <v>160</v>
      </c>
      <c r="C9" s="10" t="s">
        <v>200</v>
      </c>
      <c r="D9" s="10"/>
      <c r="E9" s="10"/>
      <c r="F9" s="10" t="s">
        <v>22</v>
      </c>
      <c r="G9" s="10"/>
    </row>
    <row r="10" spans="1:7" ht="28.5" x14ac:dyDescent="0.2">
      <c r="A10" s="19">
        <v>8</v>
      </c>
      <c r="B10" s="2" t="s">
        <v>161</v>
      </c>
      <c r="C10" s="10" t="s">
        <v>200</v>
      </c>
      <c r="D10" s="10"/>
      <c r="E10" s="10"/>
      <c r="F10" s="10" t="s">
        <v>184</v>
      </c>
      <c r="G10" s="10"/>
    </row>
    <row r="11" spans="1:7" ht="15" x14ac:dyDescent="0.2">
      <c r="A11" s="18"/>
      <c r="B11" s="3"/>
      <c r="C11" s="7"/>
      <c r="D11" s="7"/>
      <c r="E11" s="7"/>
      <c r="F11" s="7"/>
    </row>
    <row r="12" spans="1:7" ht="15" x14ac:dyDescent="0.2">
      <c r="A12" s="30" t="s">
        <v>126</v>
      </c>
      <c r="B12" s="30"/>
      <c r="C12" s="29" t="s">
        <v>107</v>
      </c>
      <c r="D12" s="29"/>
      <c r="E12" s="7"/>
      <c r="F12" s="7"/>
    </row>
    <row r="13" spans="1:7" ht="30" x14ac:dyDescent="0.2">
      <c r="A13" s="1" t="s">
        <v>0</v>
      </c>
      <c r="B13" s="1" t="s">
        <v>1</v>
      </c>
      <c r="C13" s="9" t="s">
        <v>2</v>
      </c>
      <c r="D13" s="9" t="s">
        <v>131</v>
      </c>
      <c r="E13" s="9" t="s">
        <v>135</v>
      </c>
      <c r="F13" s="9" t="s">
        <v>119</v>
      </c>
      <c r="G13" s="9" t="s">
        <v>136</v>
      </c>
    </row>
    <row r="14" spans="1:7" ht="28.5" x14ac:dyDescent="0.2">
      <c r="A14" s="19">
        <v>1</v>
      </c>
      <c r="B14" s="2" t="s">
        <v>151</v>
      </c>
      <c r="C14" s="10" t="s">
        <v>202</v>
      </c>
      <c r="D14" s="10" t="s">
        <v>123</v>
      </c>
      <c r="E14" s="28" t="s">
        <v>137</v>
      </c>
      <c r="F14" s="10" t="s">
        <v>172</v>
      </c>
      <c r="G14" s="10"/>
    </row>
    <row r="15" spans="1:7" ht="42.75" x14ac:dyDescent="0.2">
      <c r="A15" s="19">
        <v>2</v>
      </c>
      <c r="B15" s="2" t="s">
        <v>144</v>
      </c>
      <c r="C15" s="10" t="str">
        <f>C3</f>
        <v>unique identifier</v>
      </c>
      <c r="D15" s="10" t="str">
        <f>_xlfn.CONCAT("Foreign key (",C1," - ",B3,")")</f>
        <v>Foreign key (TaiKhoan - IdTaiKhoan)</v>
      </c>
      <c r="E15" s="10" t="s">
        <v>129</v>
      </c>
      <c r="F15" s="10" t="str">
        <f>F3</f>
        <v>Id tài khoản</v>
      </c>
      <c r="G15" s="10"/>
    </row>
    <row r="16" spans="1:7" ht="42.75" x14ac:dyDescent="0.2">
      <c r="A16" s="19">
        <v>3</v>
      </c>
      <c r="B16" s="2" t="s">
        <v>100</v>
      </c>
      <c r="C16" s="10" t="str">
        <f>C65</f>
        <v>varchar(20)</v>
      </c>
      <c r="D16" s="10" t="str">
        <f>_xlfn.CONCAT( "Foreign key (", C63, " - ", B65,")")</f>
        <v>Foreign key (LopSV - MaLopSV)</v>
      </c>
      <c r="E16" s="10" t="s">
        <v>130</v>
      </c>
      <c r="F16" s="10" t="str">
        <f>F65</f>
        <v>Mã lớp sinh viên</v>
      </c>
      <c r="G16" s="10"/>
    </row>
    <row r="17" spans="1:7" ht="15" x14ac:dyDescent="0.2">
      <c r="A17" s="19">
        <v>4</v>
      </c>
      <c r="B17" s="2" t="s">
        <v>24</v>
      </c>
      <c r="C17" s="10" t="s">
        <v>194</v>
      </c>
      <c r="D17" s="10"/>
      <c r="E17" s="10" t="s">
        <v>130</v>
      </c>
      <c r="F17" s="10" t="s">
        <v>30</v>
      </c>
      <c r="G17" s="10"/>
    </row>
    <row r="18" spans="1:7" ht="15" x14ac:dyDescent="0.2">
      <c r="A18" s="19">
        <v>5</v>
      </c>
      <c r="B18" s="2" t="s">
        <v>25</v>
      </c>
      <c r="C18" s="10" t="s">
        <v>195</v>
      </c>
      <c r="D18" s="10"/>
      <c r="E18" s="27"/>
      <c r="F18" s="10" t="s">
        <v>31</v>
      </c>
      <c r="G18" s="10" t="s">
        <v>134</v>
      </c>
    </row>
    <row r="19" spans="1:7" ht="42.75" x14ac:dyDescent="0.2">
      <c r="A19" s="19">
        <v>6</v>
      </c>
      <c r="B19" s="2" t="s">
        <v>26</v>
      </c>
      <c r="C19" s="10" t="s">
        <v>196</v>
      </c>
      <c r="D19" s="10"/>
      <c r="E19" s="27"/>
      <c r="F19" s="10" t="s">
        <v>32</v>
      </c>
      <c r="G19" s="16" t="s">
        <v>128</v>
      </c>
    </row>
    <row r="20" spans="1:7" ht="15" x14ac:dyDescent="0.2">
      <c r="A20" s="19">
        <v>7</v>
      </c>
      <c r="B20" s="2" t="s">
        <v>8</v>
      </c>
      <c r="C20" s="10" t="s">
        <v>192</v>
      </c>
      <c r="D20" s="10"/>
      <c r="E20" s="10"/>
      <c r="F20" s="10" t="s">
        <v>35</v>
      </c>
      <c r="G20" s="10"/>
    </row>
    <row r="21" spans="1:7" ht="15" x14ac:dyDescent="0.2">
      <c r="A21" s="19">
        <v>8</v>
      </c>
      <c r="B21" s="2" t="s">
        <v>27</v>
      </c>
      <c r="C21" s="10" t="s">
        <v>106</v>
      </c>
      <c r="D21" s="10"/>
      <c r="E21" s="10"/>
      <c r="F21" s="10" t="s">
        <v>33</v>
      </c>
      <c r="G21" s="10"/>
    </row>
    <row r="22" spans="1:7" ht="15" x14ac:dyDescent="0.2">
      <c r="A22" s="19">
        <v>9</v>
      </c>
      <c r="B22" s="2" t="s">
        <v>23</v>
      </c>
      <c r="C22" s="10" t="s">
        <v>191</v>
      </c>
      <c r="D22" s="27"/>
      <c r="E22" s="27"/>
      <c r="F22" s="10" t="s">
        <v>29</v>
      </c>
      <c r="G22" s="10"/>
    </row>
    <row r="23" spans="1:7" ht="15" x14ac:dyDescent="0.2">
      <c r="A23" s="19">
        <v>10</v>
      </c>
      <c r="B23" s="2" t="s">
        <v>149</v>
      </c>
      <c r="C23" s="10" t="s">
        <v>194</v>
      </c>
      <c r="D23" s="10"/>
      <c r="E23" s="10"/>
      <c r="F23" s="10" t="s">
        <v>150</v>
      </c>
      <c r="G23" s="10"/>
    </row>
    <row r="24" spans="1:7" ht="15" x14ac:dyDescent="0.2">
      <c r="A24" s="18"/>
      <c r="B24" s="3"/>
      <c r="C24" s="7"/>
      <c r="D24" s="7"/>
      <c r="E24" s="7"/>
      <c r="F24" s="7"/>
    </row>
    <row r="25" spans="1:7" ht="15" x14ac:dyDescent="0.2">
      <c r="A25" s="30" t="s">
        <v>126</v>
      </c>
      <c r="B25" s="30"/>
      <c r="C25" s="29" t="s">
        <v>108</v>
      </c>
      <c r="D25" s="29"/>
      <c r="E25" s="7"/>
      <c r="F25" s="7"/>
    </row>
    <row r="26" spans="1:7" ht="30" x14ac:dyDescent="0.2">
      <c r="A26" s="1" t="s">
        <v>0</v>
      </c>
      <c r="B26" s="1" t="s">
        <v>1</v>
      </c>
      <c r="C26" s="9" t="s">
        <v>2</v>
      </c>
      <c r="D26" s="9" t="s">
        <v>131</v>
      </c>
      <c r="E26" s="9" t="s">
        <v>135</v>
      </c>
      <c r="F26" s="9" t="s">
        <v>119</v>
      </c>
      <c r="G26" s="9" t="s">
        <v>136</v>
      </c>
    </row>
    <row r="27" spans="1:7" ht="28.5" x14ac:dyDescent="0.2">
      <c r="A27" s="19">
        <v>1</v>
      </c>
      <c r="B27" s="2" t="s">
        <v>154</v>
      </c>
      <c r="C27" s="10" t="s">
        <v>202</v>
      </c>
      <c r="D27" s="10" t="s">
        <v>123</v>
      </c>
      <c r="E27" s="28" t="s">
        <v>137</v>
      </c>
      <c r="F27" s="10" t="s">
        <v>173</v>
      </c>
      <c r="G27" s="10"/>
    </row>
    <row r="28" spans="1:7" ht="42.75" x14ac:dyDescent="0.2">
      <c r="A28" s="19">
        <v>2</v>
      </c>
      <c r="B28" s="2" t="s">
        <v>144</v>
      </c>
      <c r="C28" s="10" t="str">
        <f>C3</f>
        <v>unique identifier</v>
      </c>
      <c r="D28" s="10" t="str">
        <f>_xlfn.CONCAT( "Foreign key (",C1, " - ", B3,")")</f>
        <v>Foreign key (TaiKhoan - IdTaiKhoan)</v>
      </c>
      <c r="E28" s="10" t="s">
        <v>129</v>
      </c>
      <c r="F28" s="10" t="str">
        <f>F3</f>
        <v>Id tài khoản</v>
      </c>
      <c r="G28" s="10"/>
    </row>
    <row r="29" spans="1:7" ht="15" x14ac:dyDescent="0.2">
      <c r="A29" s="19">
        <v>3</v>
      </c>
      <c r="B29" s="2" t="s">
        <v>24</v>
      </c>
      <c r="C29" s="10" t="s">
        <v>194</v>
      </c>
      <c r="D29" s="10"/>
      <c r="E29" s="10" t="s">
        <v>130</v>
      </c>
      <c r="F29" s="10" t="s">
        <v>30</v>
      </c>
      <c r="G29" s="10"/>
    </row>
    <row r="30" spans="1:7" ht="15" x14ac:dyDescent="0.2">
      <c r="A30" s="19">
        <v>4</v>
      </c>
      <c r="B30" s="2" t="s">
        <v>25</v>
      </c>
      <c r="C30" s="10" t="s">
        <v>195</v>
      </c>
      <c r="D30" s="10"/>
      <c r="E30" s="27"/>
      <c r="F30" s="10" t="s">
        <v>31</v>
      </c>
      <c r="G30" s="10" t="s">
        <v>133</v>
      </c>
    </row>
    <row r="31" spans="1:7" ht="42.75" x14ac:dyDescent="0.2">
      <c r="A31" s="19">
        <v>5</v>
      </c>
      <c r="B31" s="2" t="s">
        <v>26</v>
      </c>
      <c r="C31" s="10" t="s">
        <v>196</v>
      </c>
      <c r="D31" s="10"/>
      <c r="E31" s="27"/>
      <c r="F31" s="10" t="s">
        <v>32</v>
      </c>
      <c r="G31" s="16" t="s">
        <v>128</v>
      </c>
    </row>
    <row r="32" spans="1:7" ht="15" x14ac:dyDescent="0.2">
      <c r="A32" s="19">
        <v>6</v>
      </c>
      <c r="B32" s="2" t="s">
        <v>8</v>
      </c>
      <c r="C32" s="10" t="s">
        <v>192</v>
      </c>
      <c r="D32" s="10"/>
      <c r="E32" s="10"/>
      <c r="F32" s="10" t="s">
        <v>141</v>
      </c>
      <c r="G32" s="10"/>
    </row>
    <row r="33" spans="1:11" ht="15" x14ac:dyDescent="0.2">
      <c r="A33" s="19">
        <v>7</v>
      </c>
      <c r="B33" s="2" t="s">
        <v>27</v>
      </c>
      <c r="C33" s="10" t="s">
        <v>106</v>
      </c>
      <c r="D33" s="10"/>
      <c r="E33" s="10"/>
      <c r="F33" s="10" t="s">
        <v>33</v>
      </c>
      <c r="G33" s="10"/>
    </row>
    <row r="34" spans="1:11" ht="15" x14ac:dyDescent="0.2">
      <c r="A34" s="19">
        <v>8</v>
      </c>
      <c r="B34" s="2" t="s">
        <v>37</v>
      </c>
      <c r="C34" s="10" t="s">
        <v>191</v>
      </c>
      <c r="D34" s="27"/>
      <c r="E34" s="27"/>
      <c r="F34" s="10" t="s">
        <v>40</v>
      </c>
      <c r="G34" s="10"/>
    </row>
    <row r="35" spans="1:11" ht="28.5" x14ac:dyDescent="0.2">
      <c r="A35" s="19">
        <v>9</v>
      </c>
      <c r="B35" s="2" t="s">
        <v>152</v>
      </c>
      <c r="C35" s="10" t="s">
        <v>194</v>
      </c>
      <c r="D35" s="10"/>
      <c r="E35" s="10"/>
      <c r="F35" s="10" t="s">
        <v>153</v>
      </c>
      <c r="G35" s="10"/>
    </row>
    <row r="36" spans="1:11" ht="15" x14ac:dyDescent="0.2">
      <c r="A36" s="18"/>
      <c r="B36" s="3"/>
      <c r="C36" s="7"/>
      <c r="D36" s="7"/>
      <c r="E36" s="7"/>
      <c r="F36" s="7"/>
    </row>
    <row r="37" spans="1:11" ht="15" x14ac:dyDescent="0.2">
      <c r="A37" s="30" t="s">
        <v>126</v>
      </c>
      <c r="B37" s="30"/>
      <c r="C37" s="29" t="s">
        <v>109</v>
      </c>
      <c r="D37" s="29"/>
      <c r="E37" s="7"/>
      <c r="F37" s="17"/>
    </row>
    <row r="38" spans="1:11" ht="30" x14ac:dyDescent="0.2">
      <c r="A38" s="1" t="s">
        <v>0</v>
      </c>
      <c r="B38" s="1" t="s">
        <v>1</v>
      </c>
      <c r="C38" s="9" t="s">
        <v>2</v>
      </c>
      <c r="D38" s="9" t="s">
        <v>131</v>
      </c>
      <c r="E38" s="9" t="s">
        <v>135</v>
      </c>
      <c r="F38" s="9" t="s">
        <v>119</v>
      </c>
      <c r="G38" s="9" t="s">
        <v>136</v>
      </c>
    </row>
    <row r="39" spans="1:11" ht="28.5" x14ac:dyDescent="0.2">
      <c r="A39" s="19">
        <v>1</v>
      </c>
      <c r="B39" s="2" t="s">
        <v>110</v>
      </c>
      <c r="C39" s="10" t="s">
        <v>202</v>
      </c>
      <c r="D39" s="10" t="s">
        <v>123</v>
      </c>
      <c r="E39" s="28" t="s">
        <v>137</v>
      </c>
      <c r="F39" s="10" t="s">
        <v>118</v>
      </c>
      <c r="G39" s="10"/>
    </row>
    <row r="40" spans="1:11" ht="42.75" x14ac:dyDescent="0.2">
      <c r="A40" s="19">
        <v>2</v>
      </c>
      <c r="B40" s="2" t="s">
        <v>144</v>
      </c>
      <c r="C40" s="10" t="str">
        <f>C3</f>
        <v>unique identifier</v>
      </c>
      <c r="D40" s="10" t="str">
        <f>_xlfn.CONCAT( "Foreign key (",C1, " - ", B3,")")</f>
        <v>Foreign key (TaiKhoan - IdTaiKhoan)</v>
      </c>
      <c r="E40" s="10" t="s">
        <v>129</v>
      </c>
      <c r="F40" s="10" t="str">
        <f>F3</f>
        <v>Id tài khoản</v>
      </c>
      <c r="G40" s="10"/>
    </row>
    <row r="41" spans="1:11" ht="15" x14ac:dyDescent="0.2">
      <c r="A41" s="19">
        <v>3</v>
      </c>
      <c r="B41" s="2" t="s">
        <v>24</v>
      </c>
      <c r="C41" s="10" t="s">
        <v>194</v>
      </c>
      <c r="E41" s="10" t="s">
        <v>16</v>
      </c>
      <c r="F41" s="10" t="s">
        <v>30</v>
      </c>
      <c r="G41" s="10"/>
    </row>
    <row r="42" spans="1:11" ht="15" x14ac:dyDescent="0.2">
      <c r="A42" s="19">
        <v>4</v>
      </c>
      <c r="B42" s="2" t="s">
        <v>25</v>
      </c>
      <c r="C42" s="10" t="s">
        <v>195</v>
      </c>
      <c r="D42" s="10"/>
      <c r="F42" s="10" t="s">
        <v>31</v>
      </c>
      <c r="G42" s="10" t="s">
        <v>133</v>
      </c>
    </row>
    <row r="43" spans="1:11" ht="42.75" x14ac:dyDescent="0.2">
      <c r="A43" s="19">
        <v>5</v>
      </c>
      <c r="B43" s="2" t="s">
        <v>26</v>
      </c>
      <c r="C43" s="10" t="s">
        <v>196</v>
      </c>
      <c r="D43" s="10"/>
      <c r="E43" s="27"/>
      <c r="F43" s="10" t="s">
        <v>32</v>
      </c>
      <c r="G43" s="16" t="s">
        <v>132</v>
      </c>
    </row>
    <row r="44" spans="1:11" ht="15" x14ac:dyDescent="0.2">
      <c r="A44" s="19">
        <v>6</v>
      </c>
      <c r="B44" s="2" t="s">
        <v>8</v>
      </c>
      <c r="C44" s="10" t="s">
        <v>192</v>
      </c>
      <c r="D44" s="10"/>
      <c r="E44" s="10"/>
      <c r="F44" s="10" t="s">
        <v>142</v>
      </c>
      <c r="G44" s="10"/>
    </row>
    <row r="45" spans="1:11" ht="15" x14ac:dyDescent="0.2">
      <c r="A45" s="19">
        <v>7</v>
      </c>
      <c r="B45" s="2" t="s">
        <v>27</v>
      </c>
      <c r="C45" s="10" t="s">
        <v>106</v>
      </c>
      <c r="D45" s="10"/>
      <c r="E45" s="10"/>
      <c r="F45" s="10" t="s">
        <v>33</v>
      </c>
      <c r="G45" s="10"/>
      <c r="K45" s="26"/>
    </row>
    <row r="46" spans="1:11" ht="15" x14ac:dyDescent="0.2">
      <c r="A46" s="18"/>
      <c r="B46" s="3"/>
      <c r="C46" s="7"/>
      <c r="D46" s="7"/>
      <c r="E46" s="7"/>
      <c r="F46" s="7"/>
      <c r="K46" s="26"/>
    </row>
    <row r="47" spans="1:11" ht="15" x14ac:dyDescent="0.2">
      <c r="A47" s="30" t="s">
        <v>126</v>
      </c>
      <c r="B47" s="30"/>
      <c r="C47" s="29" t="s">
        <v>155</v>
      </c>
      <c r="D47" s="29"/>
      <c r="E47" s="7"/>
      <c r="F47" s="17"/>
    </row>
    <row r="48" spans="1:11" ht="30" x14ac:dyDescent="0.2">
      <c r="A48" s="1" t="s">
        <v>0</v>
      </c>
      <c r="B48" s="1" t="s">
        <v>1</v>
      </c>
      <c r="C48" s="9" t="s">
        <v>2</v>
      </c>
      <c r="D48" s="9" t="s">
        <v>131</v>
      </c>
      <c r="E48" s="9" t="s">
        <v>135</v>
      </c>
      <c r="F48" s="9" t="s">
        <v>119</v>
      </c>
      <c r="G48" s="9" t="s">
        <v>136</v>
      </c>
    </row>
    <row r="49" spans="1:11" ht="28.5" x14ac:dyDescent="0.2">
      <c r="A49" s="19">
        <v>1</v>
      </c>
      <c r="B49" s="2" t="s">
        <v>156</v>
      </c>
      <c r="C49" s="10" t="s">
        <v>202</v>
      </c>
      <c r="D49" s="10" t="s">
        <v>123</v>
      </c>
      <c r="E49" s="28" t="s">
        <v>137</v>
      </c>
      <c r="F49" s="10" t="s">
        <v>174</v>
      </c>
      <c r="G49" s="10"/>
    </row>
    <row r="50" spans="1:11" ht="85.5" x14ac:dyDescent="0.2">
      <c r="A50" s="19">
        <v>2</v>
      </c>
      <c r="B50" s="2" t="s">
        <v>144</v>
      </c>
      <c r="C50" s="10" t="str">
        <f>C3</f>
        <v>unique identifier</v>
      </c>
      <c r="D50" s="10" t="str">
        <f>_xlfn.CONCAT( "Foreign key (",C1, " - ", B3,")")</f>
        <v>Foreign key (TaiKhoan - IdTaiKhoan)</v>
      </c>
      <c r="E50" s="10" t="s">
        <v>129</v>
      </c>
      <c r="F50" s="10" t="str">
        <f>F3</f>
        <v>Id tài khoản</v>
      </c>
      <c r="G50" s="10" t="s">
        <v>183</v>
      </c>
    </row>
    <row r="51" spans="1:11" ht="42.75" x14ac:dyDescent="0.2">
      <c r="A51" s="19">
        <v>3</v>
      </c>
      <c r="B51" s="2" t="s">
        <v>166</v>
      </c>
      <c r="C51" s="10" t="str">
        <f>C39</f>
        <v>unique identifier</v>
      </c>
      <c r="D51" s="10" t="str">
        <f>_xlfn.CONCAT( "Foreign key (", C37, " - ", B39,")")</f>
        <v>Foreign key (QuanLy - IdQL)</v>
      </c>
      <c r="E51" s="10" t="s">
        <v>130</v>
      </c>
      <c r="F51" s="10" t="str">
        <f>_xlfn.CONCAT(F39," (Quản lý duyệt)")</f>
        <v>Id quản lý (Quản lý duyệt)</v>
      </c>
      <c r="G51" s="10"/>
    </row>
    <row r="52" spans="1:11" ht="42.75" x14ac:dyDescent="0.2">
      <c r="A52" s="19">
        <v>4</v>
      </c>
      <c r="B52" s="2" t="s">
        <v>157</v>
      </c>
      <c r="C52" s="10" t="s">
        <v>198</v>
      </c>
      <c r="D52" s="27"/>
      <c r="E52" s="10"/>
      <c r="F52" s="10" t="s">
        <v>163</v>
      </c>
      <c r="G52" s="10"/>
    </row>
    <row r="53" spans="1:11" ht="15" x14ac:dyDescent="0.2">
      <c r="A53" s="19">
        <v>5</v>
      </c>
      <c r="B53" s="2" t="s">
        <v>75</v>
      </c>
      <c r="C53" s="10" t="s">
        <v>197</v>
      </c>
      <c r="D53" s="10"/>
      <c r="E53" s="10" t="s">
        <v>16</v>
      </c>
      <c r="F53" s="10" t="s">
        <v>162</v>
      </c>
      <c r="G53" s="10"/>
    </row>
    <row r="54" spans="1:11" ht="15" x14ac:dyDescent="0.2">
      <c r="A54" s="19">
        <v>6</v>
      </c>
      <c r="B54" s="10" t="s">
        <v>159</v>
      </c>
      <c r="C54" s="10" t="s">
        <v>200</v>
      </c>
      <c r="D54" s="10"/>
      <c r="E54" s="10" t="s">
        <v>16</v>
      </c>
      <c r="F54" s="10" t="s">
        <v>21</v>
      </c>
      <c r="G54" s="10"/>
    </row>
    <row r="55" spans="1:11" ht="15" x14ac:dyDescent="0.2">
      <c r="A55" s="19">
        <v>7</v>
      </c>
      <c r="B55" s="2" t="s">
        <v>158</v>
      </c>
      <c r="C55" s="10" t="s">
        <v>200</v>
      </c>
      <c r="D55" s="10"/>
      <c r="E55" s="10"/>
      <c r="F55" s="10" t="s">
        <v>181</v>
      </c>
      <c r="G55" s="10"/>
    </row>
    <row r="56" spans="1:11" ht="28.5" x14ac:dyDescent="0.2">
      <c r="A56" s="19">
        <v>8</v>
      </c>
      <c r="B56" s="2" t="s">
        <v>177</v>
      </c>
      <c r="C56" s="10" t="s">
        <v>200</v>
      </c>
      <c r="D56" s="10"/>
      <c r="E56" s="10" t="s">
        <v>16</v>
      </c>
      <c r="F56" s="10" t="s">
        <v>182</v>
      </c>
      <c r="G56" s="10"/>
      <c r="K56" s="26"/>
    </row>
    <row r="57" spans="1:11" ht="15" x14ac:dyDescent="0.2">
      <c r="A57" s="18"/>
      <c r="B57" s="3"/>
      <c r="C57" s="7"/>
      <c r="D57" s="7"/>
      <c r="E57" s="7"/>
      <c r="F57" s="7"/>
    </row>
    <row r="58" spans="1:11" ht="15" x14ac:dyDescent="0.2">
      <c r="A58" s="30" t="s">
        <v>126</v>
      </c>
      <c r="B58" s="30"/>
      <c r="C58" s="29" t="s">
        <v>146</v>
      </c>
      <c r="D58" s="29"/>
      <c r="E58" s="7"/>
      <c r="F58" s="7"/>
    </row>
    <row r="59" spans="1:11" ht="30" x14ac:dyDescent="0.2">
      <c r="A59" s="1" t="s">
        <v>0</v>
      </c>
      <c r="B59" s="1" t="s">
        <v>1</v>
      </c>
      <c r="C59" s="9" t="s">
        <v>2</v>
      </c>
      <c r="D59" s="9" t="s">
        <v>131</v>
      </c>
      <c r="E59" s="9" t="s">
        <v>135</v>
      </c>
      <c r="F59" s="9" t="s">
        <v>119</v>
      </c>
      <c r="G59" s="9" t="s">
        <v>136</v>
      </c>
    </row>
    <row r="60" spans="1:11" ht="28.5" x14ac:dyDescent="0.2">
      <c r="A60" s="19">
        <v>1</v>
      </c>
      <c r="B60" s="2" t="s">
        <v>145</v>
      </c>
      <c r="C60" s="10" t="s">
        <v>202</v>
      </c>
      <c r="D60" s="10" t="s">
        <v>123</v>
      </c>
      <c r="E60" s="28" t="s">
        <v>137</v>
      </c>
      <c r="F60" s="10" t="s">
        <v>175</v>
      </c>
      <c r="G60" s="10"/>
    </row>
    <row r="61" spans="1:11" ht="57" x14ac:dyDescent="0.2">
      <c r="A61" s="19">
        <v>2</v>
      </c>
      <c r="B61" s="2" t="s">
        <v>146</v>
      </c>
      <c r="C61" s="10" t="s">
        <v>199</v>
      </c>
      <c r="D61" s="10"/>
      <c r="E61" s="10" t="s">
        <v>16</v>
      </c>
      <c r="F61" s="10" t="s">
        <v>43</v>
      </c>
      <c r="G61" s="10" t="s">
        <v>189</v>
      </c>
    </row>
    <row r="62" spans="1:11" ht="15" x14ac:dyDescent="0.2">
      <c r="A62" s="18"/>
      <c r="B62" s="3"/>
      <c r="C62" s="7"/>
      <c r="D62" s="7"/>
      <c r="E62" s="7"/>
      <c r="F62" s="7"/>
    </row>
    <row r="63" spans="1:11" ht="15" x14ac:dyDescent="0.2">
      <c r="A63" s="30" t="s">
        <v>126</v>
      </c>
      <c r="B63" s="30"/>
      <c r="C63" s="29" t="s">
        <v>201</v>
      </c>
      <c r="D63" s="29"/>
      <c r="E63" s="7"/>
      <c r="F63" s="7"/>
    </row>
    <row r="64" spans="1:11" ht="30" x14ac:dyDescent="0.2">
      <c r="A64" s="1" t="s">
        <v>0</v>
      </c>
      <c r="B64" s="1" t="s">
        <v>97</v>
      </c>
      <c r="C64" s="9" t="s">
        <v>2</v>
      </c>
      <c r="D64" s="9" t="s">
        <v>131</v>
      </c>
      <c r="E64" s="9" t="s">
        <v>135</v>
      </c>
      <c r="F64" s="9" t="s">
        <v>119</v>
      </c>
      <c r="G64" s="9" t="s">
        <v>136</v>
      </c>
    </row>
    <row r="65" spans="1:7" ht="28.5" x14ac:dyDescent="0.2">
      <c r="A65" s="19">
        <v>1</v>
      </c>
      <c r="B65" s="2" t="s">
        <v>100</v>
      </c>
      <c r="C65" s="10" t="s">
        <v>191</v>
      </c>
      <c r="D65" s="10" t="s">
        <v>123</v>
      </c>
      <c r="E65" s="28" t="s">
        <v>137</v>
      </c>
      <c r="F65" s="10" t="s">
        <v>101</v>
      </c>
      <c r="G65" s="10"/>
    </row>
    <row r="66" spans="1:7" ht="15" x14ac:dyDescent="0.2">
      <c r="A66" s="19">
        <v>2</v>
      </c>
      <c r="B66" s="2" t="s">
        <v>201</v>
      </c>
      <c r="C66" s="10" t="s">
        <v>197</v>
      </c>
      <c r="D66" s="10"/>
      <c r="E66" s="10" t="s">
        <v>16</v>
      </c>
      <c r="F66" s="10" t="s">
        <v>112</v>
      </c>
      <c r="G66" s="10"/>
    </row>
    <row r="68" spans="1:7" ht="15" x14ac:dyDescent="0.2">
      <c r="A68" s="30" t="s">
        <v>126</v>
      </c>
      <c r="B68" s="30"/>
      <c r="C68" s="29" t="s">
        <v>205</v>
      </c>
      <c r="D68" s="29"/>
      <c r="E68" s="17"/>
      <c r="F68" s="17"/>
    </row>
    <row r="69" spans="1:7" ht="30" x14ac:dyDescent="0.2">
      <c r="A69" s="1" t="s">
        <v>0</v>
      </c>
      <c r="B69" s="1" t="s">
        <v>1</v>
      </c>
      <c r="C69" s="9" t="s">
        <v>2</v>
      </c>
      <c r="D69" s="9" t="s">
        <v>131</v>
      </c>
      <c r="E69" s="9" t="s">
        <v>135</v>
      </c>
      <c r="F69" s="9" t="s">
        <v>119</v>
      </c>
      <c r="G69" s="9" t="s">
        <v>136</v>
      </c>
    </row>
    <row r="70" spans="1:7" ht="57" x14ac:dyDescent="0.2">
      <c r="A70" s="19">
        <v>1</v>
      </c>
      <c r="B70" s="2" t="s">
        <v>54</v>
      </c>
      <c r="C70" s="10" t="str">
        <f>C83</f>
        <v>varchar(15)</v>
      </c>
      <c r="D70" s="10" t="str">
        <f>_xlfn.CONCAT("Primary key, Foreign key (",C81," - ",B83,")")</f>
        <v>Primary key, Foreign key (LopHoc - MaLH)</v>
      </c>
      <c r="E70" s="28" t="s">
        <v>137</v>
      </c>
      <c r="F70" s="10" t="str">
        <f>F83</f>
        <v>Mã lớp học</v>
      </c>
      <c r="G70" s="10"/>
    </row>
    <row r="71" spans="1:7" ht="57" x14ac:dyDescent="0.2">
      <c r="A71" s="19">
        <v>2</v>
      </c>
      <c r="B71" s="2" t="s">
        <v>165</v>
      </c>
      <c r="C71" s="10" t="str">
        <f>C3</f>
        <v>unique identifier</v>
      </c>
      <c r="D71" s="10" t="str">
        <f>_xlfn.CONCAT("Primary key, Foreign key (",C1," - ",B3,")")</f>
        <v>Primary key, Foreign key (TaiKhoan - IdTaiKhoan)</v>
      </c>
      <c r="E71" s="28" t="s">
        <v>137</v>
      </c>
      <c r="F71" s="10" t="str">
        <f>_xlfn.CONCAT(F3, " (Tài khoản mượn phòng)")</f>
        <v>Id tài khoản (Tài khoản mượn phòng)</v>
      </c>
      <c r="G71" s="10"/>
    </row>
    <row r="72" spans="1:7" ht="28.5" x14ac:dyDescent="0.2">
      <c r="A72" s="19">
        <v>3</v>
      </c>
      <c r="B72" s="2" t="s">
        <v>160</v>
      </c>
      <c r="C72" s="10" t="s">
        <v>200</v>
      </c>
      <c r="D72" s="10"/>
      <c r="E72" s="10" t="s">
        <v>16</v>
      </c>
      <c r="F72" s="10" t="s">
        <v>22</v>
      </c>
      <c r="G72" s="10"/>
    </row>
    <row r="73" spans="1:7" ht="15" x14ac:dyDescent="0.2">
      <c r="A73" s="18"/>
      <c r="B73" s="3"/>
      <c r="C73" s="7"/>
      <c r="D73" s="7"/>
      <c r="E73" s="7"/>
      <c r="F73" s="7"/>
    </row>
    <row r="74" spans="1:7" ht="15" x14ac:dyDescent="0.2">
      <c r="A74" s="30" t="s">
        <v>126</v>
      </c>
      <c r="B74" s="30"/>
      <c r="C74" s="29" t="s">
        <v>83</v>
      </c>
      <c r="D74" s="29"/>
      <c r="E74" s="17"/>
      <c r="F74" s="17"/>
    </row>
    <row r="75" spans="1:7" ht="30" x14ac:dyDescent="0.2">
      <c r="A75" s="1" t="s">
        <v>0</v>
      </c>
      <c r="B75" s="1" t="s">
        <v>1</v>
      </c>
      <c r="C75" s="9" t="s">
        <v>2</v>
      </c>
      <c r="D75" s="9" t="s">
        <v>131</v>
      </c>
      <c r="E75" s="9" t="s">
        <v>135</v>
      </c>
      <c r="F75" s="9" t="s">
        <v>119</v>
      </c>
      <c r="G75" s="9" t="s">
        <v>136</v>
      </c>
    </row>
    <row r="76" spans="1:7" ht="28.5" x14ac:dyDescent="0.2">
      <c r="A76" s="19">
        <v>1</v>
      </c>
      <c r="B76" s="2" t="s">
        <v>49</v>
      </c>
      <c r="C76" s="10" t="s">
        <v>203</v>
      </c>
      <c r="D76" s="10" t="s">
        <v>123</v>
      </c>
      <c r="E76" s="28" t="s">
        <v>137</v>
      </c>
      <c r="F76" s="10" t="s">
        <v>52</v>
      </c>
      <c r="G76" s="10"/>
    </row>
    <row r="77" spans="1:7" ht="15" x14ac:dyDescent="0.2">
      <c r="A77" s="19">
        <v>2</v>
      </c>
      <c r="B77" s="2" t="s">
        <v>50</v>
      </c>
      <c r="C77" s="10" t="s">
        <v>197</v>
      </c>
      <c r="D77" s="27"/>
      <c r="E77" s="10" t="s">
        <v>16</v>
      </c>
      <c r="F77" s="10" t="s">
        <v>53</v>
      </c>
      <c r="G77" s="10"/>
    </row>
    <row r="78" spans="1:7" ht="28.5" x14ac:dyDescent="0.2">
      <c r="A78" s="19">
        <v>3</v>
      </c>
      <c r="B78" s="2" t="s">
        <v>160</v>
      </c>
      <c r="C78" s="10" t="s">
        <v>200</v>
      </c>
      <c r="E78" s="10" t="s">
        <v>16</v>
      </c>
      <c r="F78" s="10" t="s">
        <v>48</v>
      </c>
      <c r="G78" s="10"/>
    </row>
    <row r="79" spans="1:7" ht="28.5" x14ac:dyDescent="0.2">
      <c r="A79" s="19">
        <v>4</v>
      </c>
      <c r="B79" s="2" t="s">
        <v>161</v>
      </c>
      <c r="C79" s="10" t="s">
        <v>200</v>
      </c>
      <c r="D79" s="10"/>
      <c r="E79" s="10"/>
      <c r="F79" s="10" t="s">
        <v>178</v>
      </c>
      <c r="G79" s="10"/>
    </row>
    <row r="80" spans="1:7" ht="15" x14ac:dyDescent="0.2">
      <c r="A80" s="18"/>
      <c r="B80" s="3"/>
      <c r="C80" s="7"/>
      <c r="D80" s="7"/>
      <c r="E80" s="7"/>
      <c r="F80" s="7"/>
    </row>
    <row r="81" spans="1:7" ht="15" x14ac:dyDescent="0.2">
      <c r="A81" s="30" t="s">
        <v>126</v>
      </c>
      <c r="B81" s="30"/>
      <c r="C81" s="29" t="s">
        <v>84</v>
      </c>
      <c r="D81" s="29"/>
      <c r="E81" s="17"/>
      <c r="F81" s="17"/>
    </row>
    <row r="82" spans="1:7" ht="30" x14ac:dyDescent="0.2">
      <c r="A82" s="1" t="s">
        <v>0</v>
      </c>
      <c r="B82" s="1" t="s">
        <v>1</v>
      </c>
      <c r="C82" s="9" t="s">
        <v>2</v>
      </c>
      <c r="D82" s="9" t="s">
        <v>131</v>
      </c>
      <c r="E82" s="9" t="s">
        <v>135</v>
      </c>
      <c r="F82" s="9" t="s">
        <v>119</v>
      </c>
      <c r="G82" s="9" t="s">
        <v>136</v>
      </c>
    </row>
    <row r="83" spans="1:7" ht="28.5" x14ac:dyDescent="0.2">
      <c r="A83" s="19">
        <v>1</v>
      </c>
      <c r="B83" s="2" t="s">
        <v>54</v>
      </c>
      <c r="C83" s="10" t="s">
        <v>203</v>
      </c>
      <c r="D83" s="10" t="s">
        <v>123</v>
      </c>
      <c r="E83" s="28" t="s">
        <v>137</v>
      </c>
      <c r="F83" s="10" t="s">
        <v>55</v>
      </c>
      <c r="G83" s="10"/>
    </row>
    <row r="84" spans="1:7" ht="42.75" x14ac:dyDescent="0.2">
      <c r="A84" s="19">
        <v>2</v>
      </c>
      <c r="B84" s="2" t="s">
        <v>164</v>
      </c>
      <c r="C84" s="10" t="str">
        <f>C3</f>
        <v>unique identifier</v>
      </c>
      <c r="D84" s="10" t="str">
        <f>_xlfn.CONCAT( "Foreign key (", C25, " - ", B27,")")</f>
        <v>Foreign key (GiangVien - IdGV)</v>
      </c>
      <c r="E84" s="10" t="s">
        <v>139</v>
      </c>
      <c r="F84" s="10" t="str">
        <f>_xlfn.CONCAT(F27, " (Giảng viên giảng dạy)")</f>
        <v>Id giảng viên (Giảng viên giảng dạy)</v>
      </c>
      <c r="G84" s="10"/>
    </row>
    <row r="85" spans="1:7" ht="42.75" x14ac:dyDescent="0.2">
      <c r="A85" s="19">
        <v>3</v>
      </c>
      <c r="B85" s="2" t="s">
        <v>49</v>
      </c>
      <c r="C85" s="10" t="str">
        <f>C76</f>
        <v>varchar(15)</v>
      </c>
      <c r="D85" s="10" t="str">
        <f>_xlfn.CONCAT( "Foreign key (", C74, " - ", B76,")")</f>
        <v>Foreign key (MonHoc - MaMH)</v>
      </c>
      <c r="E85" s="10" t="s">
        <v>16</v>
      </c>
      <c r="F85" s="10" t="str">
        <f>F76</f>
        <v>Mã môn học</v>
      </c>
      <c r="G85" s="10"/>
    </row>
    <row r="86" spans="1:7" ht="42.75" x14ac:dyDescent="0.2">
      <c r="A86" s="19">
        <v>4</v>
      </c>
      <c r="B86" s="2" t="s">
        <v>100</v>
      </c>
      <c r="C86" s="10" t="str">
        <f>C65</f>
        <v>varchar(20)</v>
      </c>
      <c r="D86" s="10" t="str">
        <f>_xlfn.CONCAT( "Foreign key (", C63, " - ", B65,")")</f>
        <v>Foreign key (LopSV - MaLopSV)</v>
      </c>
      <c r="E86" s="10" t="s">
        <v>16</v>
      </c>
      <c r="F86" s="10" t="str">
        <f>_xlfn.CONCAT(F65, " (Lớp sinh viên giảng dạy)")</f>
        <v>Mã lớp sinh viên (Lớp sinh viên giảng dạy)</v>
      </c>
      <c r="G86" s="10"/>
    </row>
    <row r="87" spans="1:7" ht="15" x14ac:dyDescent="0.2">
      <c r="A87" s="19">
        <v>5</v>
      </c>
      <c r="B87" s="2" t="s">
        <v>185</v>
      </c>
      <c r="C87" s="10" t="s">
        <v>195</v>
      </c>
      <c r="D87" s="10"/>
      <c r="E87" s="10"/>
      <c r="F87" s="10" t="s">
        <v>187</v>
      </c>
      <c r="G87" s="10"/>
    </row>
    <row r="88" spans="1:7" ht="15" x14ac:dyDescent="0.2">
      <c r="A88" s="19">
        <v>6</v>
      </c>
      <c r="B88" s="2" t="s">
        <v>186</v>
      </c>
      <c r="C88" s="10" t="s">
        <v>195</v>
      </c>
      <c r="D88" s="10"/>
      <c r="E88" s="10"/>
      <c r="F88" s="10" t="s">
        <v>188</v>
      </c>
      <c r="G88" s="10"/>
    </row>
    <row r="89" spans="1:7" ht="15" x14ac:dyDescent="0.2">
      <c r="A89" s="19">
        <v>7</v>
      </c>
      <c r="B89" s="2" t="s">
        <v>159</v>
      </c>
      <c r="C89" s="10" t="s">
        <v>200</v>
      </c>
      <c r="D89" s="27"/>
      <c r="E89" s="10" t="s">
        <v>16</v>
      </c>
      <c r="F89" s="10" t="s">
        <v>21</v>
      </c>
      <c r="G89" s="10"/>
    </row>
    <row r="90" spans="1:7" ht="28.5" x14ac:dyDescent="0.2">
      <c r="A90" s="19">
        <v>8</v>
      </c>
      <c r="B90" s="2" t="s">
        <v>161</v>
      </c>
      <c r="C90" s="10" t="s">
        <v>200</v>
      </c>
      <c r="D90" s="10"/>
      <c r="E90" s="10"/>
      <c r="F90" s="10" t="s">
        <v>179</v>
      </c>
      <c r="G90" s="10"/>
    </row>
    <row r="91" spans="1:7" ht="15" x14ac:dyDescent="0.2">
      <c r="A91" s="21"/>
      <c r="B91" s="6"/>
      <c r="C91" s="11"/>
      <c r="D91" s="11"/>
      <c r="E91" s="11"/>
      <c r="F91" s="11"/>
    </row>
    <row r="92" spans="1:7" ht="15" x14ac:dyDescent="0.2">
      <c r="A92" s="30" t="s">
        <v>126</v>
      </c>
      <c r="B92" s="30"/>
      <c r="C92" s="29" t="s">
        <v>85</v>
      </c>
      <c r="D92" s="29"/>
      <c r="E92" s="22"/>
      <c r="F92" s="22"/>
    </row>
    <row r="93" spans="1:7" ht="30" x14ac:dyDescent="0.2">
      <c r="A93" s="4" t="s">
        <v>0</v>
      </c>
      <c r="B93" s="4" t="s">
        <v>1</v>
      </c>
      <c r="C93" s="12" t="s">
        <v>2</v>
      </c>
      <c r="D93" s="9" t="s">
        <v>131</v>
      </c>
      <c r="E93" s="9" t="s">
        <v>135</v>
      </c>
      <c r="F93" s="12" t="s">
        <v>119</v>
      </c>
      <c r="G93" s="9" t="s">
        <v>136</v>
      </c>
    </row>
    <row r="94" spans="1:7" ht="28.5" x14ac:dyDescent="0.2">
      <c r="A94" s="19">
        <v>1</v>
      </c>
      <c r="B94" s="2" t="s">
        <v>58</v>
      </c>
      <c r="C94" s="10" t="s">
        <v>204</v>
      </c>
      <c r="D94" s="10" t="s">
        <v>123</v>
      </c>
      <c r="E94" s="28" t="s">
        <v>137</v>
      </c>
      <c r="F94" s="10" t="s">
        <v>65</v>
      </c>
      <c r="G94" s="10"/>
    </row>
    <row r="95" spans="1:7" ht="28.5" x14ac:dyDescent="0.2">
      <c r="A95" s="19">
        <v>2</v>
      </c>
      <c r="B95" s="2" t="s">
        <v>69</v>
      </c>
      <c r="C95" s="10" t="s">
        <v>199</v>
      </c>
      <c r="D95" s="27"/>
      <c r="E95" s="10" t="s">
        <v>16</v>
      </c>
      <c r="F95" s="10" t="s">
        <v>72</v>
      </c>
      <c r="G95" s="10"/>
    </row>
    <row r="96" spans="1:7" ht="28.5" x14ac:dyDescent="0.2">
      <c r="A96" s="19">
        <v>3</v>
      </c>
      <c r="B96" s="2" t="s">
        <v>160</v>
      </c>
      <c r="C96" s="10" t="s">
        <v>200</v>
      </c>
      <c r="E96" s="10" t="s">
        <v>16</v>
      </c>
      <c r="F96" s="10" t="s">
        <v>22</v>
      </c>
      <c r="G96" s="10"/>
    </row>
    <row r="97" spans="1:7" ht="42.75" x14ac:dyDescent="0.2">
      <c r="A97" s="19">
        <v>4</v>
      </c>
      <c r="B97" s="2" t="s">
        <v>161</v>
      </c>
      <c r="C97" s="10" t="s">
        <v>200</v>
      </c>
      <c r="D97" s="10"/>
      <c r="E97" s="10"/>
      <c r="F97" s="10" t="s">
        <v>180</v>
      </c>
      <c r="G97" s="10"/>
    </row>
    <row r="98" spans="1:7" ht="15" x14ac:dyDescent="0.2">
      <c r="A98" s="18"/>
      <c r="B98" s="3"/>
      <c r="C98" s="7"/>
      <c r="D98" s="7"/>
      <c r="E98" s="7"/>
      <c r="F98" s="7"/>
    </row>
    <row r="99" spans="1:7" ht="15" customHeight="1" x14ac:dyDescent="0.2">
      <c r="A99" s="30" t="s">
        <v>126</v>
      </c>
      <c r="B99" s="30"/>
      <c r="C99" s="31" t="s">
        <v>207</v>
      </c>
      <c r="D99" s="31"/>
      <c r="E99" s="22"/>
      <c r="F99" s="22"/>
    </row>
    <row r="100" spans="1:7" ht="30" x14ac:dyDescent="0.2">
      <c r="A100" s="9" t="s">
        <v>0</v>
      </c>
      <c r="B100" s="9" t="s">
        <v>1</v>
      </c>
      <c r="C100" s="9" t="s">
        <v>2</v>
      </c>
      <c r="D100" s="9" t="s">
        <v>131</v>
      </c>
      <c r="E100" s="9" t="s">
        <v>135</v>
      </c>
      <c r="F100" s="9" t="s">
        <v>119</v>
      </c>
      <c r="G100" s="9" t="s">
        <v>136</v>
      </c>
    </row>
    <row r="101" spans="1:7" ht="28.5" x14ac:dyDescent="0.2">
      <c r="A101" s="23">
        <v>1</v>
      </c>
      <c r="B101" s="10" t="s">
        <v>206</v>
      </c>
      <c r="C101" s="10" t="s">
        <v>204</v>
      </c>
      <c r="D101" s="10" t="s">
        <v>123</v>
      </c>
      <c r="E101" s="28" t="s">
        <v>137</v>
      </c>
      <c r="F101" s="10" t="s">
        <v>96</v>
      </c>
      <c r="G101" s="10"/>
    </row>
    <row r="102" spans="1:7" ht="42.75" x14ac:dyDescent="0.2">
      <c r="A102" s="23">
        <v>2</v>
      </c>
      <c r="B102" s="10" t="s">
        <v>54</v>
      </c>
      <c r="C102" s="10" t="str">
        <f>C83</f>
        <v>varchar(15)</v>
      </c>
      <c r="D102" s="10" t="str">
        <f>_xlfn.CONCAT( "Foreign key (", C81, " - ", B83,")")</f>
        <v>Foreign key (LopHoc - MaLH)</v>
      </c>
      <c r="E102" s="10" t="s">
        <v>130</v>
      </c>
      <c r="F102" s="10" t="s">
        <v>55</v>
      </c>
      <c r="G102" s="10"/>
    </row>
    <row r="103" spans="1:7" ht="42.75" x14ac:dyDescent="0.2">
      <c r="A103" s="23">
        <v>3</v>
      </c>
      <c r="B103" s="10" t="s">
        <v>58</v>
      </c>
      <c r="C103" s="10" t="str">
        <f>C94</f>
        <v>varchar(10)</v>
      </c>
      <c r="D103" s="10" t="str">
        <f>_xlfn.CONCAT( "Foreign key (", C92, " - ", B94,")")</f>
        <v>Foreign key (PhongHoc - MaPH)</v>
      </c>
      <c r="E103" s="10" t="s">
        <v>130</v>
      </c>
      <c r="F103" s="10" t="s">
        <v>65</v>
      </c>
      <c r="G103" s="10"/>
    </row>
    <row r="104" spans="1:7" ht="42.75" x14ac:dyDescent="0.2">
      <c r="A104" s="23">
        <v>5</v>
      </c>
      <c r="B104" s="10" t="s">
        <v>165</v>
      </c>
      <c r="C104" s="10" t="str">
        <f>C14</f>
        <v>unique identifier</v>
      </c>
      <c r="D104" s="10" t="str">
        <f>_xlfn.CONCAT( "Foreign key (",C1, " - ", B3,")")</f>
        <v>Foreign key (TaiKhoan - IdTaiKhoan)</v>
      </c>
      <c r="E104" s="10"/>
      <c r="F104" s="10" t="s">
        <v>176</v>
      </c>
      <c r="G104" s="10"/>
    </row>
    <row r="105" spans="1:7" ht="42.75" x14ac:dyDescent="0.2">
      <c r="A105" s="23">
        <v>6</v>
      </c>
      <c r="B105" s="10" t="s">
        <v>166</v>
      </c>
      <c r="C105" s="10" t="str">
        <f>C50</f>
        <v>unique identifier</v>
      </c>
      <c r="D105" s="10" t="str">
        <f>_xlfn.CONCAT( "Foreign key (", C37, " - ", B39,")")</f>
        <v>Foreign key (QuanLy - IdQL)</v>
      </c>
      <c r="E105" s="10"/>
      <c r="F105" s="10" t="str">
        <f>_xlfn.CONCAT(F50," (Quản lý duyệt)")</f>
        <v>Id tài khoản (Quản lý duyệt)</v>
      </c>
      <c r="G105" s="10"/>
    </row>
    <row r="106" spans="1:7" ht="28.5" x14ac:dyDescent="0.2">
      <c r="A106" s="23">
        <v>7</v>
      </c>
      <c r="B106" s="10" t="s">
        <v>59</v>
      </c>
      <c r="C106" s="10" t="s">
        <v>200</v>
      </c>
      <c r="D106" s="27"/>
      <c r="E106" s="10" t="s">
        <v>16</v>
      </c>
      <c r="F106" s="10" t="s">
        <v>66</v>
      </c>
      <c r="G106" s="10"/>
    </row>
    <row r="107" spans="1:7" ht="28.5" x14ac:dyDescent="0.2">
      <c r="A107" s="23">
        <v>8</v>
      </c>
      <c r="B107" s="10" t="s">
        <v>60</v>
      </c>
      <c r="C107" s="10" t="s">
        <v>200</v>
      </c>
      <c r="D107" s="10"/>
      <c r="E107" s="10" t="s">
        <v>16</v>
      </c>
      <c r="F107" s="10" t="s">
        <v>67</v>
      </c>
      <c r="G107" s="10"/>
    </row>
    <row r="108" spans="1:7" ht="28.5" x14ac:dyDescent="0.2">
      <c r="A108" s="23">
        <v>9</v>
      </c>
      <c r="B108" s="10" t="s">
        <v>209</v>
      </c>
      <c r="C108" s="10" t="s">
        <v>199</v>
      </c>
      <c r="D108" s="10"/>
      <c r="E108" s="10" t="s">
        <v>16</v>
      </c>
      <c r="F108" s="10" t="s">
        <v>208</v>
      </c>
      <c r="G108" s="10"/>
    </row>
    <row r="109" spans="1:7" ht="42.75" x14ac:dyDescent="0.2">
      <c r="A109" s="23">
        <v>10</v>
      </c>
      <c r="B109" s="10" t="s">
        <v>75</v>
      </c>
      <c r="C109" s="10" t="s">
        <v>197</v>
      </c>
      <c r="D109" s="27"/>
      <c r="E109" s="10"/>
      <c r="F109" s="10" t="s">
        <v>214</v>
      </c>
      <c r="G109" s="10"/>
    </row>
    <row r="110" spans="1:7" ht="28.5" x14ac:dyDescent="0.2">
      <c r="A110" s="23">
        <v>11</v>
      </c>
      <c r="B110" s="10" t="s">
        <v>212</v>
      </c>
      <c r="C110" s="10" t="s">
        <v>200</v>
      </c>
      <c r="D110" s="27"/>
      <c r="E110" s="10"/>
      <c r="F110" s="10" t="s">
        <v>213</v>
      </c>
      <c r="G110" s="10"/>
    </row>
    <row r="111" spans="1:7" ht="28.5" x14ac:dyDescent="0.2">
      <c r="A111" s="23">
        <v>12</v>
      </c>
      <c r="B111" s="10" t="s">
        <v>210</v>
      </c>
      <c r="C111" s="10" t="s">
        <v>197</v>
      </c>
      <c r="D111" s="10"/>
      <c r="E111" s="10"/>
      <c r="F111" s="10" t="s">
        <v>211</v>
      </c>
      <c r="G111" s="10"/>
    </row>
    <row r="112" spans="1:7" ht="15" x14ac:dyDescent="0.2">
      <c r="A112" s="23">
        <v>13</v>
      </c>
      <c r="B112" s="10" t="s">
        <v>159</v>
      </c>
      <c r="C112" s="10" t="s">
        <v>200</v>
      </c>
      <c r="D112" s="10"/>
      <c r="E112" s="10" t="s">
        <v>16</v>
      </c>
      <c r="F112" s="10" t="s">
        <v>21</v>
      </c>
      <c r="G112" s="10"/>
    </row>
    <row r="113" spans="1:7" ht="42.75" x14ac:dyDescent="0.2">
      <c r="A113" s="23">
        <v>14</v>
      </c>
      <c r="B113" s="2" t="s">
        <v>161</v>
      </c>
      <c r="C113" s="10" t="s">
        <v>200</v>
      </c>
      <c r="D113" s="10"/>
      <c r="E113" s="10"/>
      <c r="F113" s="10" t="s">
        <v>190</v>
      </c>
      <c r="G113" s="10"/>
    </row>
    <row r="114" spans="1:7" ht="15" x14ac:dyDescent="0.2">
      <c r="A114" s="24"/>
      <c r="B114" s="11"/>
      <c r="C114" s="11"/>
      <c r="D114" s="11"/>
      <c r="E114" s="11"/>
      <c r="F114" s="11"/>
    </row>
  </sheetData>
  <mergeCells count="24">
    <mergeCell ref="A99:B99"/>
    <mergeCell ref="C99:D99"/>
    <mergeCell ref="A63:B63"/>
    <mergeCell ref="A68:B68"/>
    <mergeCell ref="A74:B74"/>
    <mergeCell ref="A81:B81"/>
    <mergeCell ref="A92:B92"/>
    <mergeCell ref="C63:D63"/>
    <mergeCell ref="C68:D68"/>
    <mergeCell ref="C74:D74"/>
    <mergeCell ref="C81:D81"/>
    <mergeCell ref="C92:D92"/>
    <mergeCell ref="A1:B1"/>
    <mergeCell ref="A12:B12"/>
    <mergeCell ref="A25:B25"/>
    <mergeCell ref="A37:B37"/>
    <mergeCell ref="A58:B58"/>
    <mergeCell ref="A47:B47"/>
    <mergeCell ref="C1:D1"/>
    <mergeCell ref="C12:D12"/>
    <mergeCell ref="C25:D25"/>
    <mergeCell ref="C37:D37"/>
    <mergeCell ref="C58:D58"/>
    <mergeCell ref="C47:D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zoomScale="85" zoomScaleNormal="85" workbookViewId="0">
      <selection activeCell="D15" sqref="D15"/>
    </sheetView>
  </sheetViews>
  <sheetFormatPr defaultRowHeight="14.25" x14ac:dyDescent="0.2"/>
  <cols>
    <col min="1" max="1" width="4.5" style="3" customWidth="1"/>
    <col min="2" max="2" width="13.375" style="3" bestFit="1" customWidth="1"/>
    <col min="3" max="3" width="12.125" style="3" bestFit="1" customWidth="1"/>
    <col min="4" max="4" width="15.5" style="7" bestFit="1" customWidth="1"/>
    <col min="5" max="5" width="18.125" style="7" customWidth="1"/>
    <col min="6" max="6" width="19.5" style="7" customWidth="1"/>
  </cols>
  <sheetData>
    <row r="1" spans="1:14" ht="15" x14ac:dyDescent="0.2">
      <c r="A1" s="30" t="s">
        <v>126</v>
      </c>
      <c r="B1" s="30"/>
      <c r="C1" s="29" t="s">
        <v>79</v>
      </c>
      <c r="D1" s="29"/>
    </row>
    <row r="2" spans="1:14" ht="15" x14ac:dyDescent="0.2">
      <c r="A2" s="1" t="s">
        <v>0</v>
      </c>
      <c r="B2" s="1" t="s">
        <v>1</v>
      </c>
      <c r="C2" s="1" t="s">
        <v>2</v>
      </c>
      <c r="D2" s="9" t="s">
        <v>3</v>
      </c>
      <c r="E2" s="9" t="s">
        <v>119</v>
      </c>
      <c r="F2" s="9" t="s">
        <v>125</v>
      </c>
    </row>
    <row r="3" spans="1:14" ht="15" customHeight="1" x14ac:dyDescent="0.2">
      <c r="A3" s="19">
        <v>1</v>
      </c>
      <c r="B3" s="2" t="s">
        <v>4</v>
      </c>
      <c r="C3" s="2" t="s">
        <v>5</v>
      </c>
      <c r="D3" s="10" t="s">
        <v>123</v>
      </c>
      <c r="E3" s="10" t="s">
        <v>6</v>
      </c>
      <c r="F3" s="10"/>
    </row>
    <row r="4" spans="1:14" ht="42.75" x14ac:dyDescent="0.2">
      <c r="A4" s="19">
        <v>2</v>
      </c>
      <c r="B4" s="2" t="s">
        <v>10</v>
      </c>
      <c r="C4" s="2" t="s">
        <v>5</v>
      </c>
      <c r="D4" s="10" t="str">
        <f>_xlfn.CONCAT( "Foreign key (", 'Từ điển tổng hợp'!$C$58, " - ", 'Từ điển tổng hợp'!$B$60,")")</f>
        <v>Foreign key (VaiTro - IdVaiTro)</v>
      </c>
      <c r="E4" s="10" t="s">
        <v>20</v>
      </c>
      <c r="F4" s="10"/>
    </row>
    <row r="5" spans="1:14" ht="15" x14ac:dyDescent="0.2">
      <c r="A5" s="19">
        <v>3</v>
      </c>
      <c r="B5" s="2" t="s">
        <v>7</v>
      </c>
      <c r="C5" s="2" t="s">
        <v>99</v>
      </c>
      <c r="D5" s="10" t="s">
        <v>16</v>
      </c>
      <c r="E5" s="10" t="s">
        <v>17</v>
      </c>
      <c r="F5" s="10"/>
    </row>
    <row r="6" spans="1:14" ht="15" x14ac:dyDescent="0.2">
      <c r="A6" s="19">
        <v>4</v>
      </c>
      <c r="B6" s="2" t="s">
        <v>8</v>
      </c>
      <c r="C6" s="2" t="s">
        <v>105</v>
      </c>
      <c r="D6" s="10"/>
      <c r="E6" s="10" t="s">
        <v>18</v>
      </c>
      <c r="F6" s="10"/>
    </row>
    <row r="7" spans="1:14" ht="28.5" x14ac:dyDescent="0.2">
      <c r="A7" s="19">
        <v>5</v>
      </c>
      <c r="B7" s="2" t="s">
        <v>9</v>
      </c>
      <c r="C7" s="2" t="s">
        <v>99</v>
      </c>
      <c r="D7" s="10" t="s">
        <v>16</v>
      </c>
      <c r="E7" s="10" t="s">
        <v>19</v>
      </c>
      <c r="F7" s="10" t="s">
        <v>122</v>
      </c>
    </row>
    <row r="8" spans="1:14" ht="15" x14ac:dyDescent="0.2">
      <c r="A8" s="19">
        <v>6</v>
      </c>
      <c r="B8" s="2" t="s">
        <v>11</v>
      </c>
      <c r="C8" s="2" t="s">
        <v>15</v>
      </c>
      <c r="D8" s="10" t="s">
        <v>16</v>
      </c>
      <c r="E8" s="10" t="s">
        <v>21</v>
      </c>
      <c r="F8" s="10"/>
    </row>
    <row r="9" spans="1:14" ht="28.5" x14ac:dyDescent="0.2">
      <c r="A9" s="19">
        <v>7</v>
      </c>
      <c r="B9" s="2" t="s">
        <v>12</v>
      </c>
      <c r="C9" s="2" t="s">
        <v>15</v>
      </c>
      <c r="D9" s="10"/>
      <c r="E9" s="10" t="s">
        <v>22</v>
      </c>
      <c r="F9" s="10"/>
      <c r="H9" s="15"/>
    </row>
    <row r="10" spans="1:14" ht="15" x14ac:dyDescent="0.2">
      <c r="A10" s="18"/>
    </row>
    <row r="11" spans="1:14" ht="15" x14ac:dyDescent="0.2">
      <c r="A11" s="30" t="s">
        <v>126</v>
      </c>
      <c r="B11" s="30"/>
      <c r="C11" s="29" t="s">
        <v>107</v>
      </c>
      <c r="D11" s="29"/>
    </row>
    <row r="12" spans="1:14" ht="15" x14ac:dyDescent="0.2">
      <c r="A12" s="1" t="s">
        <v>0</v>
      </c>
      <c r="B12" s="1" t="s">
        <v>1</v>
      </c>
      <c r="C12" s="1" t="s">
        <v>2</v>
      </c>
      <c r="D12" s="9" t="s">
        <v>3</v>
      </c>
      <c r="E12" s="9" t="s">
        <v>119</v>
      </c>
      <c r="F12" s="9" t="s">
        <v>125</v>
      </c>
    </row>
    <row r="13" spans="1:14" ht="15" x14ac:dyDescent="0.2">
      <c r="A13" s="19">
        <v>1</v>
      </c>
      <c r="B13" s="2" t="s">
        <v>23</v>
      </c>
      <c r="C13" s="2" t="s">
        <v>99</v>
      </c>
      <c r="D13" s="10" t="s">
        <v>123</v>
      </c>
      <c r="E13" s="10" t="s">
        <v>29</v>
      </c>
      <c r="F13" s="10"/>
      <c r="G13" s="8"/>
    </row>
    <row r="14" spans="1:14" ht="42.75" customHeight="1" x14ac:dyDescent="0.2">
      <c r="A14" s="19">
        <v>2</v>
      </c>
      <c r="B14" s="2" t="s">
        <v>100</v>
      </c>
      <c r="C14" s="2" t="s">
        <v>99</v>
      </c>
      <c r="D14" s="10" t="str">
        <f>_xlfn.CONCAT( "Foreign key (", 'Từ điển tổng hợp'!$C$63, " - ", 'Từ điển tổng hợp'!$B$65,")")</f>
        <v>Foreign key (LopSV - MaLopSV)</v>
      </c>
      <c r="E14" s="10" t="s">
        <v>101</v>
      </c>
      <c r="F14" s="10"/>
    </row>
    <row r="15" spans="1:14" ht="42.75" customHeight="1" x14ac:dyDescent="0.2">
      <c r="A15" s="19">
        <v>3</v>
      </c>
      <c r="B15" s="2" t="s">
        <v>4</v>
      </c>
      <c r="C15" s="2" t="s">
        <v>5</v>
      </c>
      <c r="D15" s="10" t="str">
        <f>_xlfn.CONCAT( "Foreign key (",'Từ điển tổng hợp'!$C$1, " - ", 'Từ điển tổng hợp'!$B$3,")")</f>
        <v>Foreign key (TaiKhoan - IdTaiKhoan)</v>
      </c>
      <c r="E15" s="10" t="s">
        <v>6</v>
      </c>
      <c r="F15" s="10"/>
    </row>
    <row r="16" spans="1:14" ht="28.5" x14ac:dyDescent="0.25">
      <c r="A16" s="19">
        <v>4</v>
      </c>
      <c r="B16" s="2" t="s">
        <v>28</v>
      </c>
      <c r="C16" s="2" t="s">
        <v>5</v>
      </c>
      <c r="D16" s="10" t="e">
        <f>_xlfn.CONCAT( "Foreign key (", 'Từ điển tổng hợp'!#REF!, " - ", 'Từ điển tổng hợp'!#REF!,")")</f>
        <v>#REF!</v>
      </c>
      <c r="E16" s="10" t="s">
        <v>34</v>
      </c>
      <c r="F16" s="10"/>
      <c r="N16" s="20"/>
    </row>
    <row r="17" spans="1:6" ht="15" x14ac:dyDescent="0.2">
      <c r="A17" s="19">
        <v>5</v>
      </c>
      <c r="B17" s="2" t="s">
        <v>24</v>
      </c>
      <c r="C17" s="2" t="s">
        <v>14</v>
      </c>
      <c r="D17" s="10" t="s">
        <v>16</v>
      </c>
      <c r="E17" s="10" t="s">
        <v>30</v>
      </c>
      <c r="F17" s="10"/>
    </row>
    <row r="18" spans="1:6" ht="28.5" customHeight="1" x14ac:dyDescent="0.2">
      <c r="A18" s="19">
        <v>6</v>
      </c>
      <c r="B18" s="2" t="s">
        <v>25</v>
      </c>
      <c r="C18" s="2" t="s">
        <v>36</v>
      </c>
      <c r="D18" s="10"/>
      <c r="E18" s="10" t="s">
        <v>31</v>
      </c>
      <c r="F18" s="10" t="s">
        <v>120</v>
      </c>
    </row>
    <row r="19" spans="1:6" ht="28.5" customHeight="1" x14ac:dyDescent="0.2">
      <c r="A19" s="19">
        <v>7</v>
      </c>
      <c r="B19" s="2" t="s">
        <v>26</v>
      </c>
      <c r="C19" s="2" t="s">
        <v>78</v>
      </c>
      <c r="D19" s="10"/>
      <c r="E19" s="10" t="s">
        <v>32</v>
      </c>
      <c r="F19" s="16" t="s">
        <v>121</v>
      </c>
    </row>
    <row r="20" spans="1:6" ht="15" x14ac:dyDescent="0.2">
      <c r="A20" s="19">
        <v>8</v>
      </c>
      <c r="B20" s="2" t="s">
        <v>8</v>
      </c>
      <c r="C20" s="2" t="s">
        <v>105</v>
      </c>
      <c r="D20" s="10"/>
      <c r="E20" s="10" t="s">
        <v>35</v>
      </c>
      <c r="F20" s="10"/>
    </row>
    <row r="21" spans="1:6" ht="15" x14ac:dyDescent="0.2">
      <c r="A21" s="19">
        <v>9</v>
      </c>
      <c r="B21" s="2" t="s">
        <v>27</v>
      </c>
      <c r="C21" s="2" t="s">
        <v>106</v>
      </c>
      <c r="D21" s="10"/>
      <c r="E21" s="10" t="s">
        <v>33</v>
      </c>
      <c r="F21" s="10"/>
    </row>
    <row r="22" spans="1:6" ht="15" x14ac:dyDescent="0.2">
      <c r="A22" s="18"/>
    </row>
    <row r="23" spans="1:6" ht="15" x14ac:dyDescent="0.2">
      <c r="A23" s="30" t="s">
        <v>126</v>
      </c>
      <c r="B23" s="30"/>
      <c r="C23" s="29" t="s">
        <v>108</v>
      </c>
      <c r="D23" s="29"/>
    </row>
    <row r="24" spans="1:6" ht="15" x14ac:dyDescent="0.2">
      <c r="A24" s="1" t="s">
        <v>0</v>
      </c>
      <c r="B24" s="1" t="s">
        <v>1</v>
      </c>
      <c r="C24" s="1" t="s">
        <v>2</v>
      </c>
      <c r="D24" s="9" t="s">
        <v>3</v>
      </c>
      <c r="E24" s="9" t="s">
        <v>119</v>
      </c>
      <c r="F24" s="9" t="s">
        <v>125</v>
      </c>
    </row>
    <row r="25" spans="1:6" ht="15" x14ac:dyDescent="0.2">
      <c r="A25" s="19">
        <v>1</v>
      </c>
      <c r="B25" s="2" t="s">
        <v>37</v>
      </c>
      <c r="C25" s="2" t="s">
        <v>99</v>
      </c>
      <c r="D25" s="10" t="s">
        <v>123</v>
      </c>
      <c r="E25" s="10" t="s">
        <v>40</v>
      </c>
      <c r="F25" s="10"/>
    </row>
    <row r="26" spans="1:6" ht="42.75" customHeight="1" x14ac:dyDescent="0.2">
      <c r="A26" s="19">
        <v>2</v>
      </c>
      <c r="B26" s="2" t="s">
        <v>4</v>
      </c>
      <c r="C26" s="2" t="s">
        <v>5</v>
      </c>
      <c r="D26" s="10" t="str">
        <f>_xlfn.CONCAT( "Foreign key (",'Từ điển tổng hợp'!$C$1, " - ", 'Từ điển tổng hợp'!$B$3,")")</f>
        <v>Foreign key (TaiKhoan - IdTaiKhoan)</v>
      </c>
      <c r="E26" s="10" t="s">
        <v>6</v>
      </c>
      <c r="F26" s="10"/>
    </row>
    <row r="27" spans="1:6" ht="57" customHeight="1" x14ac:dyDescent="0.2">
      <c r="A27" s="19">
        <v>3</v>
      </c>
      <c r="B27" s="2" t="s">
        <v>38</v>
      </c>
      <c r="C27" s="2" t="s">
        <v>5</v>
      </c>
      <c r="D27" s="10" t="e">
        <f>_xlfn.CONCAT( "Foreign key (", 'Từ điển tổng hợp'!#REF!, " - ", 'Từ điển tổng hợp'!#REF!,")")</f>
        <v>#REF!</v>
      </c>
      <c r="E27" s="10" t="s">
        <v>39</v>
      </c>
      <c r="F27" s="10"/>
    </row>
    <row r="28" spans="1:6" ht="15" x14ac:dyDescent="0.2">
      <c r="A28" s="19">
        <v>4</v>
      </c>
      <c r="B28" s="2" t="s">
        <v>24</v>
      </c>
      <c r="C28" s="2" t="s">
        <v>14</v>
      </c>
      <c r="D28" s="10" t="s">
        <v>16</v>
      </c>
      <c r="E28" s="10" t="s">
        <v>30</v>
      </c>
      <c r="F28" s="10"/>
    </row>
    <row r="29" spans="1:6" ht="28.5" customHeight="1" x14ac:dyDescent="0.2">
      <c r="A29" s="19">
        <v>5</v>
      </c>
      <c r="B29" s="2" t="s">
        <v>25</v>
      </c>
      <c r="C29" s="2" t="s">
        <v>36</v>
      </c>
      <c r="D29" s="10"/>
      <c r="E29" s="10" t="s">
        <v>31</v>
      </c>
      <c r="F29" s="10" t="s">
        <v>120</v>
      </c>
    </row>
    <row r="30" spans="1:6" ht="28.5" customHeight="1" x14ac:dyDescent="0.2">
      <c r="A30" s="19">
        <v>6</v>
      </c>
      <c r="B30" s="2" t="s">
        <v>26</v>
      </c>
      <c r="C30" s="2" t="s">
        <v>78</v>
      </c>
      <c r="D30" s="10"/>
      <c r="E30" s="10" t="s">
        <v>32</v>
      </c>
      <c r="F30" s="16" t="s">
        <v>121</v>
      </c>
    </row>
    <row r="31" spans="1:6" ht="15" x14ac:dyDescent="0.2">
      <c r="A31" s="19">
        <v>7</v>
      </c>
      <c r="B31" s="2" t="s">
        <v>8</v>
      </c>
      <c r="C31" s="2" t="s">
        <v>105</v>
      </c>
      <c r="D31" s="10"/>
      <c r="E31" s="10" t="s">
        <v>35</v>
      </c>
      <c r="F31" s="10"/>
    </row>
    <row r="32" spans="1:6" ht="15" x14ac:dyDescent="0.2">
      <c r="A32" s="19">
        <v>8</v>
      </c>
      <c r="B32" s="2" t="s">
        <v>27</v>
      </c>
      <c r="C32" s="2" t="s">
        <v>106</v>
      </c>
      <c r="D32" s="10"/>
      <c r="E32" s="10" t="s">
        <v>33</v>
      </c>
      <c r="F32" s="10"/>
    </row>
    <row r="33" spans="1:6" ht="15" x14ac:dyDescent="0.2">
      <c r="A33" s="18"/>
    </row>
    <row r="34" spans="1:6" ht="15" x14ac:dyDescent="0.2">
      <c r="A34" s="30" t="s">
        <v>126</v>
      </c>
      <c r="B34" s="30"/>
      <c r="C34" s="29" t="s">
        <v>109</v>
      </c>
      <c r="D34" s="29"/>
      <c r="E34" s="17"/>
    </row>
    <row r="35" spans="1:6" ht="15" x14ac:dyDescent="0.2">
      <c r="A35" s="1" t="s">
        <v>0</v>
      </c>
      <c r="B35" s="1" t="s">
        <v>1</v>
      </c>
      <c r="C35" s="1" t="s">
        <v>2</v>
      </c>
      <c r="D35" s="9" t="s">
        <v>3</v>
      </c>
      <c r="E35" s="9" t="s">
        <v>119</v>
      </c>
      <c r="F35" s="9" t="s">
        <v>125</v>
      </c>
    </row>
    <row r="36" spans="1:6" ht="15" x14ac:dyDescent="0.2">
      <c r="A36" s="19">
        <v>1</v>
      </c>
      <c r="B36" s="2" t="s">
        <v>110</v>
      </c>
      <c r="C36" s="2" t="s">
        <v>5</v>
      </c>
      <c r="D36" s="10" t="s">
        <v>123</v>
      </c>
      <c r="E36" s="10" t="s">
        <v>118</v>
      </c>
      <c r="F36" s="10"/>
    </row>
    <row r="37" spans="1:6" ht="42.75" customHeight="1" x14ac:dyDescent="0.2">
      <c r="A37" s="19">
        <v>2</v>
      </c>
      <c r="B37" s="2" t="s">
        <v>4</v>
      </c>
      <c r="C37" s="2" t="s">
        <v>5</v>
      </c>
      <c r="D37" s="10" t="str">
        <f>_xlfn.CONCAT( "Foreign key (",'Từ điển tổng hợp'!$C$1, " - ", 'Từ điển tổng hợp'!$B$3,")")</f>
        <v>Foreign key (TaiKhoan - IdTaiKhoan)</v>
      </c>
      <c r="E37" s="10" t="s">
        <v>6</v>
      </c>
      <c r="F37" s="10"/>
    </row>
    <row r="38" spans="1:6" ht="15" x14ac:dyDescent="0.2">
      <c r="A38" s="19">
        <v>3</v>
      </c>
      <c r="B38" s="2" t="s">
        <v>24</v>
      </c>
      <c r="C38" s="2" t="s">
        <v>14</v>
      </c>
      <c r="D38" s="10" t="s">
        <v>16</v>
      </c>
      <c r="E38" s="10" t="s">
        <v>30</v>
      </c>
      <c r="F38" s="10"/>
    </row>
    <row r="39" spans="1:6" ht="28.5" customHeight="1" x14ac:dyDescent="0.2">
      <c r="A39" s="19">
        <v>4</v>
      </c>
      <c r="B39" s="2" t="s">
        <v>25</v>
      </c>
      <c r="C39" s="2" t="s">
        <v>36</v>
      </c>
      <c r="D39" s="10"/>
      <c r="E39" s="10" t="s">
        <v>31</v>
      </c>
      <c r="F39" s="10" t="s">
        <v>120</v>
      </c>
    </row>
    <row r="40" spans="1:6" ht="28.5" customHeight="1" x14ac:dyDescent="0.2">
      <c r="A40" s="19">
        <v>5</v>
      </c>
      <c r="B40" s="2" t="s">
        <v>26</v>
      </c>
      <c r="C40" s="2" t="s">
        <v>78</v>
      </c>
      <c r="D40" s="10"/>
      <c r="E40" s="10" t="s">
        <v>32</v>
      </c>
      <c r="F40" s="16" t="s">
        <v>121</v>
      </c>
    </row>
    <row r="41" spans="1:6" ht="15" x14ac:dyDescent="0.2">
      <c r="A41" s="19">
        <v>6</v>
      </c>
      <c r="B41" s="2" t="s">
        <v>8</v>
      </c>
      <c r="C41" s="2" t="s">
        <v>105</v>
      </c>
      <c r="D41" s="10"/>
      <c r="E41" s="10" t="s">
        <v>35</v>
      </c>
      <c r="F41" s="10"/>
    </row>
    <row r="42" spans="1:6" ht="15" x14ac:dyDescent="0.2">
      <c r="A42" s="19">
        <v>7</v>
      </c>
      <c r="B42" s="2" t="s">
        <v>27</v>
      </c>
      <c r="C42" s="2" t="s">
        <v>106</v>
      </c>
      <c r="D42" s="10"/>
      <c r="E42" s="10" t="s">
        <v>33</v>
      </c>
      <c r="F42" s="10"/>
    </row>
    <row r="43" spans="1:6" ht="15" x14ac:dyDescent="0.2">
      <c r="A43" s="18"/>
    </row>
    <row r="44" spans="1:6" ht="15" x14ac:dyDescent="0.2">
      <c r="A44" s="30" t="s">
        <v>126</v>
      </c>
      <c r="B44" s="30"/>
      <c r="C44" s="29" t="s">
        <v>80</v>
      </c>
      <c r="D44" s="29"/>
    </row>
    <row r="45" spans="1:6" ht="15" x14ac:dyDescent="0.2">
      <c r="A45" s="1" t="s">
        <v>0</v>
      </c>
      <c r="B45" s="1" t="s">
        <v>1</v>
      </c>
      <c r="C45" s="1" t="s">
        <v>2</v>
      </c>
      <c r="D45" s="9" t="s">
        <v>3</v>
      </c>
      <c r="E45" s="9" t="s">
        <v>119</v>
      </c>
      <c r="F45" s="9" t="s">
        <v>125</v>
      </c>
    </row>
    <row r="46" spans="1:6" ht="28.5" x14ac:dyDescent="0.2">
      <c r="A46" s="19">
        <v>1</v>
      </c>
      <c r="B46" s="2" t="s">
        <v>10</v>
      </c>
      <c r="C46" s="2" t="s">
        <v>5</v>
      </c>
      <c r="D46" s="10" t="s">
        <v>123</v>
      </c>
      <c r="E46" s="10" t="s">
        <v>41</v>
      </c>
      <c r="F46" s="10"/>
    </row>
    <row r="47" spans="1:6" ht="15" x14ac:dyDescent="0.2">
      <c r="A47" s="19">
        <v>2</v>
      </c>
      <c r="B47" s="2" t="s">
        <v>42</v>
      </c>
      <c r="C47" s="2" t="s">
        <v>13</v>
      </c>
      <c r="D47" s="10" t="s">
        <v>16</v>
      </c>
      <c r="E47" s="10" t="s">
        <v>43</v>
      </c>
      <c r="F47" s="10"/>
    </row>
    <row r="48" spans="1:6" ht="15" x14ac:dyDescent="0.2">
      <c r="A48" s="18"/>
    </row>
    <row r="49" spans="1:6" ht="15" x14ac:dyDescent="0.2">
      <c r="A49" s="30" t="s">
        <v>126</v>
      </c>
      <c r="B49" s="30"/>
      <c r="C49" s="29" t="s">
        <v>81</v>
      </c>
      <c r="D49" s="29"/>
    </row>
    <row r="50" spans="1:6" ht="15" x14ac:dyDescent="0.2">
      <c r="A50" s="1" t="s">
        <v>0</v>
      </c>
      <c r="B50" s="1" t="s">
        <v>1</v>
      </c>
      <c r="C50" s="1" t="s">
        <v>2</v>
      </c>
      <c r="D50" s="9" t="s">
        <v>3</v>
      </c>
      <c r="E50" s="9" t="s">
        <v>119</v>
      </c>
      <c r="F50" s="9" t="s">
        <v>125</v>
      </c>
    </row>
    <row r="51" spans="1:6" ht="15" customHeight="1" x14ac:dyDescent="0.2">
      <c r="A51" s="19">
        <v>1</v>
      </c>
      <c r="B51" s="2" t="s">
        <v>28</v>
      </c>
      <c r="C51" s="2" t="s">
        <v>5</v>
      </c>
      <c r="D51" s="10" t="s">
        <v>123</v>
      </c>
      <c r="E51" s="10" t="s">
        <v>34</v>
      </c>
      <c r="F51" s="10"/>
    </row>
    <row r="52" spans="1:6" ht="15" x14ac:dyDescent="0.2">
      <c r="A52" s="19">
        <v>2</v>
      </c>
      <c r="B52" s="2" t="s">
        <v>44</v>
      </c>
      <c r="C52" s="2" t="s">
        <v>13</v>
      </c>
      <c r="D52" s="10" t="s">
        <v>16</v>
      </c>
      <c r="E52" s="10" t="s">
        <v>45</v>
      </c>
      <c r="F52" s="10"/>
    </row>
    <row r="53" spans="1:6" ht="15" x14ac:dyDescent="0.2">
      <c r="A53" s="18"/>
    </row>
    <row r="54" spans="1:6" ht="15" x14ac:dyDescent="0.2">
      <c r="A54" s="30" t="s">
        <v>126</v>
      </c>
      <c r="B54" s="30"/>
      <c r="C54" s="29" t="s">
        <v>82</v>
      </c>
      <c r="D54" s="29"/>
    </row>
    <row r="55" spans="1:6" ht="15" x14ac:dyDescent="0.2">
      <c r="A55" s="1" t="s">
        <v>0</v>
      </c>
      <c r="B55" s="1" t="s">
        <v>1</v>
      </c>
      <c r="C55" s="1" t="s">
        <v>2</v>
      </c>
      <c r="D55" s="9" t="s">
        <v>3</v>
      </c>
      <c r="E55" s="9" t="s">
        <v>119</v>
      </c>
      <c r="F55" s="9" t="s">
        <v>125</v>
      </c>
    </row>
    <row r="56" spans="1:6" ht="28.5" x14ac:dyDescent="0.2">
      <c r="A56" s="19">
        <v>1</v>
      </c>
      <c r="B56" s="2" t="s">
        <v>38</v>
      </c>
      <c r="C56" s="2" t="s">
        <v>5</v>
      </c>
      <c r="D56" s="10" t="s">
        <v>123</v>
      </c>
      <c r="E56" s="10" t="s">
        <v>39</v>
      </c>
      <c r="F56" s="10"/>
    </row>
    <row r="57" spans="1:6" ht="15" x14ac:dyDescent="0.2">
      <c r="A57" s="19">
        <v>2</v>
      </c>
      <c r="B57" s="2" t="s">
        <v>46</v>
      </c>
      <c r="C57" s="2" t="s">
        <v>13</v>
      </c>
      <c r="D57" s="10" t="s">
        <v>16</v>
      </c>
      <c r="E57" s="10" t="s">
        <v>47</v>
      </c>
      <c r="F57" s="10"/>
    </row>
    <row r="58" spans="1:6" ht="15" x14ac:dyDescent="0.2">
      <c r="A58" s="18"/>
    </row>
    <row r="59" spans="1:6" ht="15" x14ac:dyDescent="0.2">
      <c r="A59" s="30" t="s">
        <v>126</v>
      </c>
      <c r="B59" s="30"/>
      <c r="C59" s="29" t="s">
        <v>117</v>
      </c>
      <c r="D59" s="29"/>
    </row>
    <row r="60" spans="1:6" ht="15" x14ac:dyDescent="0.2">
      <c r="A60" s="1" t="s">
        <v>0</v>
      </c>
      <c r="B60" s="1" t="s">
        <v>97</v>
      </c>
      <c r="C60" s="1" t="s">
        <v>2</v>
      </c>
      <c r="D60" s="9" t="s">
        <v>98</v>
      </c>
      <c r="E60" s="9" t="s">
        <v>119</v>
      </c>
      <c r="F60" s="9" t="s">
        <v>125</v>
      </c>
    </row>
    <row r="61" spans="1:6" ht="15" x14ac:dyDescent="0.2">
      <c r="A61" s="19">
        <v>1</v>
      </c>
      <c r="B61" s="2" t="s">
        <v>100</v>
      </c>
      <c r="C61" s="2" t="s">
        <v>99</v>
      </c>
      <c r="D61" s="10" t="s">
        <v>123</v>
      </c>
      <c r="E61" s="10" t="s">
        <v>101</v>
      </c>
      <c r="F61" s="10"/>
    </row>
    <row r="62" spans="1:6" ht="15" x14ac:dyDescent="0.2">
      <c r="A62" s="19">
        <v>2</v>
      </c>
      <c r="B62" s="2" t="s">
        <v>111</v>
      </c>
      <c r="C62" s="2" t="s">
        <v>14</v>
      </c>
      <c r="D62" s="10" t="s">
        <v>16</v>
      </c>
      <c r="E62" s="10" t="s">
        <v>112</v>
      </c>
      <c r="F62" s="10"/>
    </row>
  </sheetData>
  <mergeCells count="16">
    <mergeCell ref="A59:B59"/>
    <mergeCell ref="C59:D59"/>
    <mergeCell ref="A1:B1"/>
    <mergeCell ref="C1:D1"/>
    <mergeCell ref="A11:B11"/>
    <mergeCell ref="C11:D11"/>
    <mergeCell ref="A23:B23"/>
    <mergeCell ref="C23:D23"/>
    <mergeCell ref="A54:B54"/>
    <mergeCell ref="C54:D54"/>
    <mergeCell ref="A34:B34"/>
    <mergeCell ref="C34:D34"/>
    <mergeCell ref="A44:B44"/>
    <mergeCell ref="C44:D44"/>
    <mergeCell ref="A49:B49"/>
    <mergeCell ref="C49:D4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42EE-6DEF-44E2-9B68-15CE90EC6F8F}">
  <dimension ref="A1:I54"/>
  <sheetViews>
    <sheetView topLeftCell="A14" zoomScale="70" zoomScaleNormal="70" workbookViewId="0">
      <selection activeCell="D42" sqref="D42"/>
    </sheetView>
  </sheetViews>
  <sheetFormatPr defaultRowHeight="14.25" x14ac:dyDescent="0.2"/>
  <cols>
    <col min="1" max="1" width="5.25" style="3" customWidth="1"/>
    <col min="2" max="2" width="13.375" style="3" bestFit="1" customWidth="1"/>
    <col min="3" max="3" width="12.125" style="3" bestFit="1" customWidth="1"/>
    <col min="4" max="4" width="15.5" style="3" bestFit="1" customWidth="1"/>
    <col min="5" max="5" width="18.125" style="7" customWidth="1"/>
    <col min="6" max="6" width="19.5" style="7" customWidth="1"/>
  </cols>
  <sheetData>
    <row r="1" spans="1:9" ht="15" x14ac:dyDescent="0.2">
      <c r="A1" s="30" t="s">
        <v>126</v>
      </c>
      <c r="B1" s="30"/>
      <c r="C1" s="29" t="s">
        <v>79</v>
      </c>
      <c r="D1" s="29"/>
    </row>
    <row r="2" spans="1:9" ht="15" x14ac:dyDescent="0.2">
      <c r="A2" s="1" t="s">
        <v>0</v>
      </c>
      <c r="B2" s="1" t="s">
        <v>1</v>
      </c>
      <c r="C2" s="1" t="s">
        <v>2</v>
      </c>
      <c r="D2" s="9" t="s">
        <v>3</v>
      </c>
      <c r="E2" s="9" t="s">
        <v>119</v>
      </c>
      <c r="F2" s="9" t="s">
        <v>125</v>
      </c>
    </row>
    <row r="3" spans="1:9" ht="28.5" x14ac:dyDescent="0.2">
      <c r="A3" s="19">
        <v>1</v>
      </c>
      <c r="B3" s="2" t="s">
        <v>4</v>
      </c>
      <c r="C3" s="2" t="s">
        <v>5</v>
      </c>
      <c r="D3" s="10" t="s">
        <v>123</v>
      </c>
      <c r="E3" s="10" t="s">
        <v>6</v>
      </c>
      <c r="F3" s="10"/>
    </row>
    <row r="4" spans="1:9" ht="42.75" x14ac:dyDescent="0.2">
      <c r="A4" s="19">
        <v>2</v>
      </c>
      <c r="B4" s="2" t="s">
        <v>10</v>
      </c>
      <c r="C4" s="2" t="s">
        <v>5</v>
      </c>
      <c r="D4" s="10" t="str">
        <f>_xlfn.CONCAT( "Foreign key (", 'Từ điển tổng hợp'!$C$58, " - ", 'Từ điển tổng hợp'!$B$60,")")</f>
        <v>Foreign key (VaiTro - IdVaiTro)</v>
      </c>
      <c r="E4" s="10" t="s">
        <v>20</v>
      </c>
      <c r="F4" s="10"/>
    </row>
    <row r="5" spans="1:9" ht="15" x14ac:dyDescent="0.2">
      <c r="A5" s="19">
        <v>3</v>
      </c>
      <c r="B5" s="2" t="s">
        <v>7</v>
      </c>
      <c r="C5" s="2" t="s">
        <v>99</v>
      </c>
      <c r="D5" s="10" t="s">
        <v>16</v>
      </c>
      <c r="E5" s="10" t="s">
        <v>17</v>
      </c>
      <c r="F5" s="10"/>
    </row>
    <row r="6" spans="1:9" ht="15" x14ac:dyDescent="0.2">
      <c r="A6" s="19">
        <v>4</v>
      </c>
      <c r="B6" s="2" t="s">
        <v>8</v>
      </c>
      <c r="C6" s="2" t="s">
        <v>105</v>
      </c>
      <c r="D6" s="10"/>
      <c r="E6" s="10" t="s">
        <v>18</v>
      </c>
      <c r="F6" s="10"/>
    </row>
    <row r="7" spans="1:9" ht="28.5" x14ac:dyDescent="0.2">
      <c r="A7" s="19">
        <v>5</v>
      </c>
      <c r="B7" s="2" t="s">
        <v>9</v>
      </c>
      <c r="C7" s="2" t="s">
        <v>99</v>
      </c>
      <c r="D7" s="10" t="s">
        <v>16</v>
      </c>
      <c r="E7" s="10" t="s">
        <v>19</v>
      </c>
      <c r="F7" s="10" t="s">
        <v>122</v>
      </c>
    </row>
    <row r="8" spans="1:9" ht="15" x14ac:dyDescent="0.2">
      <c r="A8" s="19">
        <v>6</v>
      </c>
      <c r="B8" s="2" t="s">
        <v>11</v>
      </c>
      <c r="C8" s="2" t="s">
        <v>15</v>
      </c>
      <c r="D8" s="10" t="s">
        <v>16</v>
      </c>
      <c r="E8" s="10" t="s">
        <v>21</v>
      </c>
      <c r="F8" s="10"/>
    </row>
    <row r="9" spans="1:9" ht="28.5" x14ac:dyDescent="0.2">
      <c r="A9" s="19">
        <v>7</v>
      </c>
      <c r="B9" s="2" t="s">
        <v>12</v>
      </c>
      <c r="C9" s="2" t="s">
        <v>15</v>
      </c>
      <c r="D9" s="10"/>
      <c r="E9" s="10" t="s">
        <v>22</v>
      </c>
      <c r="F9" s="10"/>
    </row>
    <row r="10" spans="1:9" ht="15" x14ac:dyDescent="0.2">
      <c r="A10" s="18"/>
    </row>
    <row r="11" spans="1:9" ht="15" x14ac:dyDescent="0.2">
      <c r="A11" s="30" t="s">
        <v>126</v>
      </c>
      <c r="B11" s="30"/>
      <c r="C11" s="29" t="s">
        <v>114</v>
      </c>
      <c r="D11" s="29"/>
      <c r="E11" s="17"/>
      <c r="F11" s="17"/>
    </row>
    <row r="12" spans="1:9" ht="15" x14ac:dyDescent="0.2">
      <c r="A12" s="1" t="s">
        <v>0</v>
      </c>
      <c r="B12" s="1" t="s">
        <v>1</v>
      </c>
      <c r="C12" s="1" t="s">
        <v>2</v>
      </c>
      <c r="D12" s="9" t="s">
        <v>3</v>
      </c>
      <c r="E12" s="9" t="s">
        <v>119</v>
      </c>
      <c r="F12" s="9" t="s">
        <v>125</v>
      </c>
    </row>
    <row r="13" spans="1:9" ht="28.5" x14ac:dyDescent="0.2">
      <c r="A13" s="19">
        <v>1</v>
      </c>
      <c r="B13" s="2" t="s">
        <v>115</v>
      </c>
      <c r="C13" s="2" t="s">
        <v>5</v>
      </c>
      <c r="D13" s="10" t="s">
        <v>123</v>
      </c>
      <c r="E13" s="10" t="s">
        <v>113</v>
      </c>
      <c r="F13" s="10"/>
      <c r="I13" s="15"/>
    </row>
    <row r="14" spans="1:9" ht="42.75" x14ac:dyDescent="0.2">
      <c r="A14" s="19">
        <v>2</v>
      </c>
      <c r="B14" s="2" t="s">
        <v>4</v>
      </c>
      <c r="C14" s="2" t="s">
        <v>5</v>
      </c>
      <c r="D14" s="10" t="str">
        <f>_xlfn.CONCAT( "Foreign key (",'Từ điển tổng hợp'!$C$1, " - ", 'Từ điển tổng hợp'!$B$3,")")</f>
        <v>Foreign key (TaiKhoan - IdTaiKhoan)</v>
      </c>
      <c r="E14" s="10" t="s">
        <v>116</v>
      </c>
      <c r="F14" s="10"/>
    </row>
    <row r="15" spans="1:9" ht="28.5" x14ac:dyDescent="0.2">
      <c r="A15" s="19">
        <v>4</v>
      </c>
      <c r="B15" s="2" t="s">
        <v>12</v>
      </c>
      <c r="C15" s="2" t="s">
        <v>104</v>
      </c>
      <c r="D15" s="10" t="s">
        <v>16</v>
      </c>
      <c r="E15" s="10" t="s">
        <v>48</v>
      </c>
      <c r="F15" s="10"/>
    </row>
    <row r="16" spans="1:9" ht="15" x14ac:dyDescent="0.2">
      <c r="A16" s="18"/>
      <c r="D16" s="7"/>
    </row>
    <row r="17" spans="1:6" ht="15" x14ac:dyDescent="0.2">
      <c r="A17" s="30" t="s">
        <v>126</v>
      </c>
      <c r="B17" s="30"/>
      <c r="C17" s="29" t="s">
        <v>83</v>
      </c>
      <c r="D17" s="29"/>
      <c r="E17" s="17"/>
      <c r="F17" s="17"/>
    </row>
    <row r="18" spans="1:6" ht="15" x14ac:dyDescent="0.2">
      <c r="A18" s="1" t="s">
        <v>0</v>
      </c>
      <c r="B18" s="1" t="s">
        <v>1</v>
      </c>
      <c r="C18" s="1" t="s">
        <v>2</v>
      </c>
      <c r="D18" s="9" t="s">
        <v>3</v>
      </c>
      <c r="E18" s="9" t="s">
        <v>119</v>
      </c>
      <c r="F18" s="9" t="s">
        <v>125</v>
      </c>
    </row>
    <row r="19" spans="1:6" ht="15" x14ac:dyDescent="0.2">
      <c r="A19" s="19">
        <v>1</v>
      </c>
      <c r="B19" s="2" t="s">
        <v>49</v>
      </c>
      <c r="C19" s="2" t="s">
        <v>5</v>
      </c>
      <c r="D19" s="10" t="s">
        <v>123</v>
      </c>
      <c r="E19" s="10" t="s">
        <v>52</v>
      </c>
      <c r="F19" s="10"/>
    </row>
    <row r="20" spans="1:6" ht="15" x14ac:dyDescent="0.2">
      <c r="A20" s="19">
        <v>2</v>
      </c>
      <c r="B20" s="2" t="s">
        <v>50</v>
      </c>
      <c r="C20" s="2" t="s">
        <v>14</v>
      </c>
      <c r="D20" s="10" t="s">
        <v>16</v>
      </c>
      <c r="E20" s="10" t="s">
        <v>53</v>
      </c>
      <c r="F20" s="10"/>
    </row>
    <row r="21" spans="1:6" ht="28.5" x14ac:dyDescent="0.2">
      <c r="A21" s="19">
        <v>3</v>
      </c>
      <c r="B21" s="2" t="s">
        <v>12</v>
      </c>
      <c r="C21" s="2" t="s">
        <v>15</v>
      </c>
      <c r="D21" s="10" t="s">
        <v>16</v>
      </c>
      <c r="E21" s="10" t="s">
        <v>48</v>
      </c>
      <c r="F21" s="10"/>
    </row>
    <row r="22" spans="1:6" ht="28.5" x14ac:dyDescent="0.2">
      <c r="A22" s="19">
        <v>4</v>
      </c>
      <c r="B22" s="2" t="s">
        <v>51</v>
      </c>
      <c r="C22" s="2" t="s">
        <v>15</v>
      </c>
      <c r="D22" s="10"/>
      <c r="E22" s="10" t="s">
        <v>62</v>
      </c>
      <c r="F22" s="10"/>
    </row>
    <row r="23" spans="1:6" ht="15" x14ac:dyDescent="0.2">
      <c r="A23" s="18"/>
      <c r="D23" s="7"/>
    </row>
    <row r="24" spans="1:6" ht="15" x14ac:dyDescent="0.2">
      <c r="A24" s="30" t="s">
        <v>126</v>
      </c>
      <c r="B24" s="30"/>
      <c r="C24" s="29" t="s">
        <v>84</v>
      </c>
      <c r="D24" s="29"/>
      <c r="E24" s="17"/>
      <c r="F24" s="17"/>
    </row>
    <row r="25" spans="1:6" ht="15" x14ac:dyDescent="0.2">
      <c r="A25" s="1" t="s">
        <v>0</v>
      </c>
      <c r="B25" s="1" t="s">
        <v>1</v>
      </c>
      <c r="C25" s="1" t="s">
        <v>2</v>
      </c>
      <c r="D25" s="9" t="s">
        <v>3</v>
      </c>
      <c r="E25" s="9" t="s">
        <v>119</v>
      </c>
      <c r="F25" s="9" t="s">
        <v>125</v>
      </c>
    </row>
    <row r="26" spans="1:6" ht="15" x14ac:dyDescent="0.2">
      <c r="A26" s="19">
        <v>1</v>
      </c>
      <c r="B26" s="2" t="s">
        <v>54</v>
      </c>
      <c r="C26" s="2" t="s">
        <v>5</v>
      </c>
      <c r="D26" s="10" t="s">
        <v>123</v>
      </c>
      <c r="E26" s="10" t="s">
        <v>55</v>
      </c>
      <c r="F26" s="10"/>
    </row>
    <row r="27" spans="1:6" ht="28.5" x14ac:dyDescent="0.2">
      <c r="A27" s="19">
        <v>2</v>
      </c>
      <c r="B27" s="2" t="s">
        <v>49</v>
      </c>
      <c r="C27" s="2" t="s">
        <v>5</v>
      </c>
      <c r="D27" s="10" t="str">
        <f>_xlfn.CONCAT( "Foreign key (", 'Từ điển tổng hợp'!$C$74, " - ", 'Từ điển tổng hợp'!$B$76,")")</f>
        <v>Foreign key (MonHoc - MaMH)</v>
      </c>
      <c r="E27" s="10" t="s">
        <v>52</v>
      </c>
      <c r="F27" s="10"/>
    </row>
    <row r="28" spans="1:6" ht="28.5" customHeight="1" x14ac:dyDescent="0.2">
      <c r="A28" s="19">
        <v>3</v>
      </c>
      <c r="B28" s="2" t="s">
        <v>115</v>
      </c>
      <c r="C28" s="2" t="s">
        <v>5</v>
      </c>
      <c r="D28" s="10" t="str">
        <f>_xlfn.CONCAT( "Foreign key (", 'Từ điển tổng hợp'!$C$68, " - ", 'Từ điển tổng hợp'!$B$70,")")</f>
        <v>Foreign key (DsMPH - MaLH)</v>
      </c>
      <c r="E28" s="10" t="s">
        <v>103</v>
      </c>
      <c r="F28" s="10" t="s">
        <v>127</v>
      </c>
    </row>
    <row r="29" spans="1:6" ht="15" x14ac:dyDescent="0.2">
      <c r="A29" s="19">
        <v>4</v>
      </c>
      <c r="B29" s="2" t="s">
        <v>11</v>
      </c>
      <c r="C29" s="2" t="s">
        <v>15</v>
      </c>
      <c r="D29" s="10" t="s">
        <v>16</v>
      </c>
      <c r="E29" s="10" t="s">
        <v>56</v>
      </c>
      <c r="F29" s="10"/>
    </row>
    <row r="30" spans="1:6" ht="28.5" x14ac:dyDescent="0.2">
      <c r="A30" s="19">
        <v>5</v>
      </c>
      <c r="B30" s="2" t="s">
        <v>51</v>
      </c>
      <c r="C30" s="2" t="s">
        <v>15</v>
      </c>
      <c r="D30" s="10"/>
      <c r="E30" s="10" t="s">
        <v>63</v>
      </c>
      <c r="F30" s="10"/>
    </row>
    <row r="31" spans="1:6" ht="15" x14ac:dyDescent="0.2">
      <c r="A31" s="21"/>
      <c r="B31" s="6"/>
      <c r="C31" s="6"/>
      <c r="D31" s="11"/>
      <c r="E31" s="11"/>
      <c r="F31" s="11"/>
    </row>
    <row r="32" spans="1:6" ht="15" x14ac:dyDescent="0.2">
      <c r="A32" s="30" t="s">
        <v>126</v>
      </c>
      <c r="B32" s="30"/>
      <c r="C32" s="29" t="s">
        <v>85</v>
      </c>
      <c r="D32" s="29"/>
      <c r="E32" s="22"/>
      <c r="F32" s="22"/>
    </row>
    <row r="33" spans="1:6" ht="15" x14ac:dyDescent="0.2">
      <c r="A33" s="4" t="s">
        <v>0</v>
      </c>
      <c r="B33" s="4" t="s">
        <v>1</v>
      </c>
      <c r="C33" s="4" t="s">
        <v>2</v>
      </c>
      <c r="D33" s="12" t="s">
        <v>3</v>
      </c>
      <c r="E33" s="12" t="s">
        <v>119</v>
      </c>
      <c r="F33" s="9" t="s">
        <v>125</v>
      </c>
    </row>
    <row r="34" spans="1:6" ht="15" x14ac:dyDescent="0.2">
      <c r="A34" s="19">
        <v>1</v>
      </c>
      <c r="B34" s="2" t="s">
        <v>58</v>
      </c>
      <c r="C34" s="2" t="s">
        <v>5</v>
      </c>
      <c r="D34" s="10" t="s">
        <v>123</v>
      </c>
      <c r="E34" s="10" t="s">
        <v>65</v>
      </c>
      <c r="F34" s="10"/>
    </row>
    <row r="35" spans="1:6" ht="15" customHeight="1" x14ac:dyDescent="0.2">
      <c r="A35" s="19">
        <v>2</v>
      </c>
      <c r="B35" s="2" t="s">
        <v>69</v>
      </c>
      <c r="C35" s="2" t="s">
        <v>70</v>
      </c>
      <c r="D35" s="10" t="s">
        <v>16</v>
      </c>
      <c r="E35" s="10" t="s">
        <v>72</v>
      </c>
      <c r="F35" s="10"/>
    </row>
    <row r="36" spans="1:6" ht="28.5" x14ac:dyDescent="0.2">
      <c r="A36" s="19">
        <v>3</v>
      </c>
      <c r="B36" s="2" t="s">
        <v>12</v>
      </c>
      <c r="C36" s="2" t="s">
        <v>15</v>
      </c>
      <c r="D36" s="10" t="s">
        <v>16</v>
      </c>
      <c r="E36" s="10" t="s">
        <v>48</v>
      </c>
      <c r="F36" s="10"/>
    </row>
    <row r="37" spans="1:6" ht="28.5" customHeight="1" x14ac:dyDescent="0.2">
      <c r="A37" s="19">
        <v>4</v>
      </c>
      <c r="B37" s="2" t="s">
        <v>51</v>
      </c>
      <c r="C37" s="2" t="s">
        <v>15</v>
      </c>
      <c r="D37" s="10"/>
      <c r="E37" s="10" t="s">
        <v>71</v>
      </c>
      <c r="F37" s="10"/>
    </row>
    <row r="38" spans="1:6" ht="15" x14ac:dyDescent="0.2">
      <c r="A38" s="18"/>
      <c r="D38" s="7"/>
    </row>
    <row r="39" spans="1:6" ht="15" x14ac:dyDescent="0.2">
      <c r="A39" s="30" t="s">
        <v>126</v>
      </c>
      <c r="B39" s="30"/>
      <c r="C39" s="29" t="s">
        <v>88</v>
      </c>
      <c r="D39" s="29"/>
      <c r="E39" s="22"/>
      <c r="F39" s="22"/>
    </row>
    <row r="40" spans="1:6" ht="15" x14ac:dyDescent="0.2">
      <c r="A40" s="1" t="s">
        <v>0</v>
      </c>
      <c r="B40" s="1" t="s">
        <v>1</v>
      </c>
      <c r="C40" s="1" t="s">
        <v>2</v>
      </c>
      <c r="D40" s="9" t="s">
        <v>3</v>
      </c>
      <c r="E40" s="9" t="s">
        <v>119</v>
      </c>
      <c r="F40" s="9" t="s">
        <v>125</v>
      </c>
    </row>
    <row r="41" spans="1:6" ht="15" x14ac:dyDescent="0.2">
      <c r="A41" s="19">
        <v>1</v>
      </c>
      <c r="B41" s="2" t="s">
        <v>57</v>
      </c>
      <c r="C41" s="2" t="s">
        <v>5</v>
      </c>
      <c r="D41" s="10" t="s">
        <v>123</v>
      </c>
      <c r="E41" s="10" t="s">
        <v>64</v>
      </c>
      <c r="F41" s="10"/>
    </row>
    <row r="42" spans="1:6" ht="28.5" x14ac:dyDescent="0.2">
      <c r="A42" s="19">
        <v>2</v>
      </c>
      <c r="B42" s="2" t="s">
        <v>54</v>
      </c>
      <c r="C42" s="2" t="s">
        <v>5</v>
      </c>
      <c r="D42" s="10" t="str">
        <f>_xlfn.CONCAT( "Foreign key (", 'Từ điển tổng hợp'!$C$81, " - ", 'Từ điển tổng hợp'!$B$83,")")</f>
        <v>Foreign key (LopHoc - MaLH)</v>
      </c>
      <c r="E42" s="10" t="s">
        <v>55</v>
      </c>
      <c r="F42" s="10"/>
    </row>
    <row r="43" spans="1:6" ht="28.5" customHeight="1" x14ac:dyDescent="0.2">
      <c r="A43" s="19">
        <v>3</v>
      </c>
      <c r="B43" s="2" t="s">
        <v>58</v>
      </c>
      <c r="C43" s="2" t="s">
        <v>5</v>
      </c>
      <c r="D43" s="10" t="str">
        <f>_xlfn.CONCAT( "Foreign key (", 'Từ điển tổng hợp'!$C$92, " - ", 'Từ điển tổng hợp'!$B$94,")")</f>
        <v>Foreign key (PhongHoc - MaPH)</v>
      </c>
      <c r="E43" s="10" t="s">
        <v>65</v>
      </c>
      <c r="F43" s="10"/>
    </row>
    <row r="44" spans="1:6" ht="28.5" x14ac:dyDescent="0.2">
      <c r="A44" s="19">
        <v>4</v>
      </c>
      <c r="B44" s="2" t="s">
        <v>73</v>
      </c>
      <c r="C44" s="2" t="s">
        <v>5</v>
      </c>
      <c r="D44" s="10" t="e">
        <f>_xlfn.CONCAT( "Foreign key (", 'Từ điển tổng hợp'!#REF!, " - ", 'Từ điển tổng hợp'!#REF!,")")</f>
        <v>#REF!</v>
      </c>
      <c r="E44" s="10" t="s">
        <v>74</v>
      </c>
      <c r="F44" s="10" t="s">
        <v>127</v>
      </c>
    </row>
    <row r="45" spans="1:6" ht="28.5" x14ac:dyDescent="0.2">
      <c r="A45" s="19">
        <v>5</v>
      </c>
      <c r="B45" s="2" t="s">
        <v>59</v>
      </c>
      <c r="C45" s="2" t="s">
        <v>15</v>
      </c>
      <c r="D45" s="10" t="s">
        <v>16</v>
      </c>
      <c r="E45" s="10" t="s">
        <v>66</v>
      </c>
      <c r="F45" s="10"/>
    </row>
    <row r="46" spans="1:6" ht="28.5" x14ac:dyDescent="0.2">
      <c r="A46" s="19">
        <v>6</v>
      </c>
      <c r="B46" s="2" t="s">
        <v>60</v>
      </c>
      <c r="C46" s="2" t="s">
        <v>15</v>
      </c>
      <c r="D46" s="10" t="s">
        <v>16</v>
      </c>
      <c r="E46" s="10" t="s">
        <v>67</v>
      </c>
      <c r="F46" s="10"/>
    </row>
    <row r="47" spans="1:6" ht="28.5" x14ac:dyDescent="0.2">
      <c r="A47" s="19">
        <v>7</v>
      </c>
      <c r="B47" s="2" t="s">
        <v>61</v>
      </c>
      <c r="C47" s="2" t="s">
        <v>13</v>
      </c>
      <c r="D47" s="10"/>
      <c r="E47" s="10" t="s">
        <v>68</v>
      </c>
      <c r="F47" s="10" t="s">
        <v>124</v>
      </c>
    </row>
    <row r="48" spans="1:6" ht="15" x14ac:dyDescent="0.2">
      <c r="A48" s="19">
        <v>8</v>
      </c>
      <c r="B48" s="2" t="s">
        <v>11</v>
      </c>
      <c r="C48" s="2" t="s">
        <v>15</v>
      </c>
      <c r="D48" s="10" t="s">
        <v>16</v>
      </c>
      <c r="E48" s="10" t="s">
        <v>56</v>
      </c>
      <c r="F48" s="10"/>
    </row>
    <row r="54" spans="4:4" ht="15" x14ac:dyDescent="0.2">
      <c r="D54" s="18"/>
    </row>
  </sheetData>
  <mergeCells count="12">
    <mergeCell ref="A24:B24"/>
    <mergeCell ref="C24:D24"/>
    <mergeCell ref="A32:B32"/>
    <mergeCell ref="C32:D32"/>
    <mergeCell ref="A39:B39"/>
    <mergeCell ref="C39:D39"/>
    <mergeCell ref="A1:B1"/>
    <mergeCell ref="C1:D1"/>
    <mergeCell ref="A11:B11"/>
    <mergeCell ref="C11:D11"/>
    <mergeCell ref="A17:B17"/>
    <mergeCell ref="C17:D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749F-087E-48BF-9CBD-2B85D6C0F5D7}">
  <dimension ref="A1:K78"/>
  <sheetViews>
    <sheetView topLeftCell="A42" zoomScale="70" zoomScaleNormal="70" workbookViewId="0">
      <selection activeCell="H17" sqref="H17"/>
    </sheetView>
  </sheetViews>
  <sheetFormatPr defaultRowHeight="14.25" x14ac:dyDescent="0.2"/>
  <cols>
    <col min="1" max="1" width="5.25" style="7" customWidth="1"/>
    <col min="2" max="2" width="13.375" style="7" bestFit="1" customWidth="1"/>
    <col min="3" max="3" width="12.125" style="7" bestFit="1" customWidth="1"/>
    <col min="4" max="4" width="15.5" style="7" bestFit="1" customWidth="1"/>
    <col min="5" max="5" width="18.125" style="7" customWidth="1"/>
    <col min="6" max="6" width="19.5" style="7" customWidth="1"/>
  </cols>
  <sheetData>
    <row r="1" spans="1:6" ht="15" x14ac:dyDescent="0.2">
      <c r="A1" s="30" t="s">
        <v>126</v>
      </c>
      <c r="B1" s="30"/>
      <c r="C1" s="29" t="s">
        <v>79</v>
      </c>
      <c r="D1" s="29"/>
    </row>
    <row r="2" spans="1:6" ht="15" x14ac:dyDescent="0.2">
      <c r="A2" s="1" t="s">
        <v>0</v>
      </c>
      <c r="B2" s="1" t="s">
        <v>1</v>
      </c>
      <c r="C2" s="1" t="s">
        <v>2</v>
      </c>
      <c r="D2" s="9" t="s">
        <v>3</v>
      </c>
      <c r="E2" s="9" t="s">
        <v>119</v>
      </c>
      <c r="F2" s="9" t="s">
        <v>125</v>
      </c>
    </row>
    <row r="3" spans="1:6" ht="15" customHeight="1" x14ac:dyDescent="0.2">
      <c r="A3" s="19">
        <v>1</v>
      </c>
      <c r="B3" s="2" t="s">
        <v>4</v>
      </c>
      <c r="C3" s="2" t="s">
        <v>5</v>
      </c>
      <c r="D3" s="10" t="s">
        <v>123</v>
      </c>
      <c r="E3" s="10" t="s">
        <v>6</v>
      </c>
      <c r="F3" s="10"/>
    </row>
    <row r="4" spans="1:6" ht="42.75" x14ac:dyDescent="0.2">
      <c r="A4" s="19">
        <v>2</v>
      </c>
      <c r="B4" s="2" t="s">
        <v>10</v>
      </c>
      <c r="C4" s="2" t="s">
        <v>5</v>
      </c>
      <c r="D4" s="10" t="str">
        <f>_xlfn.CONCAT( "Foreign key (", 'Từ điển tổng hợp'!$C$58, " - ", 'Từ điển tổng hợp'!$B$60,")")</f>
        <v>Foreign key (VaiTro - IdVaiTro)</v>
      </c>
      <c r="E4" s="10" t="s">
        <v>20</v>
      </c>
      <c r="F4" s="10"/>
    </row>
    <row r="5" spans="1:6" ht="15" x14ac:dyDescent="0.2">
      <c r="A5" s="19">
        <v>3</v>
      </c>
      <c r="B5" s="2" t="s">
        <v>7</v>
      </c>
      <c r="C5" s="2" t="s">
        <v>99</v>
      </c>
      <c r="D5" s="10" t="s">
        <v>16</v>
      </c>
      <c r="E5" s="10" t="s">
        <v>17</v>
      </c>
      <c r="F5" s="10"/>
    </row>
    <row r="6" spans="1:6" ht="15" x14ac:dyDescent="0.2">
      <c r="A6" s="19">
        <v>4</v>
      </c>
      <c r="B6" s="2" t="s">
        <v>8</v>
      </c>
      <c r="C6" s="2" t="s">
        <v>105</v>
      </c>
      <c r="D6" s="10"/>
      <c r="E6" s="10" t="s">
        <v>18</v>
      </c>
      <c r="F6" s="10"/>
    </row>
    <row r="7" spans="1:6" ht="28.5" x14ac:dyDescent="0.2">
      <c r="A7" s="19">
        <v>5</v>
      </c>
      <c r="B7" s="2" t="s">
        <v>9</v>
      </c>
      <c r="C7" s="2" t="s">
        <v>99</v>
      </c>
      <c r="D7" s="10" t="s">
        <v>16</v>
      </c>
      <c r="E7" s="10" t="s">
        <v>19</v>
      </c>
      <c r="F7" s="10" t="s">
        <v>122</v>
      </c>
    </row>
    <row r="8" spans="1:6" ht="15" x14ac:dyDescent="0.2">
      <c r="A8" s="19">
        <v>6</v>
      </c>
      <c r="B8" s="2" t="s">
        <v>11</v>
      </c>
      <c r="C8" s="2" t="s">
        <v>15</v>
      </c>
      <c r="D8" s="10" t="s">
        <v>16</v>
      </c>
      <c r="E8" s="10" t="s">
        <v>21</v>
      </c>
      <c r="F8" s="10"/>
    </row>
    <row r="9" spans="1:6" ht="28.5" x14ac:dyDescent="0.2">
      <c r="A9" s="19">
        <v>7</v>
      </c>
      <c r="B9" s="2" t="s">
        <v>12</v>
      </c>
      <c r="C9" s="2" t="s">
        <v>15</v>
      </c>
      <c r="D9" s="10"/>
      <c r="E9" s="10" t="s">
        <v>22</v>
      </c>
      <c r="F9" s="10"/>
    </row>
    <row r="10" spans="1:6" ht="15" x14ac:dyDescent="0.2">
      <c r="A10" s="24"/>
      <c r="B10" s="11"/>
      <c r="C10" s="11"/>
      <c r="D10" s="11"/>
      <c r="E10" s="11"/>
      <c r="F10" s="11"/>
    </row>
    <row r="11" spans="1:6" ht="15" x14ac:dyDescent="0.2">
      <c r="A11" s="30" t="s">
        <v>126</v>
      </c>
      <c r="B11" s="30"/>
      <c r="C11" s="29" t="s">
        <v>109</v>
      </c>
      <c r="D11" s="29"/>
      <c r="E11" s="17"/>
    </row>
    <row r="12" spans="1:6" ht="15" x14ac:dyDescent="0.2">
      <c r="A12" s="1" t="s">
        <v>0</v>
      </c>
      <c r="B12" s="1" t="s">
        <v>1</v>
      </c>
      <c r="C12" s="1" t="s">
        <v>2</v>
      </c>
      <c r="D12" s="9" t="s">
        <v>3</v>
      </c>
      <c r="E12" s="9" t="s">
        <v>119</v>
      </c>
      <c r="F12" s="9" t="s">
        <v>125</v>
      </c>
    </row>
    <row r="13" spans="1:6" ht="15" x14ac:dyDescent="0.2">
      <c r="A13" s="19">
        <v>1</v>
      </c>
      <c r="B13" s="2" t="s">
        <v>110</v>
      </c>
      <c r="C13" s="2" t="s">
        <v>5</v>
      </c>
      <c r="D13" s="10" t="s">
        <v>123</v>
      </c>
      <c r="E13" s="10" t="s">
        <v>118</v>
      </c>
      <c r="F13" s="10"/>
    </row>
    <row r="14" spans="1:6" ht="42.75" x14ac:dyDescent="0.2">
      <c r="A14" s="19">
        <v>2</v>
      </c>
      <c r="B14" s="2" t="s">
        <v>4</v>
      </c>
      <c r="C14" s="2" t="s">
        <v>5</v>
      </c>
      <c r="D14" s="10" t="str">
        <f>_xlfn.CONCAT( "Foreign key (",'Từ điển tổng hợp'!$C$1, " - ", 'Từ điển tổng hợp'!$B$3,")")</f>
        <v>Foreign key (TaiKhoan - IdTaiKhoan)</v>
      </c>
      <c r="E14" s="10" t="s">
        <v>6</v>
      </c>
      <c r="F14" s="10"/>
    </row>
    <row r="15" spans="1:6" ht="15" x14ac:dyDescent="0.2">
      <c r="A15" s="19">
        <v>3</v>
      </c>
      <c r="B15" s="2" t="s">
        <v>24</v>
      </c>
      <c r="C15" s="2" t="s">
        <v>14</v>
      </c>
      <c r="D15" s="10" t="s">
        <v>16</v>
      </c>
      <c r="E15" s="10" t="s">
        <v>30</v>
      </c>
      <c r="F15" s="10"/>
    </row>
    <row r="16" spans="1:6" ht="28.5" x14ac:dyDescent="0.2">
      <c r="A16" s="19">
        <v>4</v>
      </c>
      <c r="B16" s="2" t="s">
        <v>25</v>
      </c>
      <c r="C16" s="2" t="s">
        <v>36</v>
      </c>
      <c r="D16" s="10"/>
      <c r="E16" s="10" t="s">
        <v>31</v>
      </c>
      <c r="F16" s="10" t="s">
        <v>120</v>
      </c>
    </row>
    <row r="17" spans="1:6" ht="42.75" x14ac:dyDescent="0.2">
      <c r="A17" s="19">
        <v>5</v>
      </c>
      <c r="B17" s="2" t="s">
        <v>26</v>
      </c>
      <c r="C17" s="2" t="s">
        <v>78</v>
      </c>
      <c r="D17" s="10"/>
      <c r="E17" s="10" t="s">
        <v>32</v>
      </c>
      <c r="F17" s="16" t="s">
        <v>121</v>
      </c>
    </row>
    <row r="18" spans="1:6" ht="15" x14ac:dyDescent="0.2">
      <c r="A18" s="19">
        <v>6</v>
      </c>
      <c r="B18" s="2" t="s">
        <v>8</v>
      </c>
      <c r="C18" s="2" t="s">
        <v>105</v>
      </c>
      <c r="D18" s="10"/>
      <c r="E18" s="10" t="s">
        <v>35</v>
      </c>
      <c r="F18" s="10"/>
    </row>
    <row r="19" spans="1:6" ht="15" x14ac:dyDescent="0.2">
      <c r="A19" s="19">
        <v>7</v>
      </c>
      <c r="B19" s="2" t="s">
        <v>27</v>
      </c>
      <c r="C19" s="2" t="s">
        <v>106</v>
      </c>
      <c r="D19" s="10"/>
      <c r="E19" s="10" t="s">
        <v>33</v>
      </c>
      <c r="F19" s="10"/>
    </row>
    <row r="20" spans="1:6" ht="15" x14ac:dyDescent="0.2">
      <c r="A20" s="17"/>
    </row>
    <row r="21" spans="1:6" ht="15" x14ac:dyDescent="0.2">
      <c r="A21" s="30" t="s">
        <v>126</v>
      </c>
      <c r="B21" s="30"/>
      <c r="C21" s="29" t="s">
        <v>84</v>
      </c>
      <c r="D21" s="29"/>
      <c r="E21" s="17"/>
      <c r="F21" s="17"/>
    </row>
    <row r="22" spans="1:6" ht="15" x14ac:dyDescent="0.2">
      <c r="A22" s="1" t="s">
        <v>0</v>
      </c>
      <c r="B22" s="1" t="s">
        <v>1</v>
      </c>
      <c r="C22" s="1" t="s">
        <v>2</v>
      </c>
      <c r="D22" s="9" t="s">
        <v>3</v>
      </c>
      <c r="E22" s="9" t="s">
        <v>119</v>
      </c>
      <c r="F22" s="9" t="s">
        <v>125</v>
      </c>
    </row>
    <row r="23" spans="1:6" ht="15" x14ac:dyDescent="0.2">
      <c r="A23" s="19">
        <v>1</v>
      </c>
      <c r="B23" s="2" t="s">
        <v>54</v>
      </c>
      <c r="C23" s="2" t="s">
        <v>5</v>
      </c>
      <c r="D23" s="10" t="s">
        <v>123</v>
      </c>
      <c r="E23" s="10" t="s">
        <v>55</v>
      </c>
      <c r="F23" s="10"/>
    </row>
    <row r="24" spans="1:6" ht="28.5" customHeight="1" x14ac:dyDescent="0.2">
      <c r="A24" s="19">
        <v>2</v>
      </c>
      <c r="B24" s="2" t="s">
        <v>49</v>
      </c>
      <c r="C24" s="2" t="s">
        <v>5</v>
      </c>
      <c r="D24" s="10" t="str">
        <f>_xlfn.CONCAT( "Foreign key (", 'Từ điển tổng hợp'!$C$74, " - ", 'Từ điển tổng hợp'!$B$76,")")</f>
        <v>Foreign key (MonHoc - MaMH)</v>
      </c>
      <c r="E24" s="10" t="s">
        <v>52</v>
      </c>
      <c r="F24" s="10"/>
    </row>
    <row r="25" spans="1:6" ht="28.5" x14ac:dyDescent="0.2">
      <c r="A25" s="19">
        <v>3</v>
      </c>
      <c r="B25" s="2" t="s">
        <v>115</v>
      </c>
      <c r="C25" s="2" t="s">
        <v>5</v>
      </c>
      <c r="D25" s="10" t="str">
        <f>_xlfn.CONCAT( "Foreign key (", 'Từ điển tổng hợp'!$C$68, " - ", 'Từ điển tổng hợp'!$B$70,")")</f>
        <v>Foreign key (DsMPH - MaLH)</v>
      </c>
      <c r="E25" s="10" t="s">
        <v>103</v>
      </c>
      <c r="F25" s="10" t="s">
        <v>127</v>
      </c>
    </row>
    <row r="26" spans="1:6" ht="15" x14ac:dyDescent="0.2">
      <c r="A26" s="19">
        <v>4</v>
      </c>
      <c r="B26" s="2" t="s">
        <v>11</v>
      </c>
      <c r="C26" s="2" t="s">
        <v>15</v>
      </c>
      <c r="D26" s="10" t="s">
        <v>16</v>
      </c>
      <c r="E26" s="10" t="s">
        <v>56</v>
      </c>
      <c r="F26" s="10"/>
    </row>
    <row r="27" spans="1:6" ht="28.5" x14ac:dyDescent="0.2">
      <c r="A27" s="19">
        <v>5</v>
      </c>
      <c r="B27" s="2" t="s">
        <v>51</v>
      </c>
      <c r="C27" s="2" t="s">
        <v>15</v>
      </c>
      <c r="D27" s="10"/>
      <c r="E27" s="10" t="s">
        <v>63</v>
      </c>
      <c r="F27" s="10"/>
    </row>
    <row r="28" spans="1:6" ht="15" x14ac:dyDescent="0.2">
      <c r="A28" s="21"/>
      <c r="B28" s="6"/>
      <c r="C28" s="6"/>
      <c r="D28" s="11"/>
      <c r="E28" s="11"/>
      <c r="F28" s="11"/>
    </row>
    <row r="29" spans="1:6" ht="15" x14ac:dyDescent="0.2">
      <c r="A29" s="30" t="s">
        <v>126</v>
      </c>
      <c r="B29" s="30"/>
      <c r="C29" s="29" t="s">
        <v>85</v>
      </c>
      <c r="D29" s="29"/>
      <c r="E29" s="22"/>
      <c r="F29" s="22"/>
    </row>
    <row r="30" spans="1:6" ht="15" x14ac:dyDescent="0.2">
      <c r="A30" s="4" t="s">
        <v>0</v>
      </c>
      <c r="B30" s="4" t="s">
        <v>1</v>
      </c>
      <c r="C30" s="4" t="s">
        <v>2</v>
      </c>
      <c r="D30" s="12" t="s">
        <v>3</v>
      </c>
      <c r="E30" s="12" t="s">
        <v>119</v>
      </c>
      <c r="F30" s="9" t="s">
        <v>125</v>
      </c>
    </row>
    <row r="31" spans="1:6" ht="15" x14ac:dyDescent="0.2">
      <c r="A31" s="19">
        <v>1</v>
      </c>
      <c r="B31" s="2" t="s">
        <v>58</v>
      </c>
      <c r="C31" s="2" t="s">
        <v>5</v>
      </c>
      <c r="D31" s="10" t="s">
        <v>123</v>
      </c>
      <c r="E31" s="10" t="s">
        <v>65</v>
      </c>
      <c r="F31" s="10"/>
    </row>
    <row r="32" spans="1:6" ht="15" customHeight="1" x14ac:dyDescent="0.2">
      <c r="A32" s="19">
        <v>2</v>
      </c>
      <c r="B32" s="2" t="s">
        <v>69</v>
      </c>
      <c r="C32" s="2" t="s">
        <v>70</v>
      </c>
      <c r="D32" s="10" t="s">
        <v>16</v>
      </c>
      <c r="E32" s="10" t="s">
        <v>72</v>
      </c>
      <c r="F32" s="10"/>
    </row>
    <row r="33" spans="1:6" ht="28.5" x14ac:dyDescent="0.2">
      <c r="A33" s="19">
        <v>3</v>
      </c>
      <c r="B33" s="2" t="s">
        <v>12</v>
      </c>
      <c r="C33" s="2" t="s">
        <v>15</v>
      </c>
      <c r="D33" s="10" t="s">
        <v>16</v>
      </c>
      <c r="E33" s="10" t="s">
        <v>48</v>
      </c>
      <c r="F33" s="10"/>
    </row>
    <row r="34" spans="1:6" ht="42.75" x14ac:dyDescent="0.2">
      <c r="A34" s="19">
        <v>4</v>
      </c>
      <c r="B34" s="2" t="s">
        <v>51</v>
      </c>
      <c r="C34" s="2" t="s">
        <v>15</v>
      </c>
      <c r="D34" s="10"/>
      <c r="E34" s="10" t="s">
        <v>71</v>
      </c>
      <c r="F34" s="10"/>
    </row>
    <row r="35" spans="1:6" ht="15" x14ac:dyDescent="0.2">
      <c r="A35" s="18"/>
      <c r="B35" s="3"/>
      <c r="C35" s="3"/>
    </row>
    <row r="36" spans="1:6" ht="15" x14ac:dyDescent="0.2">
      <c r="A36" s="30" t="s">
        <v>126</v>
      </c>
      <c r="B36" s="30"/>
      <c r="C36" s="29" t="s">
        <v>88</v>
      </c>
      <c r="D36" s="29"/>
      <c r="E36" s="22"/>
      <c r="F36" s="22"/>
    </row>
    <row r="37" spans="1:6" ht="15" x14ac:dyDescent="0.2">
      <c r="A37" s="1" t="s">
        <v>0</v>
      </c>
      <c r="B37" s="1" t="s">
        <v>1</v>
      </c>
      <c r="C37" s="1" t="s">
        <v>2</v>
      </c>
      <c r="D37" s="9" t="s">
        <v>3</v>
      </c>
      <c r="E37" s="9" t="s">
        <v>119</v>
      </c>
      <c r="F37" s="9" t="s">
        <v>125</v>
      </c>
    </row>
    <row r="38" spans="1:6" ht="15" x14ac:dyDescent="0.2">
      <c r="A38" s="19">
        <v>1</v>
      </c>
      <c r="B38" s="2" t="s">
        <v>57</v>
      </c>
      <c r="C38" s="2" t="s">
        <v>5</v>
      </c>
      <c r="D38" s="10" t="s">
        <v>123</v>
      </c>
      <c r="E38" s="10" t="s">
        <v>64</v>
      </c>
      <c r="F38" s="10"/>
    </row>
    <row r="39" spans="1:6" ht="28.5" x14ac:dyDescent="0.2">
      <c r="A39" s="19">
        <v>2</v>
      </c>
      <c r="B39" s="2" t="s">
        <v>54</v>
      </c>
      <c r="C39" s="2" t="s">
        <v>5</v>
      </c>
      <c r="D39" s="10" t="str">
        <f>_xlfn.CONCAT( "Foreign key (", 'Từ điển tổng hợp'!$C$81, " - ", 'Từ điển tổng hợp'!$B$83,")")</f>
        <v>Foreign key (LopHoc - MaLH)</v>
      </c>
      <c r="E39" s="10" t="s">
        <v>55</v>
      </c>
      <c r="F39" s="10"/>
    </row>
    <row r="40" spans="1:6" ht="42.75" x14ac:dyDescent="0.2">
      <c r="A40" s="19">
        <v>3</v>
      </c>
      <c r="B40" s="2" t="s">
        <v>58</v>
      </c>
      <c r="C40" s="2" t="s">
        <v>5</v>
      </c>
      <c r="D40" s="10" t="str">
        <f>_xlfn.CONCAT( "Foreign key (", 'Từ điển tổng hợp'!$C$92, " - ", 'Từ điển tổng hợp'!$B$94,")")</f>
        <v>Foreign key (PhongHoc - MaPH)</v>
      </c>
      <c r="E40" s="10" t="s">
        <v>65</v>
      </c>
      <c r="F40" s="10"/>
    </row>
    <row r="41" spans="1:6" ht="28.5" x14ac:dyDescent="0.2">
      <c r="A41" s="19">
        <v>4</v>
      </c>
      <c r="B41" s="2" t="s">
        <v>73</v>
      </c>
      <c r="C41" s="2" t="s">
        <v>5</v>
      </c>
      <c r="D41" s="10" t="e">
        <f>_xlfn.CONCAT( "Foreign key (", 'Từ điển tổng hợp'!#REF!, " - ", 'Từ điển tổng hợp'!#REF!,")")</f>
        <v>#REF!</v>
      </c>
      <c r="E41" s="10" t="s">
        <v>74</v>
      </c>
      <c r="F41" s="10" t="s">
        <v>127</v>
      </c>
    </row>
    <row r="42" spans="1:6" ht="28.5" x14ac:dyDescent="0.2">
      <c r="A42" s="19">
        <v>5</v>
      </c>
      <c r="B42" s="2" t="s">
        <v>59</v>
      </c>
      <c r="C42" s="2" t="s">
        <v>15</v>
      </c>
      <c r="D42" s="10" t="s">
        <v>16</v>
      </c>
      <c r="E42" s="10" t="s">
        <v>66</v>
      </c>
      <c r="F42" s="10"/>
    </row>
    <row r="43" spans="1:6" ht="28.5" x14ac:dyDescent="0.2">
      <c r="A43" s="19">
        <v>6</v>
      </c>
      <c r="B43" s="2" t="s">
        <v>60</v>
      </c>
      <c r="C43" s="2" t="s">
        <v>15</v>
      </c>
      <c r="D43" s="10" t="s">
        <v>16</v>
      </c>
      <c r="E43" s="10" t="s">
        <v>67</v>
      </c>
      <c r="F43" s="10"/>
    </row>
    <row r="44" spans="1:6" ht="28.5" x14ac:dyDescent="0.2">
      <c r="A44" s="19">
        <v>7</v>
      </c>
      <c r="B44" s="2" t="s">
        <v>61</v>
      </c>
      <c r="C44" s="2" t="s">
        <v>13</v>
      </c>
      <c r="D44" s="10"/>
      <c r="E44" s="10" t="s">
        <v>68</v>
      </c>
      <c r="F44" s="10" t="s">
        <v>124</v>
      </c>
    </row>
    <row r="45" spans="1:6" ht="15" x14ac:dyDescent="0.2">
      <c r="A45" s="19">
        <v>8</v>
      </c>
      <c r="B45" s="2" t="s">
        <v>11</v>
      </c>
      <c r="C45" s="2" t="s">
        <v>15</v>
      </c>
      <c r="D45" s="10" t="s">
        <v>16</v>
      </c>
      <c r="E45" s="10" t="s">
        <v>56</v>
      </c>
      <c r="F45" s="10"/>
    </row>
    <row r="46" spans="1:6" ht="15" x14ac:dyDescent="0.2">
      <c r="A46" s="17"/>
    </row>
    <row r="47" spans="1:6" ht="15" x14ac:dyDescent="0.2">
      <c r="A47" s="30" t="s">
        <v>126</v>
      </c>
      <c r="B47" s="30"/>
      <c r="C47" s="31" t="s">
        <v>89</v>
      </c>
      <c r="D47" s="31"/>
      <c r="E47" s="22"/>
      <c r="F47" s="22"/>
    </row>
    <row r="48" spans="1:6" ht="15" x14ac:dyDescent="0.2">
      <c r="A48" s="9" t="s">
        <v>0</v>
      </c>
      <c r="B48" s="9" t="s">
        <v>1</v>
      </c>
      <c r="C48" s="9" t="s">
        <v>2</v>
      </c>
      <c r="D48" s="9" t="s">
        <v>3</v>
      </c>
      <c r="E48" s="9" t="s">
        <v>119</v>
      </c>
      <c r="F48" s="9" t="s">
        <v>125</v>
      </c>
    </row>
    <row r="49" spans="1:11" ht="15" x14ac:dyDescent="0.2">
      <c r="A49" s="23">
        <v>1</v>
      </c>
      <c r="B49" s="10" t="s">
        <v>73</v>
      </c>
      <c r="C49" s="10" t="s">
        <v>5</v>
      </c>
      <c r="D49" s="10" t="s">
        <v>123</v>
      </c>
      <c r="E49" s="10" t="s">
        <v>74</v>
      </c>
      <c r="F49" s="10"/>
    </row>
    <row r="50" spans="1:11" ht="42.75" x14ac:dyDescent="0.2">
      <c r="A50" s="23">
        <v>2</v>
      </c>
      <c r="B50" s="10" t="s">
        <v>4</v>
      </c>
      <c r="C50" s="10" t="s">
        <v>5</v>
      </c>
      <c r="D50" s="10" t="str">
        <f>_xlfn.CONCAT( "Foreign key (",'Từ điển tổng hợp'!$C$1, " - ", 'Từ điển tổng hợp'!$B$3,")")</f>
        <v>Foreign key (TaiKhoan - IdTaiKhoan)</v>
      </c>
      <c r="E50" s="10" t="s">
        <v>116</v>
      </c>
      <c r="F50" s="10"/>
    </row>
    <row r="51" spans="1:11" ht="28.5" x14ac:dyDescent="0.2">
      <c r="A51" s="23">
        <v>3</v>
      </c>
      <c r="B51" s="10" t="s">
        <v>110</v>
      </c>
      <c r="C51" s="10" t="s">
        <v>5</v>
      </c>
      <c r="D51" s="10" t="str">
        <f>_xlfn.CONCAT( "Foreign key (", 'Từ điển tổng hợp'!$C$37, " - ", 'Từ điển tổng hợp'!$B$39,")")</f>
        <v>Foreign key (QuanLy - IdQL)</v>
      </c>
      <c r="E51" s="10" t="s">
        <v>118</v>
      </c>
      <c r="F51" s="10"/>
    </row>
    <row r="52" spans="1:11" ht="28.5" customHeight="1" x14ac:dyDescent="0.2">
      <c r="A52" s="23">
        <v>5</v>
      </c>
      <c r="B52" s="10" t="s">
        <v>86</v>
      </c>
      <c r="C52" s="10" t="s">
        <v>14</v>
      </c>
      <c r="D52" s="10"/>
      <c r="E52" s="10" t="s">
        <v>87</v>
      </c>
      <c r="F52" s="10"/>
    </row>
    <row r="53" spans="1:11" ht="15" x14ac:dyDescent="0.2">
      <c r="A53" s="23">
        <v>6</v>
      </c>
      <c r="B53" s="10" t="s">
        <v>11</v>
      </c>
      <c r="C53" s="10" t="s">
        <v>15</v>
      </c>
      <c r="D53" s="10" t="s">
        <v>16</v>
      </c>
      <c r="E53" s="10" t="s">
        <v>56</v>
      </c>
      <c r="F53" s="10"/>
    </row>
    <row r="54" spans="1:11" ht="15" x14ac:dyDescent="0.2">
      <c r="A54" s="17"/>
    </row>
    <row r="55" spans="1:11" ht="15" customHeight="1" x14ac:dyDescent="0.2">
      <c r="A55" s="30" t="s">
        <v>126</v>
      </c>
      <c r="B55" s="30"/>
      <c r="C55" s="31" t="s">
        <v>94</v>
      </c>
      <c r="D55" s="31"/>
      <c r="E55" s="22"/>
      <c r="F55" s="22"/>
    </row>
    <row r="56" spans="1:11" ht="15" x14ac:dyDescent="0.2">
      <c r="A56" s="9" t="s">
        <v>0</v>
      </c>
      <c r="B56" s="9" t="s">
        <v>1</v>
      </c>
      <c r="C56" s="9" t="s">
        <v>2</v>
      </c>
      <c r="D56" s="9" t="s">
        <v>3</v>
      </c>
      <c r="E56" s="9" t="s">
        <v>119</v>
      </c>
      <c r="F56" s="9" t="s">
        <v>125</v>
      </c>
    </row>
    <row r="57" spans="1:11" ht="28.5" x14ac:dyDescent="0.2">
      <c r="A57" s="23">
        <v>1</v>
      </c>
      <c r="B57" s="10" t="s">
        <v>95</v>
      </c>
      <c r="C57" s="10" t="s">
        <v>5</v>
      </c>
      <c r="D57" s="10" t="s">
        <v>123</v>
      </c>
      <c r="E57" s="10" t="s">
        <v>96</v>
      </c>
      <c r="F57" s="10"/>
    </row>
    <row r="58" spans="1:11" ht="28.5" customHeight="1" x14ac:dyDescent="0.25">
      <c r="A58" s="23">
        <v>2</v>
      </c>
      <c r="B58" s="10" t="s">
        <v>110</v>
      </c>
      <c r="C58" s="10" t="s">
        <v>5</v>
      </c>
      <c r="D58" s="10" t="str">
        <f>_xlfn.CONCAT( "Foreign key (", 'Từ điển tổng hợp'!$C$37, " - ", 'Từ điển tổng hợp'!$B$39,")")</f>
        <v>Foreign key (QuanLy - IdQL)</v>
      </c>
      <c r="E58" s="10" t="s">
        <v>118</v>
      </c>
      <c r="F58" s="10"/>
      <c r="K58" s="20"/>
    </row>
    <row r="59" spans="1:11" ht="28.5" customHeight="1" x14ac:dyDescent="0.2">
      <c r="A59" s="23">
        <v>3</v>
      </c>
      <c r="B59" s="10" t="s">
        <v>58</v>
      </c>
      <c r="C59" s="10" t="s">
        <v>5</v>
      </c>
      <c r="D59" s="10" t="str">
        <f>_xlfn.CONCAT( "Foreign key (", 'Từ điển tổng hợp'!$C$92, " - ", 'Từ điển tổng hợp'!$B$94,")")</f>
        <v>Foreign key (PhongHoc - MaPH)</v>
      </c>
      <c r="E59" s="10" t="s">
        <v>65</v>
      </c>
      <c r="F59" s="10"/>
    </row>
    <row r="60" spans="1:11" ht="28.5" x14ac:dyDescent="0.2">
      <c r="A60" s="23">
        <v>4</v>
      </c>
      <c r="B60" s="10" t="s">
        <v>73</v>
      </c>
      <c r="C60" s="10" t="s">
        <v>5</v>
      </c>
      <c r="D60" s="10" t="e">
        <f>_xlfn.CONCAT( "Foreign key (", 'Từ điển tổng hợp'!#REF!, " - ", 'Từ điển tổng hợp'!#REF!,")")</f>
        <v>#REF!</v>
      </c>
      <c r="E60" s="10" t="s">
        <v>74</v>
      </c>
      <c r="F60" s="10" t="s">
        <v>127</v>
      </c>
    </row>
    <row r="61" spans="1:11" ht="28.5" x14ac:dyDescent="0.2">
      <c r="A61" s="23">
        <v>5</v>
      </c>
      <c r="B61" s="10" t="s">
        <v>59</v>
      </c>
      <c r="C61" s="10" t="s">
        <v>15</v>
      </c>
      <c r="D61" s="10" t="s">
        <v>16</v>
      </c>
      <c r="E61" s="10" t="s">
        <v>66</v>
      </c>
      <c r="F61" s="10"/>
    </row>
    <row r="62" spans="1:11" ht="28.5" x14ac:dyDescent="0.2">
      <c r="A62" s="23">
        <v>6</v>
      </c>
      <c r="B62" s="10" t="s">
        <v>60</v>
      </c>
      <c r="C62" s="10" t="s">
        <v>15</v>
      </c>
      <c r="D62" s="10" t="s">
        <v>16</v>
      </c>
      <c r="E62" s="10" t="s">
        <v>67</v>
      </c>
      <c r="F62" s="10"/>
    </row>
    <row r="63" spans="1:11" ht="15" customHeight="1" x14ac:dyDescent="0.2">
      <c r="A63" s="23">
        <v>7</v>
      </c>
      <c r="B63" s="10" t="s">
        <v>75</v>
      </c>
      <c r="C63" s="10" t="s">
        <v>76</v>
      </c>
      <c r="D63" s="10" t="s">
        <v>16</v>
      </c>
      <c r="E63" s="10" t="s">
        <v>77</v>
      </c>
      <c r="F63" s="10"/>
    </row>
    <row r="64" spans="1:11" ht="15" x14ac:dyDescent="0.2">
      <c r="A64" s="25">
        <v>8</v>
      </c>
      <c r="B64" s="13" t="s">
        <v>11</v>
      </c>
      <c r="C64" s="13" t="s">
        <v>15</v>
      </c>
      <c r="D64" s="13" t="s">
        <v>16</v>
      </c>
      <c r="E64" s="13" t="s">
        <v>56</v>
      </c>
      <c r="F64" s="13"/>
    </row>
    <row r="65" spans="1:6" ht="15" x14ac:dyDescent="0.2">
      <c r="A65" s="24"/>
      <c r="B65" s="11"/>
      <c r="C65" s="11"/>
      <c r="D65" s="11"/>
      <c r="E65" s="11"/>
      <c r="F65" s="11"/>
    </row>
    <row r="66" spans="1:6" ht="15" customHeight="1" x14ac:dyDescent="0.2">
      <c r="A66" s="30" t="s">
        <v>126</v>
      </c>
      <c r="B66" s="30"/>
      <c r="C66" s="31" t="s">
        <v>91</v>
      </c>
      <c r="D66" s="31"/>
      <c r="E66" s="22"/>
      <c r="F66" s="22"/>
    </row>
    <row r="67" spans="1:6" ht="15" x14ac:dyDescent="0.2">
      <c r="A67" s="9" t="s">
        <v>0</v>
      </c>
      <c r="B67" s="9" t="s">
        <v>1</v>
      </c>
      <c r="C67" s="9" t="s">
        <v>2</v>
      </c>
      <c r="D67" s="9" t="s">
        <v>3</v>
      </c>
      <c r="E67" s="9" t="s">
        <v>119</v>
      </c>
      <c r="F67" s="9" t="s">
        <v>125</v>
      </c>
    </row>
    <row r="68" spans="1:6" ht="15" x14ac:dyDescent="0.2">
      <c r="A68" s="23">
        <v>1</v>
      </c>
      <c r="B68" s="10" t="s">
        <v>92</v>
      </c>
      <c r="C68" s="10" t="s">
        <v>5</v>
      </c>
      <c r="D68" s="10" t="s">
        <v>123</v>
      </c>
      <c r="E68" s="10" t="s">
        <v>90</v>
      </c>
      <c r="F68" s="10"/>
    </row>
    <row r="69" spans="1:6" ht="28.5" customHeight="1" x14ac:dyDescent="0.2">
      <c r="A69" s="23">
        <v>2</v>
      </c>
      <c r="B69" s="10" t="s">
        <v>54</v>
      </c>
      <c r="C69" s="10" t="s">
        <v>5</v>
      </c>
      <c r="D69" s="10" t="str">
        <f>_xlfn.CONCAT( "Foreign key (", 'Từ điển tổng hợp'!$C$81, " - ", 'Từ điển tổng hợp'!$B$83,")")</f>
        <v>Foreign key (LopHoc - MaLH)</v>
      </c>
      <c r="E69" s="10" t="s">
        <v>102</v>
      </c>
      <c r="F69" s="10"/>
    </row>
    <row r="70" spans="1:6" ht="42.75" x14ac:dyDescent="0.2">
      <c r="A70" s="23">
        <v>3</v>
      </c>
      <c r="B70" s="10" t="s">
        <v>58</v>
      </c>
      <c r="C70" s="10" t="s">
        <v>5</v>
      </c>
      <c r="D70" s="10" t="str">
        <f>_xlfn.CONCAT( "Foreign key (", 'Từ điển tổng hợp'!$C$92, " - ", 'Từ điển tổng hợp'!$B$94,")")</f>
        <v>Foreign key (PhongHoc - MaPH)</v>
      </c>
      <c r="E70" s="10" t="s">
        <v>65</v>
      </c>
      <c r="F70" s="10"/>
    </row>
    <row r="71" spans="1:6" ht="42.75" x14ac:dyDescent="0.2">
      <c r="A71" s="23">
        <v>4</v>
      </c>
      <c r="B71" s="10" t="s">
        <v>4</v>
      </c>
      <c r="C71" s="10" t="s">
        <v>5</v>
      </c>
      <c r="D71" s="10" t="str">
        <f>_xlfn.CONCAT( "Foreign key (",'Từ điển tổng hợp'!$C$1, " - ", 'Từ điển tổng hợp'!$B$3,")")</f>
        <v>Foreign key (TaiKhoan - IdTaiKhoan)</v>
      </c>
      <c r="E71" s="10" t="s">
        <v>116</v>
      </c>
      <c r="F71" s="10"/>
    </row>
    <row r="72" spans="1:6" ht="28.5" x14ac:dyDescent="0.2">
      <c r="A72" s="23">
        <v>5</v>
      </c>
      <c r="B72" s="10" t="s">
        <v>110</v>
      </c>
      <c r="C72" s="10" t="s">
        <v>5</v>
      </c>
      <c r="D72" s="10" t="str">
        <f>_xlfn.CONCAT( "Foreign key (", 'Từ điển tổng hợp'!$C$37, " - ", 'Từ điển tổng hợp'!$B$39,")")</f>
        <v>Foreign key (QuanLy - IdQL)</v>
      </c>
      <c r="E72" s="10" t="s">
        <v>118</v>
      </c>
      <c r="F72" s="10"/>
    </row>
    <row r="73" spans="1:6" ht="28.5" x14ac:dyDescent="0.2">
      <c r="A73" s="23">
        <v>6</v>
      </c>
      <c r="B73" s="10" t="s">
        <v>59</v>
      </c>
      <c r="C73" s="10" t="s">
        <v>15</v>
      </c>
      <c r="D73" s="10" t="s">
        <v>16</v>
      </c>
      <c r="E73" s="10" t="s">
        <v>66</v>
      </c>
      <c r="F73" s="10"/>
    </row>
    <row r="74" spans="1:6" ht="28.5" x14ac:dyDescent="0.2">
      <c r="A74" s="23">
        <v>7</v>
      </c>
      <c r="B74" s="10" t="s">
        <v>60</v>
      </c>
      <c r="C74" s="10" t="s">
        <v>15</v>
      </c>
      <c r="D74" s="10" t="s">
        <v>16</v>
      </c>
      <c r="E74" s="10" t="s">
        <v>67</v>
      </c>
      <c r="F74" s="10"/>
    </row>
    <row r="75" spans="1:6" ht="28.5" x14ac:dyDescent="0.2">
      <c r="A75" s="23">
        <v>8</v>
      </c>
      <c r="B75" s="10" t="s">
        <v>61</v>
      </c>
      <c r="C75" s="10" t="s">
        <v>13</v>
      </c>
      <c r="D75" s="10"/>
      <c r="E75" s="10" t="s">
        <v>68</v>
      </c>
      <c r="F75" s="10" t="s">
        <v>124</v>
      </c>
    </row>
    <row r="76" spans="1:6" ht="42.75" x14ac:dyDescent="0.2">
      <c r="A76" s="23">
        <v>9</v>
      </c>
      <c r="B76" s="14" t="s">
        <v>93</v>
      </c>
      <c r="C76" s="10" t="s">
        <v>14</v>
      </c>
      <c r="D76" s="10"/>
      <c r="E76" s="10" t="s">
        <v>87</v>
      </c>
      <c r="F76" s="10"/>
    </row>
    <row r="77" spans="1:6" ht="28.5" x14ac:dyDescent="0.2">
      <c r="A77" s="23">
        <v>10</v>
      </c>
      <c r="B77" s="10" t="s">
        <v>75</v>
      </c>
      <c r="C77" s="10" t="s">
        <v>76</v>
      </c>
      <c r="D77" s="10" t="s">
        <v>16</v>
      </c>
      <c r="E77" s="10" t="s">
        <v>77</v>
      </c>
      <c r="F77" s="10"/>
    </row>
    <row r="78" spans="1:6" ht="15" x14ac:dyDescent="0.2">
      <c r="A78" s="23">
        <v>11</v>
      </c>
      <c r="B78" s="10" t="s">
        <v>11</v>
      </c>
      <c r="C78" s="10" t="s">
        <v>15</v>
      </c>
      <c r="D78" s="10" t="s">
        <v>16</v>
      </c>
      <c r="E78" s="10" t="s">
        <v>56</v>
      </c>
      <c r="F78" s="10"/>
    </row>
  </sheetData>
  <mergeCells count="16">
    <mergeCell ref="A66:B66"/>
    <mergeCell ref="C66:D66"/>
    <mergeCell ref="A1:B1"/>
    <mergeCell ref="C1:D1"/>
    <mergeCell ref="A11:B11"/>
    <mergeCell ref="C11:D11"/>
    <mergeCell ref="A29:B29"/>
    <mergeCell ref="C29:D29"/>
    <mergeCell ref="A21:B21"/>
    <mergeCell ref="C21:D21"/>
    <mergeCell ref="A36:B36"/>
    <mergeCell ref="C36:D36"/>
    <mergeCell ref="A47:B47"/>
    <mergeCell ref="C47:D47"/>
    <mergeCell ref="A55:B55"/>
    <mergeCell ref="C55:D5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BA9E-90EF-470C-B52C-D94120625184}">
  <dimension ref="A2:E8"/>
  <sheetViews>
    <sheetView zoomScaleNormal="100" workbookViewId="0"/>
  </sheetViews>
  <sheetFormatPr defaultRowHeight="14.25" x14ac:dyDescent="0.2"/>
  <cols>
    <col min="1" max="1" width="29.75" style="3" customWidth="1"/>
    <col min="2" max="2" width="14.875" style="5" bestFit="1" customWidth="1"/>
    <col min="3" max="3" width="16.625" style="5" customWidth="1"/>
    <col min="4" max="4" width="21.375" style="5" customWidth="1"/>
    <col min="5" max="5" width="15.25" style="5" customWidth="1"/>
  </cols>
  <sheetData>
    <row r="2" spans="1:1" ht="44.25" customHeight="1" x14ac:dyDescent="0.2"/>
    <row r="5" spans="1:1" ht="28.5" customHeight="1" x14ac:dyDescent="0.2">
      <c r="A5" s="7"/>
    </row>
    <row r="6" spans="1:1" ht="28.5" customHeight="1" x14ac:dyDescent="0.2">
      <c r="A6" s="7"/>
    </row>
    <row r="7" spans="1:1" ht="28.5" customHeight="1" x14ac:dyDescent="0.2">
      <c r="A7" s="7"/>
    </row>
    <row r="8" spans="1:1" ht="28.5" customHeight="1" x14ac:dyDescent="0.2">
      <c r="A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AC81-4D57-4779-89B2-40B5BBBDA38D}">
  <dimension ref="A1"/>
  <sheetViews>
    <sheetView workbookViewId="0">
      <selection activeCell="L19" sqref="A1:L19"/>
    </sheetView>
  </sheetViews>
  <sheetFormatPr defaultRowHeight="14.25" x14ac:dyDescent="0.2"/>
  <cols>
    <col min="2" max="2" width="9.625" bestFit="1" customWidth="1"/>
    <col min="4" max="4" width="9.25" bestFit="1" customWidth="1"/>
    <col min="7" max="7" width="10.375" bestFit="1" customWidth="1"/>
  </cols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Từ điển tổng hợp</vt:lpstr>
      <vt:lpstr>Quản lý tài khoản</vt:lpstr>
      <vt:lpstr>Quản lý lớp học</vt:lpstr>
      <vt:lpstr>Quản lý mượn phòng học</vt:lpstr>
      <vt:lpstr>Trang_tính1</vt:lpstr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Gà Chính</cp:lastModifiedBy>
  <dcterms:created xsi:type="dcterms:W3CDTF">2015-06-05T18:17:20Z</dcterms:created>
  <dcterms:modified xsi:type="dcterms:W3CDTF">2024-03-17T07:58:40Z</dcterms:modified>
</cp:coreProperties>
</file>