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ownloads\"/>
    </mc:Choice>
  </mc:AlternateContent>
  <xr:revisionPtr revIDLastSave="0" documentId="13_ncr:1_{DF1CD3F5-A411-4792-8D27-22FBE1FB684A}" xr6:coauthVersionLast="47" xr6:coauthVersionMax="47" xr10:uidLastSave="{00000000-0000-0000-0000-000000000000}"/>
  <bookViews>
    <workbookView xWindow="-110" yWindow="-110" windowWidth="19420" windowHeight="11020" activeTab="6" xr2:uid="{AFD29C2D-CF9F-4933-A2BD-BC3108C2D2E3}"/>
  </bookViews>
  <sheets>
    <sheet name="Main Sheet" sheetId="1" r:id="rId1"/>
    <sheet name="Sheet2" sheetId="2" state="hidden" r:id="rId2"/>
    <sheet name="Sheet3" sheetId="3" state="hidden" r:id="rId3"/>
    <sheet name="Before" sheetId="4" r:id="rId4"/>
    <sheet name="Case 1" sheetId="9" r:id="rId5"/>
    <sheet name="Case 2" sheetId="7" r:id="rId6"/>
    <sheet name="Case 3" sheetId="5" r:id="rId7"/>
  </sheets>
  <definedNames>
    <definedName name="_xlnm._FilterDatabase" localSheetId="0" hidden="1">'Main Sheet'!$A$1:$AI$64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1" l="1"/>
  <c r="N107" i="1"/>
  <c r="L107" i="1"/>
  <c r="K107" i="1"/>
  <c r="N105" i="1"/>
  <c r="N106" i="1"/>
  <c r="N104" i="1"/>
  <c r="AC70" i="2" l="1"/>
  <c r="AC69" i="2"/>
  <c r="AC68" i="2"/>
  <c r="AC67" i="2"/>
  <c r="AC66" i="2"/>
  <c r="AC65" i="2"/>
  <c r="AC64" i="2"/>
  <c r="N103" i="1"/>
  <c r="AC71" i="2"/>
  <c r="K103" i="1" l="1"/>
  <c r="L103" i="1" s="1"/>
  <c r="AC76" i="2" l="1"/>
  <c r="AB71" i="2"/>
  <c r="AC3" i="2"/>
  <c r="AC4" i="2"/>
  <c r="AC5" i="2"/>
  <c r="AC6" i="2"/>
  <c r="AC7" i="2"/>
  <c r="AC8" i="2"/>
  <c r="AC9" i="2"/>
  <c r="AC10" i="2"/>
  <c r="AC11" i="2"/>
  <c r="AC12" i="2"/>
  <c r="AC2" i="2"/>
  <c r="AC19" i="2"/>
  <c r="AC60" i="2"/>
  <c r="AJ1048573" i="1"/>
  <c r="H1048573" i="1"/>
  <c r="AE1048573" i="1" s="1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3" i="2"/>
  <c r="AD4" i="2"/>
  <c r="AD5" i="2"/>
  <c r="AD6" i="2"/>
  <c r="AD7" i="2"/>
  <c r="AD8" i="2"/>
  <c r="AD9" i="2"/>
  <c r="AD10" i="2"/>
  <c r="AD11" i="2"/>
  <c r="AD12" i="2"/>
  <c r="AD2" i="2"/>
  <c r="AC75" i="2"/>
  <c r="AC77" i="2"/>
  <c r="AC78" i="2"/>
  <c r="AC79" i="2"/>
  <c r="AC80" i="2"/>
  <c r="AC74" i="2"/>
  <c r="AB57" i="2"/>
  <c r="AC59" i="2" s="1"/>
  <c r="AC46" i="2"/>
  <c r="AC47" i="2"/>
  <c r="AC48" i="2"/>
  <c r="AC49" i="2"/>
  <c r="AC50" i="2"/>
  <c r="AC51" i="2"/>
  <c r="AC52" i="2"/>
  <c r="AC53" i="2"/>
  <c r="AC45" i="2"/>
  <c r="AC38" i="2"/>
  <c r="AC39" i="2"/>
  <c r="AC40" i="2"/>
  <c r="AC41" i="2"/>
  <c r="AC37" i="2"/>
  <c r="AC32" i="2"/>
  <c r="AC33" i="2"/>
  <c r="AC26" i="2"/>
  <c r="AC27" i="2"/>
  <c r="AC28" i="2"/>
  <c r="AC25" i="2"/>
  <c r="AC17" i="2"/>
  <c r="AC18" i="2"/>
  <c r="AC20" i="2"/>
  <c r="AC21" i="2"/>
  <c r="AC16" i="2"/>
  <c r="K90" i="1" l="1"/>
  <c r="K91" i="1" s="1"/>
  <c r="AC58" i="2"/>
  <c r="AC57" i="2"/>
  <c r="U1048573" i="1"/>
  <c r="T1048573" i="1"/>
  <c r="O90" i="1" l="1"/>
  <c r="AC1048573" i="1"/>
  <c r="M97" i="1" l="1"/>
  <c r="N97" i="1" s="1"/>
  <c r="M90" i="1"/>
  <c r="N90" i="1" s="1"/>
  <c r="V1048573" i="1"/>
  <c r="M99" i="1" l="1"/>
  <c r="N99" i="1" s="1"/>
  <c r="M92" i="1"/>
  <c r="N92" i="1" s="1"/>
  <c r="P97" i="1"/>
  <c r="Q97" i="1" s="1"/>
  <c r="O92" i="1"/>
  <c r="O91" i="1"/>
  <c r="M98" i="1"/>
  <c r="K96" i="1"/>
  <c r="K98" i="1" s="1"/>
  <c r="M91" i="1"/>
  <c r="P90" i="1"/>
  <c r="Q90" i="1" s="1"/>
  <c r="L1048573" i="1"/>
  <c r="X1048573" i="1" s="1"/>
  <c r="W1048573" i="1" s="1"/>
  <c r="Y1048573" i="1"/>
  <c r="AB1048573" i="1" s="1"/>
  <c r="P1048573" i="1"/>
  <c r="P92" i="1" l="1"/>
  <c r="Q92" i="1" s="1"/>
  <c r="P99" i="1"/>
  <c r="Q99" i="1" s="1"/>
  <c r="O100" i="1"/>
  <c r="O93" i="1"/>
  <c r="N98" i="1"/>
  <c r="P98" i="1"/>
  <c r="N91" i="1"/>
  <c r="P91" i="1"/>
  <c r="Z1048573" i="1"/>
  <c r="AA1048573" i="1" s="1"/>
  <c r="AF1048573" i="1" s="1"/>
  <c r="AG1048573" i="1" s="1"/>
  <c r="AH1048573" i="1" s="1"/>
  <c r="P93" i="1" l="1"/>
  <c r="Q93" i="1" s="1"/>
  <c r="Q91" i="1"/>
  <c r="Q98" i="1"/>
  <c r="P100" i="1"/>
  <c r="Q100" i="1" s="1"/>
  <c r="AD1048573" i="1"/>
  <c r="AI1048573" i="1"/>
</calcChain>
</file>

<file path=xl/sharedStrings.xml><?xml version="1.0" encoding="utf-8"?>
<sst xmlns="http://schemas.openxmlformats.org/spreadsheetml/2006/main" count="1878" uniqueCount="78">
  <si>
    <t>Product_ID</t>
  </si>
  <si>
    <t>Step_Num</t>
  </si>
  <si>
    <t>Workstation_ID</t>
  </si>
  <si>
    <t>Machine_Type_ID</t>
  </si>
  <si>
    <t>num_tools</t>
  </si>
  <si>
    <t>step_allocation</t>
  </si>
  <si>
    <t>Demand</t>
  </si>
  <si>
    <t>ra</t>
  </si>
  <si>
    <t>ca2</t>
  </si>
  <si>
    <t>avg_process_time</t>
  </si>
  <si>
    <t>std_process_time</t>
  </si>
  <si>
    <t>cv_process_time</t>
  </si>
  <si>
    <t>avg_batch_size</t>
  </si>
  <si>
    <t>avg_setup_time</t>
  </si>
  <si>
    <t>std_setup_time</t>
  </si>
  <si>
    <t>cv_setup_time</t>
  </si>
  <si>
    <t>mean_fail_time</t>
  </si>
  <si>
    <t>mean_repair_time</t>
  </si>
  <si>
    <t>std_repair_time</t>
  </si>
  <si>
    <t>cv_ttr</t>
  </si>
  <si>
    <t>Availability</t>
  </si>
  <si>
    <t>te</t>
  </si>
  <si>
    <t>σe2</t>
  </si>
  <si>
    <t>ce2</t>
  </si>
  <si>
    <t xml:space="preserve">ra * te </t>
  </si>
  <si>
    <t>cd2</t>
  </si>
  <si>
    <t>TH</t>
  </si>
  <si>
    <t>CTq</t>
  </si>
  <si>
    <t>CT</t>
  </si>
  <si>
    <t>WIP</t>
  </si>
  <si>
    <t>WIPq</t>
  </si>
  <si>
    <t>CLN_E_2CH</t>
  </si>
  <si>
    <t>Flow_1</t>
  </si>
  <si>
    <t>Flow_3</t>
  </si>
  <si>
    <t>CLN_A_3CH</t>
  </si>
  <si>
    <t>ETC_A_2CH</t>
  </si>
  <si>
    <t>LIT_A_1CH</t>
  </si>
  <si>
    <t>ETC_B_3CH</t>
  </si>
  <si>
    <t>CLN_B_4CH</t>
  </si>
  <si>
    <t>ETC_C_3CH</t>
  </si>
  <si>
    <t>CLN_D_2CH</t>
  </si>
  <si>
    <t>LIT_B_1CH</t>
  </si>
  <si>
    <t>Flow_2</t>
  </si>
  <si>
    <t>Responsibility</t>
  </si>
  <si>
    <t>CLN_E</t>
  </si>
  <si>
    <t>CLN_A</t>
  </si>
  <si>
    <t>ETC_A</t>
  </si>
  <si>
    <t>LIT_A</t>
  </si>
  <si>
    <t>ETC_B</t>
  </si>
  <si>
    <t>CLN_B</t>
  </si>
  <si>
    <t>ETC_C</t>
  </si>
  <si>
    <t>CLN_D</t>
  </si>
  <si>
    <t>LIT_B</t>
  </si>
  <si>
    <t>Chinmay</t>
  </si>
  <si>
    <t>Dishant</t>
  </si>
  <si>
    <t>Lokesh</t>
  </si>
  <si>
    <t>Sandesh</t>
  </si>
  <si>
    <t>U</t>
  </si>
  <si>
    <t>CT For Same Mchine Type</t>
  </si>
  <si>
    <t>Hrs</t>
  </si>
  <si>
    <t>Days</t>
  </si>
  <si>
    <t>No of Hrs</t>
  </si>
  <si>
    <t>Current total CT of LIT_A in Hrs</t>
  </si>
  <si>
    <t>Current</t>
  </si>
  <si>
    <t>Avg MTTR</t>
  </si>
  <si>
    <t>Reduced Hrs</t>
  </si>
  <si>
    <t>% Improvement in Cycle Time</t>
  </si>
  <si>
    <t>New CT</t>
  </si>
  <si>
    <t>Reduced CT in Hrs in LIT</t>
  </si>
  <si>
    <t>Investment</t>
  </si>
  <si>
    <t>CT Flow 1</t>
  </si>
  <si>
    <t>CT Flow 2</t>
  </si>
  <si>
    <t>CT Flow 3</t>
  </si>
  <si>
    <t>Overall % Reduction</t>
  </si>
  <si>
    <t>on 15% Reduction in MTTR</t>
  </si>
  <si>
    <t>% Reduction in LIT</t>
  </si>
  <si>
    <t>Case 1 (after improvement)</t>
  </si>
  <si>
    <t>Case 2 (after 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</si>
</sst>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4" fillId="0" borderId="0" xfId="0" applyFont="1"/>
    <xf numFmtId="2" fontId="1" fillId="2" borderId="4" xfId="0" applyNumberFormat="1" applyFont="1" applyFill="1" applyBorder="1"/>
    <xf numFmtId="2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9" fontId="1" fillId="2" borderId="6" xfId="1" applyFont="1" applyFill="1" applyBorder="1" applyAlignment="1">
      <alignment horizontal="left"/>
    </xf>
    <xf numFmtId="0" fontId="0" fillId="0" borderId="7" xfId="0" applyBorder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9" fontId="0" fillId="2" borderId="8" xfId="1" applyFont="1" applyFill="1" applyBorder="1" applyAlignment="1">
      <alignment horizontal="left"/>
    </xf>
    <xf numFmtId="0" fontId="0" fillId="0" borderId="9" xfId="0" applyBorder="1"/>
    <xf numFmtId="0" fontId="0" fillId="0" borderId="4" xfId="0" applyBorder="1"/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9" fontId="0" fillId="0" borderId="14" xfId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9" fontId="0" fillId="2" borderId="17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/>
    <xf numFmtId="9" fontId="1" fillId="0" borderId="0" xfId="1" applyFont="1" applyFill="1" applyBorder="1" applyAlignment="1">
      <alignment horizontal="left"/>
    </xf>
    <xf numFmtId="1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118241</xdr:rowOff>
    </xdr:from>
    <xdr:to>
      <xdr:col>8</xdr:col>
      <xdr:colOff>775138</xdr:colOff>
      <xdr:row>86</xdr:row>
      <xdr:rowOff>52552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4E69E0-B857-BAB4-D4CF-A2C3F382BCDE}"/>
            </a:ext>
          </a:extLst>
        </xdr:cNvPr>
        <xdr:cNvSpPr txBox="1"/>
      </xdr:nvSpPr>
      <xdr:spPr>
        <a:xfrm>
          <a:off x="1438603" y="15384517"/>
          <a:ext cx="5077811" cy="486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can be seen that LIT_A , in Machine type LIT_A_1CH has the highest cycle time , This machine</a:t>
          </a:r>
          <a:r>
            <a:rPr lang="en-US" sz="1100" baseline="0"/>
            <a:t> is the bottleneck ,so we can reduce cycle time by following steps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</xdr:col>
      <xdr:colOff>0</xdr:colOff>
      <xdr:row>87</xdr:row>
      <xdr:rowOff>59121</xdr:rowOff>
    </xdr:from>
    <xdr:to>
      <xdr:col>8</xdr:col>
      <xdr:colOff>880242</xdr:colOff>
      <xdr:row>92</xdr:row>
      <xdr:rowOff>19707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83A902-185D-2F04-213D-1836572909BB}"/>
            </a:ext>
          </a:extLst>
        </xdr:cNvPr>
        <xdr:cNvSpPr txBox="1"/>
      </xdr:nvSpPr>
      <xdr:spPr>
        <a:xfrm>
          <a:off x="1418898" y="16061121"/>
          <a:ext cx="5202620" cy="1064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1.Additional machine costs $300,000 to $400,000,000 ,If we add a similar machine , the work will be divided into 2 parts , we can reduce the cycle time in station LIT_A by 50% but this process is expensive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0</xdr:colOff>
      <xdr:row>95</xdr:row>
      <xdr:rowOff>74099</xdr:rowOff>
    </xdr:from>
    <xdr:to>
      <xdr:col>8</xdr:col>
      <xdr:colOff>923246</xdr:colOff>
      <xdr:row>98</xdr:row>
      <xdr:rowOff>66216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52A76C-FED2-468E-8C28-900CC5820666}"/>
            </a:ext>
          </a:extLst>
        </xdr:cNvPr>
        <xdr:cNvSpPr txBox="1"/>
      </xdr:nvSpPr>
      <xdr:spPr>
        <a:xfrm>
          <a:off x="1422486" y="17630579"/>
          <a:ext cx="5261480" cy="723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2.Development of a new tool that does the work of tool 1 and tool 2 which will reduce the load on bottleneck area,new verification and certifications ,practical implimentation and training for usage of new tool to the operator, which takes 20-30% cost of a new machine ($400000000)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6569</xdr:colOff>
      <xdr:row>101</xdr:row>
      <xdr:rowOff>131380</xdr:rowOff>
    </xdr:from>
    <xdr:to>
      <xdr:col>8</xdr:col>
      <xdr:colOff>911773</xdr:colOff>
      <xdr:row>104</xdr:row>
      <xdr:rowOff>90714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F22289-280B-4E15-8F92-35895BFD0B1E}"/>
            </a:ext>
          </a:extLst>
        </xdr:cNvPr>
        <xdr:cNvSpPr txBox="1"/>
      </xdr:nvSpPr>
      <xdr:spPr>
        <a:xfrm>
          <a:off x="1457998" y="18882023"/>
          <a:ext cx="5286704" cy="512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3.Additional skill mechanic to reduce s ,if we add a skilled mechanic we can reduce the  Mean time to repair by 15%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166F-2DA4-47B7-9869-A76C04FDFB62}">
  <dimension ref="A1:AL1048573"/>
  <sheetViews>
    <sheetView zoomScale="49" zoomScaleNormal="10" workbookViewId="0">
      <pane xSplit="1" topLeftCell="B1" activePane="topRight" state="frozenSplit"/>
      <selection activeCell="A83" sqref="A83:XFD83"/>
      <selection pane="topRight" activeCell="B1" sqref="B1:B1048576"/>
    </sheetView>
  </sheetViews>
  <sheetFormatPr defaultRowHeight="14.5" x14ac:dyDescent="0.35"/>
  <cols>
    <col min="2" max="2" width="9.453125" bestFit="1" customWidth="1"/>
    <col min="3" max="3" width="14" bestFit="1" customWidth="1"/>
    <col min="4" max="4" width="15.81640625" bestFit="1" customWidth="1"/>
    <col min="5" max="5" width="9.6328125" style="4" bestFit="1" customWidth="1"/>
    <col min="6" max="6" width="13.6328125" hidden="1" customWidth="1"/>
    <col min="7" max="7" width="7.81640625" bestFit="1" customWidth="1"/>
    <col min="8" max="8" width="6" bestFit="1" customWidth="1"/>
    <col min="9" max="9" width="26.453125" customWidth="1"/>
    <col min="10" max="10" width="27.36328125" bestFit="1" customWidth="1"/>
    <col min="11" max="11" width="16.453125" bestFit="1" customWidth="1"/>
    <col min="12" max="12" width="23.81640625" bestFit="1" customWidth="1"/>
    <col min="14" max="14" width="16.453125" bestFit="1" customWidth="1"/>
    <col min="15" max="15" width="13.6328125" bestFit="1" customWidth="1"/>
    <col min="17" max="17" width="17" bestFit="1" customWidth="1"/>
    <col min="18" max="18" width="19.453125" bestFit="1" customWidth="1"/>
    <col min="19" max="19" width="14.6328125" bestFit="1" customWidth="1"/>
    <col min="23" max="23" width="13.08984375" bestFit="1" customWidth="1"/>
    <col min="33" max="33" width="8.90625"/>
    <col min="36" max="36" width="23" style="4" bestFit="1" customWidth="1"/>
  </cols>
  <sheetData>
    <row r="1" spans="1:38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6" t="s">
        <v>21</v>
      </c>
      <c r="W1" s="6" t="s">
        <v>22</v>
      </c>
      <c r="X1" s="6" t="s">
        <v>23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57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17" t="s">
        <v>58</v>
      </c>
    </row>
    <row r="2" spans="1:38" x14ac:dyDescent="0.35">
      <c r="A2" s="3" t="s">
        <v>32</v>
      </c>
      <c r="B2" s="3">
        <v>100.01</v>
      </c>
      <c r="C2" s="2" t="s">
        <v>45</v>
      </c>
      <c r="D2" s="3" t="s">
        <v>34</v>
      </c>
      <c r="E2" s="5">
        <v>3</v>
      </c>
      <c r="F2" s="2"/>
      <c r="G2" s="2">
        <v>600</v>
      </c>
      <c r="H2" s="2">
        <v>25</v>
      </c>
      <c r="I2" s="2">
        <v>1</v>
      </c>
      <c r="J2" s="2">
        <v>1.1144414281902382E-2</v>
      </c>
      <c r="K2" s="2">
        <v>8.5200969150754928E-4</v>
      </c>
      <c r="L2" s="2">
        <v>7.645172459993195E-2</v>
      </c>
      <c r="M2" s="2">
        <v>115.43</v>
      </c>
      <c r="N2" s="2">
        <v>0.20544362291024382</v>
      </c>
      <c r="O2" s="2">
        <v>9.6174933471128252E-2</v>
      </c>
      <c r="P2" s="2">
        <v>0.46813297053832664</v>
      </c>
      <c r="Q2" s="2">
        <v>99.738940610398515</v>
      </c>
      <c r="R2" s="2">
        <v>16.589878143535611</v>
      </c>
      <c r="S2" s="2">
        <v>8.7298982901008895</v>
      </c>
      <c r="T2" s="2">
        <v>0.52621834919881971</v>
      </c>
      <c r="U2" s="2">
        <v>0.85738806323970718</v>
      </c>
      <c r="V2" s="2">
        <v>1.2998098247125519E-2</v>
      </c>
      <c r="W2" s="2">
        <v>3.9268892546616106E-2</v>
      </c>
      <c r="X2" s="2">
        <v>232.42830921500106</v>
      </c>
      <c r="Y2" s="2">
        <v>1.4777909586554124E-2</v>
      </c>
      <c r="Z2" s="2">
        <v>4.1529915759037965E-2</v>
      </c>
      <c r="AA2" s="2">
        <v>190.16694945974987</v>
      </c>
      <c r="AB2" s="2">
        <v>0.36944773966385308</v>
      </c>
      <c r="AC2" s="2">
        <v>0.63461761500691727</v>
      </c>
      <c r="AD2" s="2">
        <v>44.98543367046441</v>
      </c>
      <c r="AE2" s="2">
        <v>25</v>
      </c>
      <c r="AF2" s="2">
        <v>0.56109289143727914</v>
      </c>
      <c r="AG2" s="2">
        <v>0.57587080102383326</v>
      </c>
      <c r="AH2" s="2">
        <v>14.396770025595831</v>
      </c>
      <c r="AI2" s="2">
        <v>14.027322285931978</v>
      </c>
      <c r="AJ2" s="5">
        <v>9.1325837317265943</v>
      </c>
      <c r="AL2" s="19">
        <v>1</v>
      </c>
    </row>
    <row r="3" spans="1:38" x14ac:dyDescent="0.35">
      <c r="A3" s="3" t="s">
        <v>32</v>
      </c>
      <c r="B3" s="3">
        <v>200.03</v>
      </c>
      <c r="C3" s="2" t="s">
        <v>45</v>
      </c>
      <c r="D3" s="3" t="s">
        <v>34</v>
      </c>
      <c r="E3" s="5">
        <v>3</v>
      </c>
      <c r="F3" s="2"/>
      <c r="G3" s="2">
        <v>600</v>
      </c>
      <c r="H3" s="2">
        <v>25</v>
      </c>
      <c r="I3" s="2">
        <v>105.647459447835</v>
      </c>
      <c r="J3" s="2">
        <v>1.104040935723687E-2</v>
      </c>
      <c r="K3" s="2">
        <v>1.0077069158753644E-3</v>
      </c>
      <c r="L3" s="2">
        <v>9.1274415944986975E-2</v>
      </c>
      <c r="M3" s="2">
        <v>189.77</v>
      </c>
      <c r="N3" s="2">
        <v>0.3091615738944431</v>
      </c>
      <c r="O3" s="2">
        <v>9.4448071671535641E-2</v>
      </c>
      <c r="P3" s="2">
        <v>0.3054974474408097</v>
      </c>
      <c r="Q3" s="2">
        <v>99.738940610398515</v>
      </c>
      <c r="R3" s="2">
        <v>16.589878143535611</v>
      </c>
      <c r="S3" s="2">
        <v>8.7298982901008895</v>
      </c>
      <c r="T3" s="2">
        <v>0.52621834919881971</v>
      </c>
      <c r="U3" s="2">
        <v>0.85738806323970718</v>
      </c>
      <c r="V3" s="2">
        <v>1.2876793870350641E-2</v>
      </c>
      <c r="W3" s="2">
        <v>3.8902819843974298E-2</v>
      </c>
      <c r="X3" s="2">
        <v>234.62030484277858</v>
      </c>
      <c r="Y3" s="2">
        <v>1.4505932163518387E-2</v>
      </c>
      <c r="Z3" s="2">
        <v>3.9895631680444403E-2</v>
      </c>
      <c r="AA3" s="2">
        <v>189.59813517859658</v>
      </c>
      <c r="AB3" s="2">
        <v>0.36264830408795967</v>
      </c>
      <c r="AC3" s="2">
        <v>0.63461761500691727</v>
      </c>
      <c r="AD3" s="2">
        <v>107.35496411328371</v>
      </c>
      <c r="AE3" s="2">
        <v>25</v>
      </c>
      <c r="AF3" s="2">
        <v>0.85062475968560558</v>
      </c>
      <c r="AG3" s="2">
        <v>0.86513069184912395</v>
      </c>
      <c r="AH3" s="2">
        <v>21.628267296228099</v>
      </c>
      <c r="AI3" s="2">
        <v>21.265618992140141</v>
      </c>
      <c r="AJ3" s="5">
        <v>9.1325837317265943</v>
      </c>
      <c r="AL3" s="19">
        <v>1</v>
      </c>
    </row>
    <row r="4" spans="1:38" x14ac:dyDescent="0.35">
      <c r="A4" s="3" t="s">
        <v>32</v>
      </c>
      <c r="B4" s="3">
        <v>200.05</v>
      </c>
      <c r="C4" s="2" t="s">
        <v>45</v>
      </c>
      <c r="D4" s="3" t="s">
        <v>34</v>
      </c>
      <c r="E4" s="5">
        <v>3</v>
      </c>
      <c r="F4" s="2"/>
      <c r="G4" s="2">
        <v>600</v>
      </c>
      <c r="H4" s="2">
        <v>25</v>
      </c>
      <c r="I4" s="2">
        <v>48.354564620363846</v>
      </c>
      <c r="J4" s="2">
        <v>1.1024036002703803E-2</v>
      </c>
      <c r="K4" s="2">
        <v>9.2214428604727339E-4</v>
      </c>
      <c r="L4" s="2">
        <v>8.3648519092381801E-2</v>
      </c>
      <c r="M4" s="2">
        <v>133.91</v>
      </c>
      <c r="N4" s="2">
        <v>0.21314794512087779</v>
      </c>
      <c r="O4" s="2">
        <v>9.7206391244370499E-2</v>
      </c>
      <c r="P4" s="2">
        <v>0.45605127081682179</v>
      </c>
      <c r="Q4" s="2">
        <v>99.738940610398515</v>
      </c>
      <c r="R4" s="2">
        <v>16.589878143535611</v>
      </c>
      <c r="S4" s="2">
        <v>8.7298982901008895</v>
      </c>
      <c r="T4" s="2">
        <v>0.52621834919881971</v>
      </c>
      <c r="U4" s="2">
        <v>0.85738806323970718</v>
      </c>
      <c r="V4" s="2">
        <v>1.2857697086484538E-2</v>
      </c>
      <c r="W4" s="2">
        <v>3.8844902882160123E-2</v>
      </c>
      <c r="X4" s="2">
        <v>234.96742631214201</v>
      </c>
      <c r="Y4" s="2">
        <v>1.4449422462639252E-2</v>
      </c>
      <c r="Z4" s="2">
        <v>4.0734795609587253E-2</v>
      </c>
      <c r="AA4" s="2">
        <v>195.10327692477213</v>
      </c>
      <c r="AB4" s="2">
        <v>0.3612355615659813</v>
      </c>
      <c r="AC4" s="2">
        <v>0.63461761500691727</v>
      </c>
      <c r="AD4" s="2">
        <v>74.416247387871806</v>
      </c>
      <c r="AE4" s="2">
        <v>25</v>
      </c>
      <c r="AF4" s="2">
        <v>0.6986878767341741</v>
      </c>
      <c r="AG4" s="2">
        <v>0.71313729919681335</v>
      </c>
      <c r="AH4" s="2">
        <v>17.828432479920334</v>
      </c>
      <c r="AI4" s="2">
        <v>17.467196918354354</v>
      </c>
      <c r="AJ4" s="5">
        <v>9.1325837317265943</v>
      </c>
      <c r="AL4" s="19">
        <v>1</v>
      </c>
    </row>
    <row r="5" spans="1:38" x14ac:dyDescent="0.35">
      <c r="A5" s="3" t="s">
        <v>32</v>
      </c>
      <c r="B5" s="3">
        <v>300.06</v>
      </c>
      <c r="C5" s="2" t="s">
        <v>45</v>
      </c>
      <c r="D5" s="3" t="s">
        <v>34</v>
      </c>
      <c r="E5" s="5">
        <v>3</v>
      </c>
      <c r="F5" s="2"/>
      <c r="G5" s="2">
        <v>600</v>
      </c>
      <c r="H5" s="2">
        <v>25</v>
      </c>
      <c r="I5" s="2">
        <v>78.828119677466788</v>
      </c>
      <c r="J5" s="2">
        <v>1.1124297960611436E-2</v>
      </c>
      <c r="K5" s="2">
        <v>1.0519467869524591E-3</v>
      </c>
      <c r="L5" s="2">
        <v>9.4562981922738779E-2</v>
      </c>
      <c r="M5" s="2">
        <v>91.23</v>
      </c>
      <c r="N5" s="2">
        <v>0.17099101820409821</v>
      </c>
      <c r="O5" s="2">
        <v>0.13101271034529599</v>
      </c>
      <c r="P5" s="2">
        <v>0.76619644541163368</v>
      </c>
      <c r="Q5" s="2">
        <v>99.738940610398515</v>
      </c>
      <c r="R5" s="2">
        <v>16.589878143535611</v>
      </c>
      <c r="S5" s="2">
        <v>8.7298982901008895</v>
      </c>
      <c r="T5" s="2">
        <v>0.52621834919881971</v>
      </c>
      <c r="U5" s="2">
        <v>0.85738806323970718</v>
      </c>
      <c r="V5" s="2">
        <v>1.2974635917576709E-2</v>
      </c>
      <c r="W5" s="2">
        <v>3.9198529515235642E-2</v>
      </c>
      <c r="X5" s="2">
        <v>232.8517013406582</v>
      </c>
      <c r="Y5" s="2">
        <v>1.4848920891862561E-2</v>
      </c>
      <c r="Z5" s="2">
        <v>4.5950414151558552E-2</v>
      </c>
      <c r="AA5" s="2">
        <v>208.40092533311568</v>
      </c>
      <c r="AB5" s="2">
        <v>0.37122302229656401</v>
      </c>
      <c r="AC5" s="2">
        <v>0.63461761500691727</v>
      </c>
      <c r="AD5" s="2">
        <v>95.708890319195461</v>
      </c>
      <c r="AE5" s="2">
        <v>25</v>
      </c>
      <c r="AF5" s="2">
        <v>0.84709515793205037</v>
      </c>
      <c r="AG5" s="2">
        <v>0.86194407882391288</v>
      </c>
      <c r="AH5" s="2">
        <v>21.548601970597822</v>
      </c>
      <c r="AI5" s="2">
        <v>21.177378948301261</v>
      </c>
      <c r="AJ5" s="5">
        <v>9.1325837317265943</v>
      </c>
      <c r="AL5" s="19">
        <v>1</v>
      </c>
    </row>
    <row r="6" spans="1:38" x14ac:dyDescent="0.35">
      <c r="A6" s="3" t="s">
        <v>32</v>
      </c>
      <c r="B6" s="3">
        <v>400.03</v>
      </c>
      <c r="C6" s="2" t="s">
        <v>45</v>
      </c>
      <c r="D6" s="3" t="s">
        <v>34</v>
      </c>
      <c r="E6" s="5">
        <v>3</v>
      </c>
      <c r="F6" s="2"/>
      <c r="G6" s="2">
        <v>600</v>
      </c>
      <c r="H6" s="2">
        <v>25</v>
      </c>
      <c r="I6" s="2">
        <v>45.208400318023465</v>
      </c>
      <c r="J6" s="2">
        <v>1.1099103566468087E-2</v>
      </c>
      <c r="K6" s="2">
        <v>9.7549550596768176E-4</v>
      </c>
      <c r="L6" s="2">
        <v>8.7889575957718555E-2</v>
      </c>
      <c r="M6" s="2">
        <v>171.47</v>
      </c>
      <c r="N6" s="2">
        <v>0.27188004934182503</v>
      </c>
      <c r="O6" s="2">
        <v>0.10844146217871069</v>
      </c>
      <c r="P6" s="2">
        <v>0.39885774054120143</v>
      </c>
      <c r="Q6" s="2">
        <v>99.738940610398515</v>
      </c>
      <c r="R6" s="2">
        <v>16.589878143535611</v>
      </c>
      <c r="S6" s="2">
        <v>8.7298982901008895</v>
      </c>
      <c r="T6" s="2">
        <v>0.52621834919881971</v>
      </c>
      <c r="U6" s="2">
        <v>0.85738806323970718</v>
      </c>
      <c r="V6" s="2">
        <v>1.2945250864036134E-2</v>
      </c>
      <c r="W6" s="2">
        <v>3.9109544946130705E-2</v>
      </c>
      <c r="X6" s="2">
        <v>233.37902484627699</v>
      </c>
      <c r="Y6" s="2">
        <v>1.4530834635785275E-2</v>
      </c>
      <c r="Z6" s="2">
        <v>4.04659056496103E-2</v>
      </c>
      <c r="AA6" s="2">
        <v>191.64969998424851</v>
      </c>
      <c r="AB6" s="2">
        <v>0.36327086589463187</v>
      </c>
      <c r="AC6" s="2">
        <v>0.63461761500691727</v>
      </c>
      <c r="AD6" s="2">
        <v>71.734135959332605</v>
      </c>
      <c r="AE6" s="2">
        <v>25</v>
      </c>
      <c r="AF6" s="2">
        <v>0.68357749086971842</v>
      </c>
      <c r="AG6" s="2">
        <v>0.69810832550550372</v>
      </c>
      <c r="AH6" s="2">
        <v>17.452708137637593</v>
      </c>
      <c r="AI6" s="2">
        <v>17.089437271742959</v>
      </c>
      <c r="AJ6" s="5">
        <v>9.1325837317265943</v>
      </c>
      <c r="AL6" s="19">
        <v>1</v>
      </c>
    </row>
    <row r="7" spans="1:38" x14ac:dyDescent="0.35">
      <c r="A7" s="3" t="s">
        <v>42</v>
      </c>
      <c r="B7" s="3">
        <v>100.01</v>
      </c>
      <c r="C7" s="2" t="s">
        <v>45</v>
      </c>
      <c r="D7" s="3" t="s">
        <v>34</v>
      </c>
      <c r="E7" s="5">
        <v>3</v>
      </c>
      <c r="F7" s="2"/>
      <c r="G7" s="2">
        <v>25</v>
      </c>
      <c r="H7" s="2">
        <v>1.0416666666666667</v>
      </c>
      <c r="I7" s="2">
        <v>71.734135959332605</v>
      </c>
      <c r="J7" s="2">
        <v>1.1184836450357142E-2</v>
      </c>
      <c r="K7" s="2">
        <v>1.0730621820303995E-3</v>
      </c>
      <c r="L7" s="2">
        <v>9.5939014110137985E-2</v>
      </c>
      <c r="M7" s="2">
        <v>128.80000000000001</v>
      </c>
      <c r="N7" s="2">
        <v>0.21337055913544112</v>
      </c>
      <c r="O7" s="2">
        <v>8.7397060031546583E-2</v>
      </c>
      <c r="P7" s="2">
        <v>0.40960224496609016</v>
      </c>
      <c r="Q7" s="2">
        <v>99.738940610398515</v>
      </c>
      <c r="R7" s="2">
        <v>16.589878143535611</v>
      </c>
      <c r="S7" s="2">
        <v>8.7298982901008895</v>
      </c>
      <c r="T7" s="2">
        <v>0.52621834919881971</v>
      </c>
      <c r="U7" s="2">
        <v>0.85738806323970718</v>
      </c>
      <c r="V7" s="2">
        <v>1.3045243956504797E-2</v>
      </c>
      <c r="W7" s="2">
        <v>3.9411900971783778E-2</v>
      </c>
      <c r="X7" s="2">
        <v>231.59169033436342</v>
      </c>
      <c r="Y7" s="2">
        <v>1.4701847676500457E-2</v>
      </c>
      <c r="Z7" s="2">
        <v>4.1065220258468801E-2</v>
      </c>
      <c r="AA7" s="2">
        <v>189.98981462453708</v>
      </c>
      <c r="AB7" s="2">
        <v>1.531442466302131E-2</v>
      </c>
      <c r="AC7" s="2">
        <v>0.63461761500691727</v>
      </c>
      <c r="AD7" s="2">
        <v>87.190950153340509</v>
      </c>
      <c r="AE7" s="2">
        <v>1.0416666666666667</v>
      </c>
      <c r="AF7" s="2">
        <v>0.76423044938991314</v>
      </c>
      <c r="AG7" s="2">
        <v>0.77893229706641365</v>
      </c>
      <c r="AH7" s="2">
        <v>0.81138780944418099</v>
      </c>
      <c r="AI7" s="2">
        <v>0.79607338478115952</v>
      </c>
      <c r="AJ7" s="5">
        <v>9.1325837317265943</v>
      </c>
      <c r="AL7" s="19">
        <v>1</v>
      </c>
    </row>
    <row r="8" spans="1:38" x14ac:dyDescent="0.35">
      <c r="A8" s="3" t="s">
        <v>42</v>
      </c>
      <c r="B8" s="3">
        <v>200.05</v>
      </c>
      <c r="C8" s="2" t="s">
        <v>45</v>
      </c>
      <c r="D8" s="3" t="s">
        <v>34</v>
      </c>
      <c r="E8" s="5">
        <v>3</v>
      </c>
      <c r="F8" s="2"/>
      <c r="G8" s="2">
        <v>25</v>
      </c>
      <c r="H8" s="2">
        <v>1.0416666666666667</v>
      </c>
      <c r="I8" s="2">
        <v>49.872592869705358</v>
      </c>
      <c r="J8" s="2">
        <v>1.1110708264445214E-2</v>
      </c>
      <c r="K8" s="2">
        <v>1.0647357496519733E-3</v>
      </c>
      <c r="L8" s="2">
        <v>9.5829691889146029E-2</v>
      </c>
      <c r="M8" s="2">
        <v>182.09</v>
      </c>
      <c r="N8" s="2">
        <v>0.31833519906863722</v>
      </c>
      <c r="O8" s="2">
        <v>9.2439748236520486E-2</v>
      </c>
      <c r="P8" s="2">
        <v>0.2903849417437161</v>
      </c>
      <c r="Q8" s="2">
        <v>99.738940610398515</v>
      </c>
      <c r="R8" s="2">
        <v>16.589878143535611</v>
      </c>
      <c r="S8" s="2">
        <v>8.7298982901008895</v>
      </c>
      <c r="T8" s="2">
        <v>0.52621834919881971</v>
      </c>
      <c r="U8" s="2">
        <v>0.85738806323970718</v>
      </c>
      <c r="V8" s="2">
        <v>1.2958785806350678E-2</v>
      </c>
      <c r="W8" s="2">
        <v>3.915068236073968E-2</v>
      </c>
      <c r="X8" s="2">
        <v>233.13673645016385</v>
      </c>
      <c r="Y8" s="2">
        <v>1.4707015797391577E-2</v>
      </c>
      <c r="Z8" s="2">
        <v>4.0167235659742118E-2</v>
      </c>
      <c r="AA8" s="2">
        <v>185.70467050124662</v>
      </c>
      <c r="AB8" s="2">
        <v>1.5319808122282893E-2</v>
      </c>
      <c r="AC8" s="2">
        <v>0.63461761500691727</v>
      </c>
      <c r="AD8" s="2">
        <v>73.137525083823022</v>
      </c>
      <c r="AE8" s="2">
        <v>1.0416666666666667</v>
      </c>
      <c r="AF8" s="2">
        <v>0.6881242814241666</v>
      </c>
      <c r="AG8" s="2">
        <v>0.70283129722155813</v>
      </c>
      <c r="AH8" s="2">
        <v>0.73211593460578972</v>
      </c>
      <c r="AI8" s="2">
        <v>0.71679612648350688</v>
      </c>
      <c r="AJ8" s="5">
        <v>9.1325837317265943</v>
      </c>
      <c r="AL8" s="19">
        <v>1</v>
      </c>
    </row>
    <row r="9" spans="1:38" x14ac:dyDescent="0.35">
      <c r="A9" s="3" t="s">
        <v>42</v>
      </c>
      <c r="B9" s="3">
        <v>400.03</v>
      </c>
      <c r="C9" s="2" t="s">
        <v>45</v>
      </c>
      <c r="D9" s="3" t="s">
        <v>34</v>
      </c>
      <c r="E9" s="5">
        <v>3</v>
      </c>
      <c r="F9" s="2"/>
      <c r="G9" s="2">
        <v>25</v>
      </c>
      <c r="H9" s="2">
        <v>1.0416666666666667</v>
      </c>
      <c r="I9" s="2">
        <v>44.755881749653199</v>
      </c>
      <c r="J9" s="2">
        <v>1.1056221115994356E-2</v>
      </c>
      <c r="K9" s="2">
        <v>9.7139035332171307E-4</v>
      </c>
      <c r="L9" s="2">
        <v>8.7859164820470376E-2</v>
      </c>
      <c r="M9" s="2">
        <v>33.75</v>
      </c>
      <c r="N9" s="2">
        <v>0.14276897061347701</v>
      </c>
      <c r="O9" s="2">
        <v>0.21905677159710912</v>
      </c>
      <c r="P9" s="2">
        <v>1.5343444073023997</v>
      </c>
      <c r="Q9" s="2">
        <v>99.738940610398515</v>
      </c>
      <c r="R9" s="2">
        <v>16.589878143535611</v>
      </c>
      <c r="S9" s="2">
        <v>8.7298982901008895</v>
      </c>
      <c r="T9" s="2">
        <v>0.52621834919881971</v>
      </c>
      <c r="U9" s="2">
        <v>0.85738806323970718</v>
      </c>
      <c r="V9" s="2">
        <v>1.2895235646525761E-2</v>
      </c>
      <c r="W9" s="2">
        <v>3.8958435599810867E-2</v>
      </c>
      <c r="X9" s="2">
        <v>234.28416902061792</v>
      </c>
      <c r="Y9" s="2">
        <v>1.7125427368406561E-2</v>
      </c>
      <c r="Z9" s="2">
        <v>0.10929893335010875</v>
      </c>
      <c r="AA9" s="2">
        <v>372.67742602099935</v>
      </c>
      <c r="AB9" s="2">
        <v>1.783898684209017E-2</v>
      </c>
      <c r="AC9" s="2">
        <v>0.63461761500691727</v>
      </c>
      <c r="AD9" s="2">
        <v>113.55675154494332</v>
      </c>
      <c r="AE9" s="2">
        <v>1.0416666666666667</v>
      </c>
      <c r="AF9" s="2">
        <v>1.4198336638246765</v>
      </c>
      <c r="AG9" s="2">
        <v>1.436959091193083</v>
      </c>
      <c r="AH9" s="2">
        <v>1.4968323866594615</v>
      </c>
      <c r="AI9" s="2">
        <v>1.4789933998173714</v>
      </c>
      <c r="AJ9" s="5">
        <v>9.1325837317265943</v>
      </c>
      <c r="AL9" s="19">
        <v>1</v>
      </c>
    </row>
    <row r="10" spans="1:38" x14ac:dyDescent="0.35">
      <c r="A10" s="3" t="s">
        <v>33</v>
      </c>
      <c r="B10" s="3">
        <v>100.01</v>
      </c>
      <c r="C10" s="2" t="s">
        <v>45</v>
      </c>
      <c r="D10" s="3" t="s">
        <v>34</v>
      </c>
      <c r="E10" s="5">
        <v>3</v>
      </c>
      <c r="F10" s="2"/>
      <c r="G10" s="2">
        <v>15</v>
      </c>
      <c r="H10" s="2">
        <v>0.625</v>
      </c>
      <c r="I10" s="2">
        <v>113.55675154494332</v>
      </c>
      <c r="J10" s="2">
        <v>1.113179085709012E-2</v>
      </c>
      <c r="K10" s="2">
        <v>8.9026786461282733E-4</v>
      </c>
      <c r="L10" s="2">
        <v>7.9975259690204581E-2</v>
      </c>
      <c r="M10" s="2">
        <v>72.900000000000006</v>
      </c>
      <c r="N10" s="2">
        <v>0.15132304076150332</v>
      </c>
      <c r="O10" s="2">
        <v>0.12774411939696037</v>
      </c>
      <c r="P10" s="2">
        <v>0.84418155195741051</v>
      </c>
      <c r="Q10" s="2">
        <v>99.738940610398515</v>
      </c>
      <c r="R10" s="2">
        <v>16.589878143535611</v>
      </c>
      <c r="S10" s="2">
        <v>8.7298982901008895</v>
      </c>
      <c r="T10" s="2">
        <v>0.52621834919881971</v>
      </c>
      <c r="U10" s="2">
        <v>0.85738806323970718</v>
      </c>
      <c r="V10" s="2">
        <v>1.2983375130075624E-2</v>
      </c>
      <c r="W10" s="2">
        <v>3.9224503948283612E-2</v>
      </c>
      <c r="X10" s="2">
        <v>232.69242692227172</v>
      </c>
      <c r="Y10" s="2">
        <v>1.5059137006090758E-2</v>
      </c>
      <c r="Z10" s="2">
        <v>4.9309922943229487E-2</v>
      </c>
      <c r="AA10" s="2">
        <v>217.43735422327839</v>
      </c>
      <c r="AB10" s="2">
        <v>9.4119606288067242E-3</v>
      </c>
      <c r="AC10" s="2">
        <v>0.63461761500691727</v>
      </c>
      <c r="AD10" s="2">
        <v>118.55209618106333</v>
      </c>
      <c r="AE10" s="2">
        <v>0.625</v>
      </c>
      <c r="AF10" s="2">
        <v>0.98998655393367629</v>
      </c>
      <c r="AG10" s="2">
        <v>1.0050456909397671</v>
      </c>
      <c r="AH10" s="2">
        <v>0.62815355683735441</v>
      </c>
      <c r="AI10" s="2">
        <v>0.61874159620854763</v>
      </c>
      <c r="AJ10" s="5">
        <v>9.1325837317265943</v>
      </c>
      <c r="AL10" s="19">
        <v>1</v>
      </c>
    </row>
    <row r="11" spans="1:38" x14ac:dyDescent="0.35">
      <c r="A11" s="3" t="s">
        <v>33</v>
      </c>
      <c r="B11" s="3">
        <v>300.06</v>
      </c>
      <c r="C11" s="2" t="s">
        <v>45</v>
      </c>
      <c r="D11" s="3" t="s">
        <v>34</v>
      </c>
      <c r="E11" s="5">
        <v>3</v>
      </c>
      <c r="F11" s="2"/>
      <c r="G11" s="2">
        <v>15</v>
      </c>
      <c r="H11" s="2">
        <v>0.625</v>
      </c>
      <c r="I11" s="2">
        <v>78.501701875722119</v>
      </c>
      <c r="J11" s="2">
        <v>1.1142091503196226E-2</v>
      </c>
      <c r="K11" s="2">
        <v>1.0706402012180174E-3</v>
      </c>
      <c r="L11" s="2">
        <v>9.6089697424482021E-2</v>
      </c>
      <c r="M11" s="2">
        <v>123.03</v>
      </c>
      <c r="N11" s="2">
        <v>0.19436969358791945</v>
      </c>
      <c r="O11" s="2">
        <v>8.2712641504541259E-2</v>
      </c>
      <c r="P11" s="2">
        <v>0.42554289188673217</v>
      </c>
      <c r="Q11" s="2">
        <v>99.738940610398515</v>
      </c>
      <c r="R11" s="2">
        <v>16.589878143535611</v>
      </c>
      <c r="S11" s="2">
        <v>8.7298982901008895</v>
      </c>
      <c r="T11" s="2">
        <v>0.52621834919881971</v>
      </c>
      <c r="U11" s="2">
        <v>0.85738806323970718</v>
      </c>
      <c r="V11" s="2">
        <v>1.2995389113647058E-2</v>
      </c>
      <c r="W11" s="2">
        <v>3.9261279934594467E-2</v>
      </c>
      <c r="X11" s="2">
        <v>232.48015041643799</v>
      </c>
      <c r="Y11" s="2">
        <v>1.4575245194179607E-2</v>
      </c>
      <c r="Z11" s="2">
        <v>4.1037751156885773E-2</v>
      </c>
      <c r="AA11" s="2">
        <v>193.17539757480276</v>
      </c>
      <c r="AB11" s="2">
        <v>9.1095282463622539E-3</v>
      </c>
      <c r="AC11" s="2">
        <v>0.63461761500691727</v>
      </c>
      <c r="AD11" s="2">
        <v>91.973667221401016</v>
      </c>
      <c r="AE11" s="2">
        <v>0.625</v>
      </c>
      <c r="AF11" s="2">
        <v>0.78646219818537555</v>
      </c>
      <c r="AG11" s="2">
        <v>0.80103744337955518</v>
      </c>
      <c r="AH11" s="2">
        <v>0.50064840211222195</v>
      </c>
      <c r="AI11" s="2">
        <v>0.4915388738658597</v>
      </c>
      <c r="AJ11" s="5">
        <v>9.1325837317265943</v>
      </c>
      <c r="AL11" s="19">
        <v>1</v>
      </c>
    </row>
    <row r="12" spans="1:38" x14ac:dyDescent="0.35">
      <c r="A12" s="3" t="s">
        <v>33</v>
      </c>
      <c r="B12" s="3">
        <v>400.03</v>
      </c>
      <c r="C12" s="2" t="s">
        <v>45</v>
      </c>
      <c r="D12" s="3" t="s">
        <v>34</v>
      </c>
      <c r="E12" s="5">
        <v>3</v>
      </c>
      <c r="F12" s="2"/>
      <c r="G12" s="2">
        <v>15</v>
      </c>
      <c r="H12" s="2">
        <v>0.625</v>
      </c>
      <c r="I12" s="2">
        <v>44.694964412073688</v>
      </c>
      <c r="J12" s="2">
        <v>1.0912129109285114E-2</v>
      </c>
      <c r="K12" s="2">
        <v>1.0930209107539173E-3</v>
      </c>
      <c r="L12" s="2">
        <v>0.10016568717317205</v>
      </c>
      <c r="M12" s="2">
        <v>138.27000000000001</v>
      </c>
      <c r="N12" s="2">
        <v>0.23852299977321637</v>
      </c>
      <c r="O12" s="2">
        <v>9.8076129537983517E-2</v>
      </c>
      <c r="P12" s="2">
        <v>0.4111810166366876</v>
      </c>
      <c r="Q12" s="2">
        <v>99.738940610398515</v>
      </c>
      <c r="R12" s="2">
        <v>16.589878143535611</v>
      </c>
      <c r="S12" s="2">
        <v>8.7298982901008895</v>
      </c>
      <c r="T12" s="2">
        <v>0.52621834919881971</v>
      </c>
      <c r="U12" s="2">
        <v>0.85738806323970718</v>
      </c>
      <c r="V12" s="2">
        <v>1.2727176382713784E-2</v>
      </c>
      <c r="W12" s="2">
        <v>3.8451061729834271E-2</v>
      </c>
      <c r="X12" s="2">
        <v>237.38004640270509</v>
      </c>
      <c r="Y12" s="2">
        <v>1.4452228814717952E-2</v>
      </c>
      <c r="Z12" s="2">
        <v>4.0082301949566287E-2</v>
      </c>
      <c r="AA12" s="2">
        <v>191.90354503459253</v>
      </c>
      <c r="AB12" s="2">
        <v>9.0326430091987198E-3</v>
      </c>
      <c r="AC12" s="2">
        <v>0.63461761500691727</v>
      </c>
      <c r="AD12" s="2">
        <v>71.486505482382839</v>
      </c>
      <c r="AE12" s="2">
        <v>0.625</v>
      </c>
      <c r="AF12" s="2">
        <v>0.67913448671231236</v>
      </c>
      <c r="AG12" s="2">
        <v>0.69358671552703033</v>
      </c>
      <c r="AH12" s="2">
        <v>0.43349169720439396</v>
      </c>
      <c r="AI12" s="2">
        <v>0.42445905419519525</v>
      </c>
      <c r="AJ12" s="5">
        <v>9.1325837317265943</v>
      </c>
      <c r="AL12" s="19">
        <v>1</v>
      </c>
    </row>
    <row r="13" spans="1:38" x14ac:dyDescent="0.35">
      <c r="A13" s="3"/>
      <c r="B13" s="3"/>
      <c r="C13" s="2"/>
      <c r="D13" s="3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"/>
      <c r="AL13" s="19">
        <v>1</v>
      </c>
    </row>
    <row r="14" spans="1:38" x14ac:dyDescent="0.35">
      <c r="A14" s="3" t="s">
        <v>32</v>
      </c>
      <c r="B14" s="3">
        <v>100.05</v>
      </c>
      <c r="C14" s="2" t="s">
        <v>49</v>
      </c>
      <c r="D14" s="3" t="s">
        <v>38</v>
      </c>
      <c r="E14" s="5">
        <v>3</v>
      </c>
      <c r="F14" s="2"/>
      <c r="G14" s="2">
        <v>600</v>
      </c>
      <c r="H14" s="2">
        <v>25</v>
      </c>
      <c r="I14" s="2">
        <v>49.595124736557892</v>
      </c>
      <c r="J14" s="2">
        <v>1.1202415181527967E-2</v>
      </c>
      <c r="K14" s="2">
        <v>1.0053571244270974E-3</v>
      </c>
      <c r="L14" s="2">
        <v>8.9744676316305796E-2</v>
      </c>
      <c r="M14" s="2">
        <v>41.71</v>
      </c>
      <c r="N14" s="2">
        <v>0.15101590405831636</v>
      </c>
      <c r="O14" s="2">
        <v>0.220060642181125</v>
      </c>
      <c r="P14" s="2">
        <v>1.4572017666175499</v>
      </c>
      <c r="Q14" s="2">
        <v>99.415492373658495</v>
      </c>
      <c r="R14" s="2">
        <v>16.338183921988431</v>
      </c>
      <c r="S14" s="2">
        <v>8.2169589990695098</v>
      </c>
      <c r="T14" s="2">
        <v>0.50292976491780539</v>
      </c>
      <c r="U14" s="2">
        <v>0.85885386585684753</v>
      </c>
      <c r="V14" s="2">
        <v>1.304344735102487E-2</v>
      </c>
      <c r="W14" s="2">
        <v>3.7688655938642769E-2</v>
      </c>
      <c r="X14" s="2">
        <v>221.52659427662539</v>
      </c>
      <c r="Y14" s="2">
        <v>1.666406360751771E-2</v>
      </c>
      <c r="Z14" s="2">
        <v>8.9131859517512013E-2</v>
      </c>
      <c r="AA14" s="2">
        <v>320.97494844654148</v>
      </c>
      <c r="AB14" s="2">
        <v>0.41660159018794274</v>
      </c>
      <c r="AC14" s="2">
        <v>0.39270400740553008</v>
      </c>
      <c r="AD14" s="2">
        <v>70.590535743215497</v>
      </c>
      <c r="AE14" s="2">
        <v>25</v>
      </c>
      <c r="AF14" s="2">
        <v>0.30681574054221489</v>
      </c>
      <c r="AG14" s="2">
        <v>0.3234798041497326</v>
      </c>
      <c r="AH14" s="2">
        <v>8.0869951037433143</v>
      </c>
      <c r="AI14" s="2">
        <v>7.6703935135553722</v>
      </c>
      <c r="AJ14" s="5">
        <v>2.2917255752070527</v>
      </c>
      <c r="AL14" s="19">
        <v>1</v>
      </c>
    </row>
    <row r="15" spans="1:38" x14ac:dyDescent="0.35">
      <c r="A15" s="3" t="s">
        <v>32</v>
      </c>
      <c r="B15" s="3">
        <v>300.02999999999997</v>
      </c>
      <c r="C15" s="2" t="s">
        <v>49</v>
      </c>
      <c r="D15" s="3" t="s">
        <v>38</v>
      </c>
      <c r="E15" s="5">
        <v>2</v>
      </c>
      <c r="F15" s="2"/>
      <c r="G15" s="2">
        <v>600</v>
      </c>
      <c r="H15" s="2">
        <v>25</v>
      </c>
      <c r="I15" s="2">
        <v>82.694655729224323</v>
      </c>
      <c r="J15" s="2">
        <v>1.1073679534659715E-2</v>
      </c>
      <c r="K15" s="2">
        <v>1.0090318027559612E-3</v>
      </c>
      <c r="L15" s="2">
        <v>9.111983054934665E-2</v>
      </c>
      <c r="M15" s="2">
        <v>167.42</v>
      </c>
      <c r="N15" s="2">
        <v>0.26897344680507118</v>
      </c>
      <c r="O15" s="2">
        <v>0.1077069298757138</v>
      </c>
      <c r="P15" s="2">
        <v>0.40043703627656047</v>
      </c>
      <c r="Q15" s="2">
        <v>99.415492373658495</v>
      </c>
      <c r="R15" s="2">
        <v>16.338183921988431</v>
      </c>
      <c r="S15" s="2">
        <v>8.2169589990695098</v>
      </c>
      <c r="T15" s="2">
        <v>0.50292976491780539</v>
      </c>
      <c r="U15" s="2">
        <v>0.85885386585684753</v>
      </c>
      <c r="V15" s="2">
        <v>1.2893554974700969E-2</v>
      </c>
      <c r="W15" s="2">
        <v>3.725557212552897E-2</v>
      </c>
      <c r="X15" s="2">
        <v>224.10207848497987</v>
      </c>
      <c r="Y15" s="2">
        <v>1.45001339187045E-2</v>
      </c>
      <c r="Z15" s="2">
        <v>3.8642887906391608E-2</v>
      </c>
      <c r="AA15" s="2">
        <v>183.79155349545744</v>
      </c>
      <c r="AB15" s="2">
        <v>0.36250334796761252</v>
      </c>
      <c r="AC15" s="2">
        <v>0.39270400740553008</v>
      </c>
      <c r="AD15" s="2">
        <v>90.028956825786111</v>
      </c>
      <c r="AE15" s="2">
        <v>25</v>
      </c>
      <c r="AF15" s="2">
        <v>0.4103819112288925</v>
      </c>
      <c r="AG15" s="2">
        <v>0.42488204514759698</v>
      </c>
      <c r="AH15" s="2">
        <v>10.622051128689925</v>
      </c>
      <c r="AI15" s="2">
        <v>10.259547780722313</v>
      </c>
      <c r="AJ15" s="5">
        <v>2.2917255752070527</v>
      </c>
      <c r="AL15" s="19">
        <v>1</v>
      </c>
    </row>
    <row r="16" spans="1:38" x14ac:dyDescent="0.35">
      <c r="A16" s="3" t="s">
        <v>32</v>
      </c>
      <c r="B16" s="3">
        <v>300.07</v>
      </c>
      <c r="C16" s="2" t="s">
        <v>49</v>
      </c>
      <c r="D16" s="3" t="s">
        <v>38</v>
      </c>
      <c r="E16" s="5">
        <v>2</v>
      </c>
      <c r="F16" s="2"/>
      <c r="G16" s="2">
        <v>600</v>
      </c>
      <c r="H16" s="2">
        <v>25</v>
      </c>
      <c r="I16" s="2">
        <v>95.708890319195461</v>
      </c>
      <c r="J16" s="2">
        <v>1.1147833753189798E-2</v>
      </c>
      <c r="K16" s="2">
        <v>9.5838014483826334E-4</v>
      </c>
      <c r="L16" s="2">
        <v>8.5970078676858283E-2</v>
      </c>
      <c r="M16" s="2">
        <v>99.89</v>
      </c>
      <c r="N16" s="2">
        <v>0.18754213106819598</v>
      </c>
      <c r="O16" s="2">
        <v>0.16647751257373228</v>
      </c>
      <c r="P16" s="2">
        <v>0.88768060608843158</v>
      </c>
      <c r="Q16" s="2">
        <v>99.415492373658495</v>
      </c>
      <c r="R16" s="2">
        <v>16.338183921988431</v>
      </c>
      <c r="S16" s="2">
        <v>8.2169589990695098</v>
      </c>
      <c r="T16" s="2">
        <v>0.50292976491780539</v>
      </c>
      <c r="U16" s="2">
        <v>0.85885386585684753</v>
      </c>
      <c r="V16" s="2">
        <v>1.2979895877941943E-2</v>
      </c>
      <c r="W16" s="2">
        <v>3.7504907446871197E-2</v>
      </c>
      <c r="X16" s="2">
        <v>222.610518271616</v>
      </c>
      <c r="Y16" s="2">
        <v>1.4857382423824374E-2</v>
      </c>
      <c r="Z16" s="2">
        <v>4.5741936193725331E-2</v>
      </c>
      <c r="AA16" s="2">
        <v>207.21917464667266</v>
      </c>
      <c r="AB16" s="2">
        <v>0.37143456059560936</v>
      </c>
      <c r="AC16" s="2">
        <v>0.39270400740553008</v>
      </c>
      <c r="AD16" s="2">
        <v>103.5909057736425</v>
      </c>
      <c r="AE16" s="2">
        <v>25</v>
      </c>
      <c r="AF16" s="2">
        <v>0.4779949080715426</v>
      </c>
      <c r="AG16" s="2">
        <v>0.492852290495367</v>
      </c>
      <c r="AH16" s="2">
        <v>12.321307262384176</v>
      </c>
      <c r="AI16" s="2">
        <v>11.949872701788564</v>
      </c>
      <c r="AJ16" s="5">
        <v>2.2917255752070527</v>
      </c>
      <c r="AL16" s="19">
        <v>1</v>
      </c>
    </row>
    <row r="17" spans="1:38" x14ac:dyDescent="0.35">
      <c r="A17" s="3" t="s">
        <v>33</v>
      </c>
      <c r="B17" s="3">
        <v>100.05</v>
      </c>
      <c r="C17" s="2" t="s">
        <v>49</v>
      </c>
      <c r="D17" s="3" t="s">
        <v>38</v>
      </c>
      <c r="E17" s="5">
        <v>3</v>
      </c>
      <c r="F17" s="2"/>
      <c r="G17" s="2">
        <v>15</v>
      </c>
      <c r="H17" s="2">
        <v>0.625</v>
      </c>
      <c r="I17" s="2">
        <v>55.322767514606674</v>
      </c>
      <c r="J17" s="2">
        <v>1.1198610457614404E-2</v>
      </c>
      <c r="K17" s="2">
        <v>1.1201133310178269E-3</v>
      </c>
      <c r="L17" s="2">
        <v>0.10002252826431828</v>
      </c>
      <c r="M17" s="2">
        <v>177.26</v>
      </c>
      <c r="N17" s="2">
        <v>0.30727663766614705</v>
      </c>
      <c r="O17" s="2">
        <v>9.7346246064181532E-2</v>
      </c>
      <c r="P17" s="2">
        <v>0.31680327799586</v>
      </c>
      <c r="Q17" s="2">
        <v>99.415492373658495</v>
      </c>
      <c r="R17" s="2">
        <v>16.338183921988431</v>
      </c>
      <c r="S17" s="2">
        <v>8.2169589990695098</v>
      </c>
      <c r="T17" s="2">
        <v>0.50292976491780539</v>
      </c>
      <c r="U17" s="2">
        <v>0.85885386585684753</v>
      </c>
      <c r="V17" s="2">
        <v>1.303901734952541E-2</v>
      </c>
      <c r="W17" s="2">
        <v>3.7676186713927071E-2</v>
      </c>
      <c r="X17" s="2">
        <v>221.60380552096717</v>
      </c>
      <c r="Y17" s="2">
        <v>1.477249719645166E-2</v>
      </c>
      <c r="Z17" s="2">
        <v>3.8772037955862697E-2</v>
      </c>
      <c r="AA17" s="2">
        <v>177.66864768812633</v>
      </c>
      <c r="AB17" s="2">
        <v>9.2328107477822868E-3</v>
      </c>
      <c r="AC17" s="2">
        <v>0.39270400740553008</v>
      </c>
      <c r="AD17" s="2">
        <v>62.675332848540791</v>
      </c>
      <c r="AE17" s="2">
        <v>0.625</v>
      </c>
      <c r="AF17" s="2">
        <v>0.1710094908792405</v>
      </c>
      <c r="AG17" s="2">
        <v>0.18578198807569216</v>
      </c>
      <c r="AH17" s="2">
        <v>0.11611374254730759</v>
      </c>
      <c r="AI17" s="2">
        <v>0.10688093179952532</v>
      </c>
      <c r="AJ17" s="5">
        <v>2.2917255752070527</v>
      </c>
      <c r="AL17" s="19">
        <v>1</v>
      </c>
    </row>
    <row r="18" spans="1:38" x14ac:dyDescent="0.35">
      <c r="A18" s="3" t="s">
        <v>33</v>
      </c>
      <c r="B18" s="3">
        <v>300.02999999999997</v>
      </c>
      <c r="C18" s="2" t="s">
        <v>49</v>
      </c>
      <c r="D18" s="3" t="s">
        <v>38</v>
      </c>
      <c r="E18" s="5">
        <v>2</v>
      </c>
      <c r="F18" s="2"/>
      <c r="G18" s="2">
        <v>15</v>
      </c>
      <c r="H18" s="2">
        <v>0.625</v>
      </c>
      <c r="I18" s="2">
        <v>82.78648668755902</v>
      </c>
      <c r="J18" s="2">
        <v>1.1140088370966882E-2</v>
      </c>
      <c r="K18" s="2">
        <v>8.1120632450432085E-4</v>
      </c>
      <c r="L18" s="2">
        <v>7.2818661530412415E-2</v>
      </c>
      <c r="M18" s="2">
        <v>137.74</v>
      </c>
      <c r="N18" s="2">
        <v>0.2345750995805678</v>
      </c>
      <c r="O18" s="2">
        <v>9.9457613731974676E-2</v>
      </c>
      <c r="P18" s="2">
        <v>0.4239904998860064</v>
      </c>
      <c r="Q18" s="2">
        <v>99.415492373658495</v>
      </c>
      <c r="R18" s="2">
        <v>16.338183921988431</v>
      </c>
      <c r="S18" s="2">
        <v>8.2169589990695098</v>
      </c>
      <c r="T18" s="2">
        <v>0.50292976491780539</v>
      </c>
      <c r="U18" s="2">
        <v>0.85885386585684753</v>
      </c>
      <c r="V18" s="2">
        <v>1.2970877600757862E-2</v>
      </c>
      <c r="W18" s="2">
        <v>3.7478497276236963E-2</v>
      </c>
      <c r="X18" s="2">
        <v>222.76319951044792</v>
      </c>
      <c r="Y18" s="2">
        <v>1.4673905766726846E-2</v>
      </c>
      <c r="Z18" s="2">
        <v>3.9180210165268459E-2</v>
      </c>
      <c r="AA18" s="2">
        <v>181.95974087197797</v>
      </c>
      <c r="AB18" s="2">
        <v>9.1711911042042793E-3</v>
      </c>
      <c r="AC18" s="2">
        <v>0.39270400740553008</v>
      </c>
      <c r="AD18" s="2">
        <v>89.906871374559785</v>
      </c>
      <c r="AE18" s="2">
        <v>0.625</v>
      </c>
      <c r="AF18" s="2">
        <v>0.41258835263992388</v>
      </c>
      <c r="AG18" s="2">
        <v>0.42726225840665072</v>
      </c>
      <c r="AH18" s="2">
        <v>0.26703891150415671</v>
      </c>
      <c r="AI18" s="2">
        <v>0.25786772039995243</v>
      </c>
      <c r="AJ18" s="5">
        <v>2.2917255752070527</v>
      </c>
      <c r="AL18" s="19">
        <v>1</v>
      </c>
    </row>
    <row r="19" spans="1:38" x14ac:dyDescent="0.35">
      <c r="A19" s="3" t="s">
        <v>33</v>
      </c>
      <c r="B19" s="3">
        <v>300.07</v>
      </c>
      <c r="C19" s="2" t="s">
        <v>49</v>
      </c>
      <c r="D19" s="3" t="s">
        <v>38</v>
      </c>
      <c r="E19" s="5">
        <v>2</v>
      </c>
      <c r="F19" s="2"/>
      <c r="G19" s="2">
        <v>15</v>
      </c>
      <c r="H19" s="2">
        <v>0.625</v>
      </c>
      <c r="I19" s="2">
        <v>91.973667221401016</v>
      </c>
      <c r="J19" s="2">
        <v>1.1172761257375222E-2</v>
      </c>
      <c r="K19" s="2">
        <v>1.028040744289873E-3</v>
      </c>
      <c r="L19" s="2">
        <v>9.2013130917950631E-2</v>
      </c>
      <c r="M19" s="2">
        <v>198.25</v>
      </c>
      <c r="N19" s="2">
        <v>0.32923666006910257</v>
      </c>
      <c r="O19" s="2">
        <v>0.10093961015263699</v>
      </c>
      <c r="P19" s="2">
        <v>0.30658678815248291</v>
      </c>
      <c r="Q19" s="2">
        <v>99.415492373658495</v>
      </c>
      <c r="R19" s="2">
        <v>16.338183921988431</v>
      </c>
      <c r="S19" s="2">
        <v>8.2169589990695098</v>
      </c>
      <c r="T19" s="2">
        <v>0.50292976491780539</v>
      </c>
      <c r="U19" s="2">
        <v>0.85885386585684753</v>
      </c>
      <c r="V19" s="2">
        <v>1.3008920028820689E-2</v>
      </c>
      <c r="W19" s="2">
        <v>3.7588956419074969E-2</v>
      </c>
      <c r="X19" s="2">
        <v>222.11494486167305</v>
      </c>
      <c r="Y19" s="2">
        <v>1.4669634581502165E-2</v>
      </c>
      <c r="Z19" s="2">
        <v>3.8607092453831392E-2</v>
      </c>
      <c r="AA19" s="2">
        <v>179.40250552873002</v>
      </c>
      <c r="AB19" s="2">
        <v>9.1685216134388525E-3</v>
      </c>
      <c r="AC19" s="2">
        <v>0.39270400740553008</v>
      </c>
      <c r="AD19" s="2">
        <v>97.398377564282711</v>
      </c>
      <c r="AE19" s="2">
        <v>0.625</v>
      </c>
      <c r="AF19" s="2">
        <v>0.42279755435051097</v>
      </c>
      <c r="AG19" s="2">
        <v>0.43746718893201314</v>
      </c>
      <c r="AH19" s="2">
        <v>0.27341699308250822</v>
      </c>
      <c r="AI19" s="2">
        <v>0.26424847146906938</v>
      </c>
      <c r="AJ19" s="5">
        <v>2.2917255752070527</v>
      </c>
      <c r="AL19" s="19">
        <v>1</v>
      </c>
    </row>
    <row r="20" spans="1:38" x14ac:dyDescent="0.35">
      <c r="A20" s="3"/>
      <c r="B20" s="3"/>
      <c r="C20" s="2"/>
      <c r="D20" s="3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"/>
      <c r="AL20" s="19">
        <v>1</v>
      </c>
    </row>
    <row r="21" spans="1:38" x14ac:dyDescent="0.35">
      <c r="A21" s="3" t="s">
        <v>32</v>
      </c>
      <c r="B21" s="3">
        <v>100.08</v>
      </c>
      <c r="C21" s="2" t="s">
        <v>51</v>
      </c>
      <c r="D21" s="3" t="s">
        <v>40</v>
      </c>
      <c r="E21" s="5">
        <v>2</v>
      </c>
      <c r="F21" s="2"/>
      <c r="G21" s="2">
        <v>600</v>
      </c>
      <c r="H21" s="2">
        <v>25</v>
      </c>
      <c r="I21" s="2">
        <v>108.53400199098037</v>
      </c>
      <c r="J21" s="2">
        <v>1.5433972243378198E-2</v>
      </c>
      <c r="K21" s="2">
        <v>1.0846156121390004E-3</v>
      </c>
      <c r="L21" s="2">
        <v>7.0274560238654346E-2</v>
      </c>
      <c r="M21" s="2">
        <v>116.84</v>
      </c>
      <c r="N21" s="2">
        <v>0.19549536498495848</v>
      </c>
      <c r="O21" s="2">
        <v>9.0458762079050431E-2</v>
      </c>
      <c r="P21" s="2">
        <v>0.46271563566742557</v>
      </c>
      <c r="Q21" s="2">
        <v>100.10047669555644</v>
      </c>
      <c r="R21" s="2">
        <v>16.477767589000301</v>
      </c>
      <c r="S21" s="2">
        <v>7.9955693879532959</v>
      </c>
      <c r="T21" s="2">
        <v>0.48523377604201201</v>
      </c>
      <c r="U21" s="2">
        <v>0.8586548657502544</v>
      </c>
      <c r="V21" s="2">
        <v>1.7974593587020183E-2</v>
      </c>
      <c r="W21" s="2">
        <v>5.1722263863825675E-2</v>
      </c>
      <c r="X21" s="2">
        <v>160.08821652305747</v>
      </c>
      <c r="Y21" s="2">
        <v>1.9647782263714452E-2</v>
      </c>
      <c r="Z21" s="2">
        <v>5.3879034632318253E-2</v>
      </c>
      <c r="AA21" s="2">
        <v>139.57021015790806</v>
      </c>
      <c r="AB21" s="2">
        <v>0.49119455659286132</v>
      </c>
      <c r="AC21" s="2">
        <v>0.34903336939036983</v>
      </c>
      <c r="AD21" s="2">
        <v>107.37057186546863</v>
      </c>
      <c r="AE21" s="2">
        <v>25</v>
      </c>
      <c r="AF21" s="2">
        <v>0.40711704792182513</v>
      </c>
      <c r="AG21" s="2">
        <v>0.42676483018553957</v>
      </c>
      <c r="AH21" s="2">
        <v>10.66912075463849</v>
      </c>
      <c r="AI21" s="2">
        <v>10.177926198045629</v>
      </c>
      <c r="AJ21" s="5">
        <v>1.3179200584505204</v>
      </c>
      <c r="AL21" s="19">
        <v>1</v>
      </c>
    </row>
    <row r="22" spans="1:38" x14ac:dyDescent="0.35">
      <c r="A22" s="3" t="s">
        <v>32</v>
      </c>
      <c r="B22" s="3">
        <v>300.08</v>
      </c>
      <c r="C22" s="2" t="s">
        <v>51</v>
      </c>
      <c r="D22" s="3" t="s">
        <v>40</v>
      </c>
      <c r="E22" s="5">
        <v>3</v>
      </c>
      <c r="F22" s="2"/>
      <c r="G22" s="2">
        <v>600</v>
      </c>
      <c r="H22" s="2">
        <v>25</v>
      </c>
      <c r="I22" s="2">
        <v>103.5909057736425</v>
      </c>
      <c r="J22" s="2">
        <v>1.5301231032788149E-2</v>
      </c>
      <c r="K22" s="2">
        <v>1.1170566924396871E-3</v>
      </c>
      <c r="L22" s="2">
        <v>7.3004367429392383E-2</v>
      </c>
      <c r="M22" s="2">
        <v>36.51</v>
      </c>
      <c r="N22" s="2">
        <v>0.12456088831900715</v>
      </c>
      <c r="O22" s="2">
        <v>0.1514309887390384</v>
      </c>
      <c r="P22" s="2">
        <v>1.2157185998161435</v>
      </c>
      <c r="Q22" s="2">
        <v>100.10047669555644</v>
      </c>
      <c r="R22" s="2">
        <v>16.477767589000301</v>
      </c>
      <c r="S22" s="2">
        <v>7.9955693879532959</v>
      </c>
      <c r="T22" s="2">
        <v>0.48523377604201201</v>
      </c>
      <c r="U22" s="2">
        <v>0.8586548657502544</v>
      </c>
      <c r="V22" s="2">
        <v>1.7820001543249409E-2</v>
      </c>
      <c r="W22" s="2">
        <v>5.1277532666199693E-2</v>
      </c>
      <c r="X22" s="2">
        <v>161.47736179829502</v>
      </c>
      <c r="Y22" s="2">
        <v>2.1231693910244948E-2</v>
      </c>
      <c r="Z22" s="2">
        <v>9.2172141414647815E-2</v>
      </c>
      <c r="AA22" s="2">
        <v>204.47037264215206</v>
      </c>
      <c r="AB22" s="2">
        <v>0.53079234775612372</v>
      </c>
      <c r="AC22" s="2">
        <v>0.34903336939036983</v>
      </c>
      <c r="AD22" s="2">
        <v>105.40398854073543</v>
      </c>
      <c r="AE22" s="2">
        <v>25</v>
      </c>
      <c r="AF22" s="2">
        <v>0.24438655652996294</v>
      </c>
      <c r="AG22" s="2">
        <v>0.26561825044020787</v>
      </c>
      <c r="AH22" s="2">
        <v>6.6404562610051965</v>
      </c>
      <c r="AI22" s="2">
        <v>6.1096639132490731</v>
      </c>
      <c r="AJ22" s="5">
        <v>1.3179200584505204</v>
      </c>
      <c r="AL22" s="19">
        <v>1</v>
      </c>
    </row>
    <row r="23" spans="1:38" x14ac:dyDescent="0.35">
      <c r="A23" s="3" t="s">
        <v>33</v>
      </c>
      <c r="B23" s="3">
        <v>100.08</v>
      </c>
      <c r="C23" s="2" t="s">
        <v>51</v>
      </c>
      <c r="D23" s="3" t="s">
        <v>40</v>
      </c>
      <c r="E23" s="5">
        <v>2</v>
      </c>
      <c r="F23" s="2"/>
      <c r="G23" s="2">
        <v>15</v>
      </c>
      <c r="H23" s="2">
        <v>0.625</v>
      </c>
      <c r="I23" s="2">
        <v>79.836125947958038</v>
      </c>
      <c r="J23" s="2">
        <v>1.5120677831130034E-2</v>
      </c>
      <c r="K23" s="2">
        <v>1.0481137897880223E-3</v>
      </c>
      <c r="L23" s="2">
        <v>6.9316587622162987E-2</v>
      </c>
      <c r="M23" s="2">
        <v>159.66999999999999</v>
      </c>
      <c r="N23" s="2">
        <v>0.25759396716661104</v>
      </c>
      <c r="O23" s="2">
        <v>9.3574337349007622E-2</v>
      </c>
      <c r="P23" s="2">
        <v>0.36326292256869513</v>
      </c>
      <c r="Q23" s="2">
        <v>100.10047669555644</v>
      </c>
      <c r="R23" s="2">
        <v>16.477767589000301</v>
      </c>
      <c r="S23" s="2">
        <v>7.9955693879532959</v>
      </c>
      <c r="T23" s="2">
        <v>0.48523377604201201</v>
      </c>
      <c r="U23" s="2">
        <v>0.8586548657502544</v>
      </c>
      <c r="V23" s="2">
        <v>1.7609727067601555E-2</v>
      </c>
      <c r="W23" s="2">
        <v>5.0672279727738412E-2</v>
      </c>
      <c r="X23" s="2">
        <v>163.40494445349293</v>
      </c>
      <c r="Y23" s="2">
        <v>1.9223016772409039E-2</v>
      </c>
      <c r="Z23" s="2">
        <v>5.1911704974425536E-2</v>
      </c>
      <c r="AA23" s="2">
        <v>140.48249222656622</v>
      </c>
      <c r="AB23" s="2">
        <v>1.2014385482755649E-2</v>
      </c>
      <c r="AC23" s="2">
        <v>0.34903336939036983</v>
      </c>
      <c r="AD23" s="2">
        <v>82.247380797371065</v>
      </c>
      <c r="AE23" s="2">
        <v>0.625</v>
      </c>
      <c r="AF23" s="2">
        <v>0.35370757316470652</v>
      </c>
      <c r="AG23" s="2">
        <v>0.37293058993711559</v>
      </c>
      <c r="AH23" s="2">
        <v>0.23308161871069724</v>
      </c>
      <c r="AI23" s="2">
        <v>0.22106723322794158</v>
      </c>
      <c r="AJ23" s="5">
        <v>1.3179200584505204</v>
      </c>
      <c r="AL23" s="19">
        <v>1</v>
      </c>
    </row>
    <row r="24" spans="1:38" x14ac:dyDescent="0.35">
      <c r="A24" s="3" t="s">
        <v>33</v>
      </c>
      <c r="B24" s="3">
        <v>300.08</v>
      </c>
      <c r="C24" s="2" t="s">
        <v>51</v>
      </c>
      <c r="D24" s="3" t="s">
        <v>40</v>
      </c>
      <c r="E24" s="5">
        <v>3</v>
      </c>
      <c r="F24" s="2"/>
      <c r="G24" s="2">
        <v>15</v>
      </c>
      <c r="H24" s="2">
        <v>0.625</v>
      </c>
      <c r="I24" s="2">
        <v>97.398377564282711</v>
      </c>
      <c r="J24" s="2">
        <v>1.5445328657452873E-2</v>
      </c>
      <c r="K24" s="2">
        <v>8.6593038119760213E-4</v>
      </c>
      <c r="L24" s="2">
        <v>5.6064225009531447E-2</v>
      </c>
      <c r="M24" s="2">
        <v>41.69</v>
      </c>
      <c r="N24" s="2">
        <v>0.12383138746078083</v>
      </c>
      <c r="O24" s="2">
        <v>0.14965642621468678</v>
      </c>
      <c r="P24" s="2">
        <v>1.2085500234105437</v>
      </c>
      <c r="Q24" s="2">
        <v>100.10047669555644</v>
      </c>
      <c r="R24" s="2">
        <v>16.477767589000301</v>
      </c>
      <c r="S24" s="2">
        <v>7.9955693879532959</v>
      </c>
      <c r="T24" s="2">
        <v>0.48523377604201201</v>
      </c>
      <c r="U24" s="2">
        <v>0.8586548657502544</v>
      </c>
      <c r="V24" s="2">
        <v>1.7987819406295954E-2</v>
      </c>
      <c r="W24" s="2">
        <v>5.1759741710971141E-2</v>
      </c>
      <c r="X24" s="2">
        <v>159.96871752852761</v>
      </c>
      <c r="Y24" s="2">
        <v>2.0958109342990146E-2</v>
      </c>
      <c r="Z24" s="2">
        <v>8.7153350645537378E-2</v>
      </c>
      <c r="AA24" s="2">
        <v>198.41745950637932</v>
      </c>
      <c r="AB24" s="2">
        <v>1.309881833936884E-2</v>
      </c>
      <c r="AC24" s="2">
        <v>0.34903336939036983</v>
      </c>
      <c r="AD24" s="2">
        <v>99.540127311416342</v>
      </c>
      <c r="AE24" s="2">
        <v>0.625</v>
      </c>
      <c r="AF24" s="2">
        <v>0.23164827854466716</v>
      </c>
      <c r="AG24" s="2">
        <v>0.25260638788765732</v>
      </c>
      <c r="AH24" s="2">
        <v>0.15787899242978581</v>
      </c>
      <c r="AI24" s="2">
        <v>0.14478017409041696</v>
      </c>
      <c r="AJ24" s="5">
        <v>1.3179200584505204</v>
      </c>
      <c r="AL24" s="19">
        <v>1</v>
      </c>
    </row>
    <row r="25" spans="1:38" x14ac:dyDescent="0.35">
      <c r="A25" s="3"/>
      <c r="B25" s="3"/>
      <c r="C25" s="2"/>
      <c r="D25" s="3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"/>
      <c r="AL25" s="19">
        <v>1</v>
      </c>
    </row>
    <row r="26" spans="1:38" x14ac:dyDescent="0.35">
      <c r="A26" s="3" t="s">
        <v>32</v>
      </c>
      <c r="B26" s="3">
        <v>100.09</v>
      </c>
      <c r="C26" s="2" t="s">
        <v>44</v>
      </c>
      <c r="D26" s="3" t="s">
        <v>31</v>
      </c>
      <c r="E26" s="5">
        <v>2</v>
      </c>
      <c r="F26" s="2"/>
      <c r="G26" s="2">
        <v>600</v>
      </c>
      <c r="H26" s="2">
        <v>25</v>
      </c>
      <c r="I26" s="2">
        <v>107.37057186546863</v>
      </c>
      <c r="J26" s="2">
        <v>1.5319358453046644E-2</v>
      </c>
      <c r="K26" s="2">
        <v>1.1122387034988505E-3</v>
      </c>
      <c r="L26" s="2">
        <v>7.2603477939877675E-2</v>
      </c>
      <c r="M26" s="2">
        <v>43.29</v>
      </c>
      <c r="N26" s="2">
        <v>0.12007140369385029</v>
      </c>
      <c r="O26" s="2">
        <v>0.15035871994408564</v>
      </c>
      <c r="P26" s="2">
        <v>1.252244209016327</v>
      </c>
      <c r="Q26" s="2">
        <v>100.02992767293082</v>
      </c>
      <c r="R26" s="2">
        <v>16.089452645672569</v>
      </c>
      <c r="S26" s="2">
        <v>8.4385908774162317</v>
      </c>
      <c r="T26" s="2">
        <v>0.52447967393632133</v>
      </c>
      <c r="U26" s="2">
        <v>0.86144041932081439</v>
      </c>
      <c r="V26" s="2">
        <v>1.7783421940109203E-2</v>
      </c>
      <c r="W26" s="2">
        <v>5.0552722996101356E-2</v>
      </c>
      <c r="X26" s="2">
        <v>159.85045902434513</v>
      </c>
      <c r="Y26" s="2">
        <v>2.0557074139089342E-2</v>
      </c>
      <c r="Z26" s="2">
        <v>8.710157179922097E-2</v>
      </c>
      <c r="AA26" s="2">
        <v>206.11205237890886</v>
      </c>
      <c r="AB26" s="2">
        <v>0.51392685347723355</v>
      </c>
      <c r="AC26" s="2">
        <v>0.26342852292332403</v>
      </c>
      <c r="AD26" s="2">
        <v>110.05375181530394</v>
      </c>
      <c r="AE26" s="2">
        <v>25</v>
      </c>
      <c r="AF26" s="2">
        <v>0.31634177966471555</v>
      </c>
      <c r="AG26" s="2">
        <v>0.33689885380380491</v>
      </c>
      <c r="AH26" s="2">
        <v>8.4224713450951221</v>
      </c>
      <c r="AI26" s="2">
        <v>7.9085444916178886</v>
      </c>
      <c r="AJ26" s="5">
        <v>0.62341063309169886</v>
      </c>
      <c r="AL26" s="19">
        <v>1</v>
      </c>
    </row>
    <row r="27" spans="1:38" x14ac:dyDescent="0.35">
      <c r="A27" s="3" t="s">
        <v>33</v>
      </c>
      <c r="B27" s="3">
        <v>100.09</v>
      </c>
      <c r="C27" s="2" t="s">
        <v>44</v>
      </c>
      <c r="D27" s="3" t="s">
        <v>31</v>
      </c>
      <c r="E27" s="5">
        <v>2</v>
      </c>
      <c r="F27" s="2"/>
      <c r="G27" s="2">
        <v>15</v>
      </c>
      <c r="H27" s="2">
        <v>0.625</v>
      </c>
      <c r="I27" s="2">
        <v>82.247380797371065</v>
      </c>
      <c r="J27" s="2">
        <v>1.5268603221831253E-2</v>
      </c>
      <c r="K27" s="2">
        <v>1.0200154677344547E-3</v>
      </c>
      <c r="L27" s="2">
        <v>6.6804766154118331E-2</v>
      </c>
      <c r="M27" s="2">
        <v>39.03</v>
      </c>
      <c r="N27" s="2">
        <v>0.1156773043815877</v>
      </c>
      <c r="O27" s="2">
        <v>0.11677336139698613</v>
      </c>
      <c r="P27" s="2">
        <v>1.0094751258361176</v>
      </c>
      <c r="Q27" s="2">
        <v>100.02992767293082</v>
      </c>
      <c r="R27" s="2">
        <v>16.089452645672569</v>
      </c>
      <c r="S27" s="2">
        <v>8.4385908774162317</v>
      </c>
      <c r="T27" s="2">
        <v>0.52447967393632133</v>
      </c>
      <c r="U27" s="2">
        <v>0.86144041932081439</v>
      </c>
      <c r="V27" s="2">
        <v>1.7724502913236274E-2</v>
      </c>
      <c r="W27" s="2">
        <v>5.0384975109533124E-2</v>
      </c>
      <c r="X27" s="2">
        <v>160.38100110383982</v>
      </c>
      <c r="Y27" s="2">
        <v>2.0688307791063273E-2</v>
      </c>
      <c r="Z27" s="2">
        <v>7.682818349979334E-2</v>
      </c>
      <c r="AA27" s="2">
        <v>179.50255200352677</v>
      </c>
      <c r="AB27" s="2">
        <v>1.2930192369414546E-2</v>
      </c>
      <c r="AC27" s="2">
        <v>0.26342852292332403</v>
      </c>
      <c r="AD27" s="2">
        <v>85.368262446976289</v>
      </c>
      <c r="AE27" s="2">
        <v>0.625</v>
      </c>
      <c r="AF27" s="2">
        <v>0.26582347149683072</v>
      </c>
      <c r="AG27" s="2">
        <v>0.28651177928789401</v>
      </c>
      <c r="AH27" s="2">
        <v>0.17906986205493375</v>
      </c>
      <c r="AI27" s="2">
        <v>0.16613966968551919</v>
      </c>
      <c r="AJ27" s="5">
        <v>0.62341063309169886</v>
      </c>
      <c r="AL27" s="19">
        <v>1</v>
      </c>
    </row>
    <row r="28" spans="1:38" x14ac:dyDescent="0.35">
      <c r="A28" s="3"/>
      <c r="B28" s="3"/>
      <c r="C28" s="2"/>
      <c r="D28" s="3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"/>
      <c r="AL28" s="19">
        <v>1</v>
      </c>
    </row>
    <row r="29" spans="1:38" x14ac:dyDescent="0.35">
      <c r="A29" s="3" t="s">
        <v>32</v>
      </c>
      <c r="B29" s="3">
        <v>100.02</v>
      </c>
      <c r="C29" s="2" t="s">
        <v>46</v>
      </c>
      <c r="D29" s="3" t="s">
        <v>35</v>
      </c>
      <c r="E29" s="5">
        <v>2</v>
      </c>
      <c r="F29" s="2"/>
      <c r="G29" s="2">
        <v>600</v>
      </c>
      <c r="H29" s="2">
        <v>25</v>
      </c>
      <c r="I29" s="2">
        <v>44.98543367046441</v>
      </c>
      <c r="J29" s="2">
        <v>2.2091187932675324E-2</v>
      </c>
      <c r="K29" s="2">
        <v>1.09758954124703E-3</v>
      </c>
      <c r="L29" s="2">
        <v>4.9684496125424429E-2</v>
      </c>
      <c r="M29" s="2">
        <v>174.02</v>
      </c>
      <c r="N29" s="2">
        <v>0.28776870504122654</v>
      </c>
      <c r="O29" s="2">
        <v>9.8926564494546163E-2</v>
      </c>
      <c r="P29" s="2">
        <v>0.34377110075389772</v>
      </c>
      <c r="Q29" s="2">
        <v>100.02561848617829</v>
      </c>
      <c r="R29" s="2">
        <v>16.62971044974827</v>
      </c>
      <c r="S29" s="2">
        <v>8.6666975703249509</v>
      </c>
      <c r="T29" s="2">
        <v>0.52115745469616048</v>
      </c>
      <c r="U29" s="2">
        <v>0.85744577121819943</v>
      </c>
      <c r="V29" s="2">
        <v>2.5763947615357292E-2</v>
      </c>
      <c r="W29" s="2">
        <v>7.7667373898247433E-2</v>
      </c>
      <c r="X29" s="2">
        <v>117.00752850899279</v>
      </c>
      <c r="Y29" s="2">
        <v>2.7417600672714069E-2</v>
      </c>
      <c r="Z29" s="2">
        <v>7.8819618052458143E-2</v>
      </c>
      <c r="AA29" s="2">
        <v>104.85168941922262</v>
      </c>
      <c r="AB29" s="2">
        <v>0.68544001681785172</v>
      </c>
      <c r="AC29" s="2">
        <v>0.46429877970549471</v>
      </c>
      <c r="AD29" s="2">
        <v>51.333810374788563</v>
      </c>
      <c r="AE29" s="2">
        <v>25</v>
      </c>
      <c r="AF29" s="2">
        <v>0.63051104810091407</v>
      </c>
      <c r="AG29" s="2">
        <v>0.65792864877362811</v>
      </c>
      <c r="AH29" s="2">
        <v>16.448216219340704</v>
      </c>
      <c r="AI29" s="2">
        <v>15.762776202522852</v>
      </c>
      <c r="AJ29" s="5">
        <v>4.2078052787632636</v>
      </c>
      <c r="AL29" s="19">
        <v>1</v>
      </c>
    </row>
    <row r="30" spans="1:38" x14ac:dyDescent="0.35">
      <c r="A30" s="3" t="s">
        <v>32</v>
      </c>
      <c r="B30" s="3">
        <v>200.02</v>
      </c>
      <c r="C30" s="2" t="s">
        <v>46</v>
      </c>
      <c r="D30" s="3" t="s">
        <v>35</v>
      </c>
      <c r="E30" s="5">
        <v>3</v>
      </c>
      <c r="F30" s="2"/>
      <c r="G30" s="2">
        <v>600</v>
      </c>
      <c r="H30" s="2">
        <v>25</v>
      </c>
      <c r="I30" s="2">
        <v>115.59257516918518</v>
      </c>
      <c r="J30" s="2">
        <v>1.9987055551980791E-2</v>
      </c>
      <c r="K30" s="2">
        <v>9.8286262356738342E-4</v>
      </c>
      <c r="L30" s="2">
        <v>4.9174958312955611E-2</v>
      </c>
      <c r="M30" s="2">
        <v>62.36</v>
      </c>
      <c r="N30" s="2">
        <v>0.12009247712710777</v>
      </c>
      <c r="O30" s="2">
        <v>7.1306441187084915E-2</v>
      </c>
      <c r="P30" s="2">
        <v>0.59376276427051344</v>
      </c>
      <c r="Q30" s="2">
        <v>100.02561848617829</v>
      </c>
      <c r="R30" s="2">
        <v>16.62971044974827</v>
      </c>
      <c r="S30" s="2">
        <v>8.6666975703249509</v>
      </c>
      <c r="T30" s="2">
        <v>0.52115745469616048</v>
      </c>
      <c r="U30" s="2">
        <v>0.85744577121819943</v>
      </c>
      <c r="V30" s="2">
        <v>2.3309993731247366E-2</v>
      </c>
      <c r="W30" s="2">
        <v>7.0269575243394888E-2</v>
      </c>
      <c r="X30" s="2">
        <v>129.32515718249911</v>
      </c>
      <c r="Y30" s="2">
        <v>2.5235787142522347E-2</v>
      </c>
      <c r="Z30" s="2">
        <v>7.6150671298486156E-2</v>
      </c>
      <c r="AA30" s="2">
        <v>119.57489962872677</v>
      </c>
      <c r="AB30" s="2">
        <v>0.6308946785630587</v>
      </c>
      <c r="AC30" s="2">
        <v>0.46429877970549471</v>
      </c>
      <c r="AD30" s="2">
        <v>105.647459447835</v>
      </c>
      <c r="AE30" s="2">
        <v>25</v>
      </c>
      <c r="AF30" s="2">
        <v>0.45402923026242697</v>
      </c>
      <c r="AG30" s="2">
        <v>0.47926501740494931</v>
      </c>
      <c r="AH30" s="2">
        <v>11.981625435123732</v>
      </c>
      <c r="AI30" s="2">
        <v>11.350730756560674</v>
      </c>
      <c r="AJ30" s="5">
        <v>4.2078052787632636</v>
      </c>
      <c r="AL30" s="19">
        <v>1</v>
      </c>
    </row>
    <row r="31" spans="1:38" x14ac:dyDescent="0.35">
      <c r="A31" s="3" t="s">
        <v>42</v>
      </c>
      <c r="B31" s="3">
        <v>100.02</v>
      </c>
      <c r="C31" s="2" t="s">
        <v>46</v>
      </c>
      <c r="D31" s="3" t="s">
        <v>35</v>
      </c>
      <c r="E31" s="5">
        <v>2</v>
      </c>
      <c r="F31" s="2"/>
      <c r="G31" s="2">
        <v>25</v>
      </c>
      <c r="H31" s="2">
        <v>1.0416666666666667</v>
      </c>
      <c r="I31" s="2">
        <v>87.190950153340509</v>
      </c>
      <c r="J31" s="2">
        <v>2.2039906762788816E-2</v>
      </c>
      <c r="K31" s="2">
        <v>9.5080773072505839E-4</v>
      </c>
      <c r="L31" s="2">
        <v>4.314027917442733E-2</v>
      </c>
      <c r="M31" s="2">
        <v>29.3</v>
      </c>
      <c r="N31" s="2">
        <v>0.13734656180033278</v>
      </c>
      <c r="O31" s="2">
        <v>0.23627733834601022</v>
      </c>
      <c r="P31" s="2">
        <v>1.7203003500699043</v>
      </c>
      <c r="Q31" s="2">
        <v>100.02561848617829</v>
      </c>
      <c r="R31" s="2">
        <v>16.62971044974827</v>
      </c>
      <c r="S31" s="2">
        <v>8.6666975703249509</v>
      </c>
      <c r="T31" s="2">
        <v>0.52115745469616048</v>
      </c>
      <c r="U31" s="2">
        <v>0.85744577121819943</v>
      </c>
      <c r="V31" s="2">
        <v>2.5704140719565328E-2</v>
      </c>
      <c r="W31" s="2">
        <v>7.7486676326390849E-2</v>
      </c>
      <c r="X31" s="2">
        <v>117.27916159435652</v>
      </c>
      <c r="Y31" s="2">
        <v>3.0391736685446993E-2</v>
      </c>
      <c r="Z31" s="2">
        <v>0.17911307725813097</v>
      </c>
      <c r="AA31" s="2">
        <v>193.91716785964229</v>
      </c>
      <c r="AB31" s="2">
        <v>3.165805904734062E-2</v>
      </c>
      <c r="AC31" s="2">
        <v>0.46429877970549471</v>
      </c>
      <c r="AD31" s="2">
        <v>98.017494131713249</v>
      </c>
      <c r="AE31" s="2">
        <v>1.0416666666666667</v>
      </c>
      <c r="AF31" s="2">
        <v>1.3112114519073872</v>
      </c>
      <c r="AG31" s="2">
        <v>1.3416031885928341</v>
      </c>
      <c r="AH31" s="2">
        <v>1.397503321450869</v>
      </c>
      <c r="AI31" s="2">
        <v>1.3658452624035284</v>
      </c>
      <c r="AJ31" s="5">
        <v>4.2078052787632636</v>
      </c>
      <c r="AL31" s="19">
        <v>1</v>
      </c>
    </row>
    <row r="32" spans="1:38" x14ac:dyDescent="0.35">
      <c r="A32" s="3" t="s">
        <v>42</v>
      </c>
      <c r="B32" s="3">
        <v>200.02</v>
      </c>
      <c r="C32" s="2" t="s">
        <v>46</v>
      </c>
      <c r="D32" s="3" t="s">
        <v>35</v>
      </c>
      <c r="E32" s="5">
        <v>3</v>
      </c>
      <c r="F32" s="2"/>
      <c r="G32" s="2">
        <v>25</v>
      </c>
      <c r="H32" s="2">
        <v>1.0416666666666667</v>
      </c>
      <c r="I32" s="2">
        <v>128.16440411353628</v>
      </c>
      <c r="J32" s="2">
        <v>1.9942180293849202E-2</v>
      </c>
      <c r="K32" s="2">
        <v>9.8409759748961136E-4</v>
      </c>
      <c r="L32" s="2">
        <v>4.934754289595597E-2</v>
      </c>
      <c r="M32" s="2">
        <v>60.42</v>
      </c>
      <c r="N32" s="2">
        <v>0.14041075394652752</v>
      </c>
      <c r="O32" s="2">
        <v>0.1234829018885539</v>
      </c>
      <c r="P32" s="2">
        <v>0.87944048741152525</v>
      </c>
      <c r="Q32" s="2">
        <v>100.02561848617829</v>
      </c>
      <c r="R32" s="2">
        <v>16.62971044974827</v>
      </c>
      <c r="S32" s="2">
        <v>8.6666975703249509</v>
      </c>
      <c r="T32" s="2">
        <v>0.52115745469616048</v>
      </c>
      <c r="U32" s="2">
        <v>0.85744577121819943</v>
      </c>
      <c r="V32" s="2">
        <v>2.3257657758946945E-2</v>
      </c>
      <c r="W32" s="2">
        <v>7.0111811118536538E-2</v>
      </c>
      <c r="X32" s="2">
        <v>129.61618505888072</v>
      </c>
      <c r="Y32" s="2">
        <v>2.55815696084426E-2</v>
      </c>
      <c r="Z32" s="2">
        <v>8.3233367697609043E-2</v>
      </c>
      <c r="AA32" s="2">
        <v>127.18710759630233</v>
      </c>
      <c r="AB32" s="2">
        <v>2.6647468342127712E-2</v>
      </c>
      <c r="AC32" s="2">
        <v>0.46429877970549471</v>
      </c>
      <c r="AD32" s="2">
        <v>116.45656259558893</v>
      </c>
      <c r="AE32" s="2">
        <v>1.0416666666666667</v>
      </c>
      <c r="AF32" s="2">
        <v>0.49975290048313969</v>
      </c>
      <c r="AG32" s="2">
        <v>0.5253344700915823</v>
      </c>
      <c r="AH32" s="2">
        <v>0.54722340634539823</v>
      </c>
      <c r="AI32" s="2">
        <v>0.52057593800327051</v>
      </c>
      <c r="AJ32" s="5">
        <v>4.2078052787632636</v>
      </c>
      <c r="AL32" s="19">
        <v>1</v>
      </c>
    </row>
    <row r="33" spans="1:38" x14ac:dyDescent="0.35">
      <c r="A33" s="3" t="s">
        <v>33</v>
      </c>
      <c r="B33" s="3">
        <v>100.02</v>
      </c>
      <c r="C33" s="2" t="s">
        <v>46</v>
      </c>
      <c r="D33" s="3" t="s">
        <v>35</v>
      </c>
      <c r="E33" s="5">
        <v>2</v>
      </c>
      <c r="F33" s="2"/>
      <c r="G33" s="2">
        <v>15</v>
      </c>
      <c r="H33" s="2">
        <v>0.625</v>
      </c>
      <c r="I33" s="2">
        <v>118.55209618106333</v>
      </c>
      <c r="J33" s="2">
        <v>2.2247902184741656E-2</v>
      </c>
      <c r="K33" s="2">
        <v>9.7658923651655302E-4</v>
      </c>
      <c r="L33" s="2">
        <v>4.3895789742654033E-2</v>
      </c>
      <c r="M33" s="2">
        <v>44.2</v>
      </c>
      <c r="N33" s="2">
        <v>0.14422768669590377</v>
      </c>
      <c r="O33" s="2">
        <v>0.20043846032725973</v>
      </c>
      <c r="P33" s="2">
        <v>1.3897363600504342</v>
      </c>
      <c r="Q33" s="2">
        <v>100.02561848617829</v>
      </c>
      <c r="R33" s="2">
        <v>16.62971044974827</v>
      </c>
      <c r="S33" s="2">
        <v>8.6666975703249509</v>
      </c>
      <c r="T33" s="2">
        <v>0.52115745469616048</v>
      </c>
      <c r="U33" s="2">
        <v>0.85744577121819943</v>
      </c>
      <c r="V33" s="2">
        <v>2.5946716319019663E-2</v>
      </c>
      <c r="W33" s="2">
        <v>7.8217991026448525E-2</v>
      </c>
      <c r="X33" s="2">
        <v>116.18280300491722</v>
      </c>
      <c r="Y33" s="2">
        <v>2.9209786153768617E-2</v>
      </c>
      <c r="Z33" s="2">
        <v>0.12237405779210664</v>
      </c>
      <c r="AA33" s="2">
        <v>143.42755861120312</v>
      </c>
      <c r="AB33" s="2">
        <v>1.8256116346105387E-2</v>
      </c>
      <c r="AC33" s="2">
        <v>0.46429877970549471</v>
      </c>
      <c r="AD33" s="2">
        <v>114.92171071909675</v>
      </c>
      <c r="AE33" s="2">
        <v>0.625</v>
      </c>
      <c r="AF33" s="2">
        <v>1.1744641677465011</v>
      </c>
      <c r="AG33" s="2">
        <v>1.2036739539002697</v>
      </c>
      <c r="AH33" s="2">
        <v>0.75229622118766848</v>
      </c>
      <c r="AI33" s="2">
        <v>0.73404010484156323</v>
      </c>
      <c r="AJ33" s="5">
        <v>4.2078052787632636</v>
      </c>
      <c r="AL33" s="19">
        <v>1</v>
      </c>
    </row>
    <row r="34" spans="1:38" x14ac:dyDescent="0.35">
      <c r="A34" s="3"/>
      <c r="B34" s="3"/>
      <c r="C34" s="2"/>
      <c r="D34" s="3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"/>
      <c r="AL34" s="19">
        <v>1</v>
      </c>
    </row>
    <row r="35" spans="1:38" x14ac:dyDescent="0.35">
      <c r="A35" s="3" t="s">
        <v>32</v>
      </c>
      <c r="B35" s="3">
        <v>100.04</v>
      </c>
      <c r="C35" s="2" t="s">
        <v>48</v>
      </c>
      <c r="D35" s="3" t="s">
        <v>37</v>
      </c>
      <c r="E35" s="5">
        <v>4</v>
      </c>
      <c r="F35" s="2"/>
      <c r="G35" s="2">
        <v>600</v>
      </c>
      <c r="H35" s="2">
        <v>25</v>
      </c>
      <c r="I35" s="2">
        <v>115.42053489781935</v>
      </c>
      <c r="J35" s="2">
        <v>3.3304809283798427E-2</v>
      </c>
      <c r="K35" s="2">
        <v>1.0125056066536079E-3</v>
      </c>
      <c r="L35" s="2">
        <v>3.0401183145226864E-2</v>
      </c>
      <c r="M35" s="2">
        <v>115.51</v>
      </c>
      <c r="N35" s="2">
        <v>0.20120363466437666</v>
      </c>
      <c r="O35" s="2">
        <v>9.3796471090413905E-2</v>
      </c>
      <c r="P35" s="2">
        <v>0.4661768225354066</v>
      </c>
      <c r="Q35" s="2">
        <v>100.41690928334438</v>
      </c>
      <c r="R35" s="2">
        <v>16.823798891006039</v>
      </c>
      <c r="S35" s="2">
        <v>9.107091034750562</v>
      </c>
      <c r="T35" s="2">
        <v>0.54132191508893934</v>
      </c>
      <c r="U35" s="2">
        <v>0.85650207037314108</v>
      </c>
      <c r="V35" s="2">
        <v>3.8884680417980724E-2</v>
      </c>
      <c r="W35" s="2">
        <v>0.1213840551792127</v>
      </c>
      <c r="X35" s="2">
        <v>80.279484357187712</v>
      </c>
      <c r="Y35" s="2">
        <v>4.0626552417499177E-2</v>
      </c>
      <c r="Z35" s="2">
        <v>0.12361289477313479</v>
      </c>
      <c r="AA35" s="2">
        <v>74.893450141876215</v>
      </c>
      <c r="AB35" s="2">
        <v>1.0156638104374793</v>
      </c>
      <c r="AC35" s="2">
        <v>0.92176312519462622</v>
      </c>
      <c r="AD35" s="2">
        <v>49.595124736557892</v>
      </c>
      <c r="AE35" s="2">
        <v>25</v>
      </c>
      <c r="AF35" s="2">
        <v>10.358010811312445</v>
      </c>
      <c r="AG35" s="2">
        <v>10.398637363729945</v>
      </c>
      <c r="AH35" s="2">
        <v>259.96593409324862</v>
      </c>
      <c r="AI35" s="2">
        <v>258.95027028281112</v>
      </c>
      <c r="AJ35" s="5">
        <v>81.197815089207793</v>
      </c>
      <c r="AL35" s="19">
        <v>1</v>
      </c>
    </row>
    <row r="36" spans="1:38" x14ac:dyDescent="0.35">
      <c r="A36" s="3" t="s">
        <v>32</v>
      </c>
      <c r="B36" s="3">
        <v>200.04</v>
      </c>
      <c r="C36" s="2" t="s">
        <v>48</v>
      </c>
      <c r="D36" s="3" t="s">
        <v>37</v>
      </c>
      <c r="E36" s="5">
        <v>4</v>
      </c>
      <c r="F36" s="2"/>
      <c r="G36" s="2">
        <v>600</v>
      </c>
      <c r="H36" s="2">
        <v>25</v>
      </c>
      <c r="I36" s="2">
        <v>107.35496411328371</v>
      </c>
      <c r="J36" s="2">
        <v>3.3360880862619416E-2</v>
      </c>
      <c r="K36" s="2">
        <v>9.570540722715808E-4</v>
      </c>
      <c r="L36" s="2">
        <v>2.8687913733835241E-2</v>
      </c>
      <c r="M36" s="2">
        <v>119.27</v>
      </c>
      <c r="N36" s="2">
        <v>0.20415010918028162</v>
      </c>
      <c r="O36" s="2">
        <v>9.4176988491329591E-2</v>
      </c>
      <c r="P36" s="2">
        <v>0.46131245713987562</v>
      </c>
      <c r="Q36" s="2">
        <v>100.41690928334438</v>
      </c>
      <c r="R36" s="2">
        <v>16.823798891006039</v>
      </c>
      <c r="S36" s="2">
        <v>9.107091034750562</v>
      </c>
      <c r="T36" s="2">
        <v>0.54132191508893934</v>
      </c>
      <c r="U36" s="2">
        <v>0.85650207037314108</v>
      </c>
      <c r="V36" s="2">
        <v>3.8950146201147555E-2</v>
      </c>
      <c r="W36" s="2">
        <v>0.12158826469447391</v>
      </c>
      <c r="X36" s="2">
        <v>80.144454261995918</v>
      </c>
      <c r="Y36" s="2">
        <v>4.0661809730788548E-2</v>
      </c>
      <c r="Z36" s="2">
        <v>0.12371903533163577</v>
      </c>
      <c r="AA36" s="2">
        <v>74.827824223680736</v>
      </c>
      <c r="AB36" s="2">
        <v>1.0165452432697137</v>
      </c>
      <c r="AC36" s="2">
        <v>0.92176312519462622</v>
      </c>
      <c r="AD36" s="2">
        <v>48.354564620363846</v>
      </c>
      <c r="AE36" s="2">
        <v>25</v>
      </c>
      <c r="AF36" s="2">
        <v>9.9240681017242913</v>
      </c>
      <c r="AG36" s="2">
        <v>9.9647299114550805</v>
      </c>
      <c r="AH36" s="2">
        <v>249.11824778637703</v>
      </c>
      <c r="AI36" s="2">
        <v>248.10170254310728</v>
      </c>
      <c r="AJ36" s="5">
        <v>81.197815089207793</v>
      </c>
      <c r="AL36" s="19">
        <v>1</v>
      </c>
    </row>
    <row r="37" spans="1:38" x14ac:dyDescent="0.35">
      <c r="A37" s="3" t="s">
        <v>32</v>
      </c>
      <c r="B37" s="3">
        <v>300.05</v>
      </c>
      <c r="C37" s="2" t="s">
        <v>48</v>
      </c>
      <c r="D37" s="3" t="s">
        <v>37</v>
      </c>
      <c r="E37" s="5">
        <v>4</v>
      </c>
      <c r="F37" s="2"/>
      <c r="G37" s="2">
        <v>600</v>
      </c>
      <c r="H37" s="2">
        <v>25</v>
      </c>
      <c r="I37" s="2">
        <v>83.769733116783911</v>
      </c>
      <c r="J37" s="2">
        <v>1.5344457035988359E-2</v>
      </c>
      <c r="K37" s="2">
        <v>1.0462293532400597E-3</v>
      </c>
      <c r="L37" s="2">
        <v>6.8182885245549552E-2</v>
      </c>
      <c r="M37" s="2">
        <v>80.17</v>
      </c>
      <c r="N37" s="2">
        <v>0.14298983123037259</v>
      </c>
      <c r="O37" s="2">
        <v>8.0294030978198302E-2</v>
      </c>
      <c r="P37" s="2">
        <v>0.56153665115413454</v>
      </c>
      <c r="Q37" s="2">
        <v>100.41690928334438</v>
      </c>
      <c r="R37" s="2">
        <v>16.823798891006039</v>
      </c>
      <c r="S37" s="2">
        <v>9.107091034750562</v>
      </c>
      <c r="T37" s="2">
        <v>0.54132191508893934</v>
      </c>
      <c r="U37" s="2">
        <v>0.85650207037314108</v>
      </c>
      <c r="V37" s="2">
        <v>1.7915259713620353E-2</v>
      </c>
      <c r="W37" s="2">
        <v>5.5925877085108849E-2</v>
      </c>
      <c r="X37" s="2">
        <v>174.24751251963383</v>
      </c>
      <c r="Y37" s="2">
        <v>1.9698842490598931E-2</v>
      </c>
      <c r="Z37" s="2">
        <v>6.0110914732912579E-2</v>
      </c>
      <c r="AA37" s="2">
        <v>154.90731327325338</v>
      </c>
      <c r="AB37" s="2">
        <v>0.49247106226497328</v>
      </c>
      <c r="AC37" s="2">
        <v>0.92176312519462622</v>
      </c>
      <c r="AD37" s="2">
        <v>78.828119677466788</v>
      </c>
      <c r="AE37" s="2">
        <v>25</v>
      </c>
      <c r="AF37" s="2">
        <v>6.2986438130688391</v>
      </c>
      <c r="AG37" s="2">
        <v>6.3183426555594382</v>
      </c>
      <c r="AH37" s="2">
        <v>157.95856638898596</v>
      </c>
      <c r="AI37" s="2">
        <v>157.46609532672099</v>
      </c>
      <c r="AJ37" s="5">
        <v>81.197815089207793</v>
      </c>
      <c r="AL37" s="19">
        <v>1</v>
      </c>
    </row>
    <row r="38" spans="1:38" x14ac:dyDescent="0.35">
      <c r="A38" s="3" t="s">
        <v>32</v>
      </c>
      <c r="B38" s="3">
        <v>400.02</v>
      </c>
      <c r="C38" s="2" t="s">
        <v>48</v>
      </c>
      <c r="D38" s="3" t="s">
        <v>37</v>
      </c>
      <c r="E38" s="5">
        <v>4</v>
      </c>
      <c r="F38" s="2"/>
      <c r="G38" s="2">
        <v>600</v>
      </c>
      <c r="H38" s="2">
        <v>25</v>
      </c>
      <c r="I38" s="2">
        <v>86.623782215152943</v>
      </c>
      <c r="J38" s="2">
        <v>3.3292795752172782E-2</v>
      </c>
      <c r="K38" s="2">
        <v>1.0343037873379293E-3</v>
      </c>
      <c r="L38" s="2">
        <v>3.1066894923368751E-2</v>
      </c>
      <c r="M38" s="2">
        <v>126.79</v>
      </c>
      <c r="N38" s="2">
        <v>0.21475707844064029</v>
      </c>
      <c r="O38" s="2">
        <v>8.762714169288334E-2</v>
      </c>
      <c r="P38" s="2">
        <v>0.40802911982760948</v>
      </c>
      <c r="Q38" s="2">
        <v>100.41690928334438</v>
      </c>
      <c r="R38" s="2">
        <v>16.823798891006039</v>
      </c>
      <c r="S38" s="2">
        <v>9.107091034750562</v>
      </c>
      <c r="T38" s="2">
        <v>0.54132191508893934</v>
      </c>
      <c r="U38" s="2">
        <v>0.85650207037314108</v>
      </c>
      <c r="V38" s="2">
        <v>3.8870654145259149E-2</v>
      </c>
      <c r="W38" s="2">
        <v>0.1213403314991706</v>
      </c>
      <c r="X38" s="2">
        <v>80.308493376739591</v>
      </c>
      <c r="Y38" s="2">
        <v>4.0564455536856593E-2</v>
      </c>
      <c r="Z38" s="2">
        <v>0.12301431690440237</v>
      </c>
      <c r="AA38" s="2">
        <v>74.759150362081854</v>
      </c>
      <c r="AB38" s="2">
        <v>1.0141113884214148</v>
      </c>
      <c r="AC38" s="2">
        <v>0.92176312519462622</v>
      </c>
      <c r="AD38" s="2">
        <v>45.208400318023465</v>
      </c>
      <c r="AE38" s="2">
        <v>25</v>
      </c>
      <c r="AF38" s="2">
        <v>8.769986835928286</v>
      </c>
      <c r="AG38" s="2">
        <v>8.810551291465142</v>
      </c>
      <c r="AH38" s="2">
        <v>220.26378228662855</v>
      </c>
      <c r="AI38" s="2">
        <v>219.24967089820714</v>
      </c>
      <c r="AJ38" s="5">
        <v>81.197815089207793</v>
      </c>
      <c r="AL38" s="19">
        <v>1</v>
      </c>
    </row>
    <row r="39" spans="1:38" x14ac:dyDescent="0.35">
      <c r="A39" s="3" t="s">
        <v>42</v>
      </c>
      <c r="B39" s="3">
        <v>200.04</v>
      </c>
      <c r="C39" s="2" t="s">
        <v>48</v>
      </c>
      <c r="D39" s="3" t="s">
        <v>37</v>
      </c>
      <c r="E39" s="5">
        <v>4</v>
      </c>
      <c r="F39" s="2"/>
      <c r="G39" s="2">
        <v>25</v>
      </c>
      <c r="H39" s="2">
        <v>1.0416666666666667</v>
      </c>
      <c r="I39" s="2">
        <v>116.45656259558893</v>
      </c>
      <c r="J39" s="2">
        <v>3.3470865773383263E-2</v>
      </c>
      <c r="K39" s="2">
        <v>9.5400945794963646E-4</v>
      </c>
      <c r="L39" s="2">
        <v>2.8502682434593158E-2</v>
      </c>
      <c r="M39" s="2">
        <v>123.01</v>
      </c>
      <c r="N39" s="2">
        <v>0.19759162139385153</v>
      </c>
      <c r="O39" s="2">
        <v>0.10133696529618064</v>
      </c>
      <c r="P39" s="2">
        <v>0.51286063944072657</v>
      </c>
      <c r="Q39" s="2">
        <v>100.41690928334438</v>
      </c>
      <c r="R39" s="2">
        <v>16.823798891006039</v>
      </c>
      <c r="S39" s="2">
        <v>9.107091034750562</v>
      </c>
      <c r="T39" s="2">
        <v>0.54132191508893934</v>
      </c>
      <c r="U39" s="2">
        <v>0.85650207037314108</v>
      </c>
      <c r="V39" s="2">
        <v>3.9078557928997705E-2</v>
      </c>
      <c r="W39" s="2">
        <v>0.12198910760307723</v>
      </c>
      <c r="X39" s="2">
        <v>79.881092544197813</v>
      </c>
      <c r="Y39" s="2">
        <v>4.0684863281358091E-2</v>
      </c>
      <c r="Z39" s="2">
        <v>0.12444216907656373</v>
      </c>
      <c r="AA39" s="2">
        <v>75.179918503231406</v>
      </c>
      <c r="AB39" s="2">
        <v>4.2380065918081349E-2</v>
      </c>
      <c r="AC39" s="2">
        <v>0.92176312519462622</v>
      </c>
      <c r="AD39" s="2">
        <v>49.872592869705358</v>
      </c>
      <c r="AE39" s="2">
        <v>1.0416666666666667</v>
      </c>
      <c r="AF39" s="2">
        <v>10.444958909208202</v>
      </c>
      <c r="AG39" s="2">
        <v>10.48564377248956</v>
      </c>
      <c r="AH39" s="2">
        <v>10.922545596343292</v>
      </c>
      <c r="AI39" s="2">
        <v>10.880165530425211</v>
      </c>
      <c r="AJ39" s="5">
        <v>81.197815089207793</v>
      </c>
      <c r="AL39" s="19">
        <v>1</v>
      </c>
    </row>
    <row r="40" spans="1:38" x14ac:dyDescent="0.35">
      <c r="A40" s="3" t="s">
        <v>42</v>
      </c>
      <c r="B40" s="3">
        <v>400.02</v>
      </c>
      <c r="C40" s="2" t="s">
        <v>48</v>
      </c>
      <c r="D40" s="3" t="s">
        <v>37</v>
      </c>
      <c r="E40" s="5">
        <v>4</v>
      </c>
      <c r="F40" s="2"/>
      <c r="G40" s="2">
        <v>25</v>
      </c>
      <c r="H40" s="2">
        <v>1.0416666666666667</v>
      </c>
      <c r="I40" s="2">
        <v>83.398999116407921</v>
      </c>
      <c r="J40" s="2">
        <v>3.3367301684441249E-2</v>
      </c>
      <c r="K40" s="2">
        <v>8.9681614412906755E-4</v>
      </c>
      <c r="L40" s="2">
        <v>2.6877095205670814E-2</v>
      </c>
      <c r="M40" s="2">
        <v>114.75</v>
      </c>
      <c r="N40" s="2">
        <v>0.20194532836519039</v>
      </c>
      <c r="O40" s="2">
        <v>9.9293125535271656E-2</v>
      </c>
      <c r="P40" s="2">
        <v>0.49168320128561566</v>
      </c>
      <c r="Q40" s="2">
        <v>100.41690928334438</v>
      </c>
      <c r="R40" s="2">
        <v>16.823798891006039</v>
      </c>
      <c r="S40" s="2">
        <v>9.107091034750562</v>
      </c>
      <c r="T40" s="2">
        <v>0.54132191508893934</v>
      </c>
      <c r="U40" s="2">
        <v>0.85650207037314108</v>
      </c>
      <c r="V40" s="2">
        <v>3.8957642764254556E-2</v>
      </c>
      <c r="W40" s="2">
        <v>0.12161151378471806</v>
      </c>
      <c r="X40" s="2">
        <v>80.128931720272305</v>
      </c>
      <c r="Y40" s="2">
        <v>4.0717514906870596E-2</v>
      </c>
      <c r="Z40" s="2">
        <v>0.12407058906242852</v>
      </c>
      <c r="AA40" s="2">
        <v>74.835267619959311</v>
      </c>
      <c r="AB40" s="2">
        <v>4.2414078027990208E-2</v>
      </c>
      <c r="AC40" s="2">
        <v>0.92176312519462622</v>
      </c>
      <c r="AD40" s="2">
        <v>44.755881749653199</v>
      </c>
      <c r="AE40" s="2">
        <v>1.0416666666666667</v>
      </c>
      <c r="AF40" s="2">
        <v>8.6313254083088164</v>
      </c>
      <c r="AG40" s="2">
        <v>8.6720429232156864</v>
      </c>
      <c r="AH40" s="2">
        <v>9.0333780450163399</v>
      </c>
      <c r="AI40" s="2">
        <v>8.9909639669883514</v>
      </c>
      <c r="AJ40" s="5">
        <v>81.197815089207793</v>
      </c>
      <c r="AL40" s="19">
        <v>1</v>
      </c>
    </row>
    <row r="41" spans="1:38" x14ac:dyDescent="0.35">
      <c r="A41" s="3" t="s">
        <v>33</v>
      </c>
      <c r="B41" s="3">
        <v>100.04</v>
      </c>
      <c r="C41" s="2" t="s">
        <v>48</v>
      </c>
      <c r="D41" s="3" t="s">
        <v>37</v>
      </c>
      <c r="E41" s="5">
        <v>4</v>
      </c>
      <c r="F41" s="2"/>
      <c r="G41" s="2">
        <v>15</v>
      </c>
      <c r="H41" s="2">
        <v>0.625</v>
      </c>
      <c r="I41" s="2">
        <v>124.57553656280581</v>
      </c>
      <c r="J41" s="2">
        <v>3.3323195528055655E-2</v>
      </c>
      <c r="K41" s="2">
        <v>9.2830733795662705E-4</v>
      </c>
      <c r="L41" s="2">
        <v>2.7857692614595177E-2</v>
      </c>
      <c r="M41" s="2">
        <v>51.35</v>
      </c>
      <c r="N41" s="2">
        <v>0.1376759614234502</v>
      </c>
      <c r="O41" s="2">
        <v>0.15732511727972687</v>
      </c>
      <c r="P41" s="2">
        <v>1.1427203097267047</v>
      </c>
      <c r="Q41" s="2">
        <v>100.41690928334438</v>
      </c>
      <c r="R41" s="2">
        <v>16.823798891006039</v>
      </c>
      <c r="S41" s="2">
        <v>9.107091034750562</v>
      </c>
      <c r="T41" s="2">
        <v>0.54132191508893934</v>
      </c>
      <c r="U41" s="2">
        <v>0.85650207037314108</v>
      </c>
      <c r="V41" s="2">
        <v>3.8906147084429313E-2</v>
      </c>
      <c r="W41" s="2">
        <v>0.1214508429010174</v>
      </c>
      <c r="X41" s="2">
        <v>80.235042068485242</v>
      </c>
      <c r="Y41" s="2">
        <v>4.1587275836589978E-2</v>
      </c>
      <c r="Z41" s="2">
        <v>0.14724237648693977</v>
      </c>
      <c r="AA41" s="2">
        <v>85.135731600779152</v>
      </c>
      <c r="AB41" s="2">
        <v>2.5992047397868735E-2</v>
      </c>
      <c r="AC41" s="2">
        <v>0.92176312519462622</v>
      </c>
      <c r="AD41" s="2">
        <v>55.322767514606674</v>
      </c>
      <c r="AE41" s="2">
        <v>0.625</v>
      </c>
      <c r="AF41" s="2">
        <v>11.683633539953178</v>
      </c>
      <c r="AG41" s="2">
        <v>11.725220815789768</v>
      </c>
      <c r="AH41" s="2">
        <v>7.3282630098686052</v>
      </c>
      <c r="AI41" s="2">
        <v>7.302270962470736</v>
      </c>
      <c r="AJ41" s="5">
        <v>81.197815089207793</v>
      </c>
      <c r="AL41" s="19">
        <v>1</v>
      </c>
    </row>
    <row r="42" spans="1:38" x14ac:dyDescent="0.35">
      <c r="A42" s="3" t="s">
        <v>33</v>
      </c>
      <c r="B42" s="3">
        <v>300.05</v>
      </c>
      <c r="C42" s="2" t="s">
        <v>48</v>
      </c>
      <c r="D42" s="3" t="s">
        <v>37</v>
      </c>
      <c r="E42" s="5">
        <v>4</v>
      </c>
      <c r="F42" s="2"/>
      <c r="G42" s="2">
        <v>15</v>
      </c>
      <c r="H42" s="2">
        <v>0.625</v>
      </c>
      <c r="I42" s="2">
        <v>83.027716283632486</v>
      </c>
      <c r="J42" s="2">
        <v>1.5363447925768926E-2</v>
      </c>
      <c r="K42" s="2">
        <v>9.5399682337830795E-4</v>
      </c>
      <c r="L42" s="2">
        <v>6.2095229403432324E-2</v>
      </c>
      <c r="M42" s="2">
        <v>112.94</v>
      </c>
      <c r="N42" s="2">
        <v>0.17469354553502595</v>
      </c>
      <c r="O42" s="2">
        <v>9.0065699842521357E-2</v>
      </c>
      <c r="P42" s="2">
        <v>0.51556398129467951</v>
      </c>
      <c r="Q42" s="2">
        <v>100.41690928334438</v>
      </c>
      <c r="R42" s="2">
        <v>16.823798891006039</v>
      </c>
      <c r="S42" s="2">
        <v>9.107091034750562</v>
      </c>
      <c r="T42" s="2">
        <v>0.54132191508893934</v>
      </c>
      <c r="U42" s="2">
        <v>0.85650207037314108</v>
      </c>
      <c r="V42" s="2">
        <v>1.793743232760165E-2</v>
      </c>
      <c r="W42" s="2">
        <v>5.5994839771679308E-2</v>
      </c>
      <c r="X42" s="2">
        <v>174.03133633280518</v>
      </c>
      <c r="Y42" s="2">
        <v>1.9484214207670943E-2</v>
      </c>
      <c r="Z42" s="2">
        <v>5.8616177126462561E-2</v>
      </c>
      <c r="AA42" s="2">
        <v>154.40156565923834</v>
      </c>
      <c r="AB42" s="2">
        <v>1.2177633879794338E-2</v>
      </c>
      <c r="AC42" s="2">
        <v>0.92176312519462622</v>
      </c>
      <c r="AD42" s="2">
        <v>78.501701875722119</v>
      </c>
      <c r="AE42" s="2">
        <v>0.625</v>
      </c>
      <c r="AF42" s="2">
        <v>6.1974475776449376</v>
      </c>
      <c r="AG42" s="2">
        <v>6.2169317918526081</v>
      </c>
      <c r="AH42" s="2">
        <v>3.8855823699078802</v>
      </c>
      <c r="AI42" s="2">
        <v>3.8734047360280859</v>
      </c>
      <c r="AJ42" s="5">
        <v>81.197815089207793</v>
      </c>
      <c r="AL42" s="19">
        <v>1</v>
      </c>
    </row>
    <row r="43" spans="1:38" x14ac:dyDescent="0.35">
      <c r="A43" s="3" t="s">
        <v>33</v>
      </c>
      <c r="B43" s="3">
        <v>400.02</v>
      </c>
      <c r="C43" s="2" t="s">
        <v>48</v>
      </c>
      <c r="D43" s="3" t="s">
        <v>37</v>
      </c>
      <c r="E43" s="5">
        <v>4</v>
      </c>
      <c r="F43" s="2"/>
      <c r="G43" s="2">
        <v>15</v>
      </c>
      <c r="H43" s="2">
        <v>0.625</v>
      </c>
      <c r="I43" s="2">
        <v>83.199102345524423</v>
      </c>
      <c r="J43" s="2">
        <v>3.3247574541690028E-2</v>
      </c>
      <c r="K43" s="2">
        <v>1.0172689197580471E-3</v>
      </c>
      <c r="L43" s="2">
        <v>3.0596785894335427E-2</v>
      </c>
      <c r="M43" s="2">
        <v>158.94999999999999</v>
      </c>
      <c r="N43" s="2">
        <v>0.2634782638223237</v>
      </c>
      <c r="O43" s="2">
        <v>9.806037709450402E-2</v>
      </c>
      <c r="P43" s="2">
        <v>0.37217634453759318</v>
      </c>
      <c r="Q43" s="2">
        <v>100.41690928334438</v>
      </c>
      <c r="R43" s="2">
        <v>16.823798891006039</v>
      </c>
      <c r="S43" s="2">
        <v>9.107091034750562</v>
      </c>
      <c r="T43" s="2">
        <v>0.54132191508893934</v>
      </c>
      <c r="U43" s="2">
        <v>0.85650207037314108</v>
      </c>
      <c r="V43" s="2">
        <v>3.8817856595729526E-2</v>
      </c>
      <c r="W43" s="2">
        <v>0.1211754707039155</v>
      </c>
      <c r="X43" s="2">
        <v>80.417693517948237</v>
      </c>
      <c r="Y43" s="2">
        <v>4.047547385790206E-2</v>
      </c>
      <c r="Z43" s="2">
        <v>0.12248090814224122</v>
      </c>
      <c r="AA43" s="2">
        <v>74.76262027171434</v>
      </c>
      <c r="AB43" s="2">
        <v>2.5297171161188788E-2</v>
      </c>
      <c r="AC43" s="2">
        <v>0.92176312519462622</v>
      </c>
      <c r="AD43" s="2">
        <v>44.694964412073688</v>
      </c>
      <c r="AE43" s="2">
        <v>0.625</v>
      </c>
      <c r="AF43" s="2">
        <v>8.5652390897926836</v>
      </c>
      <c r="AG43" s="2">
        <v>8.6057145636505847</v>
      </c>
      <c r="AH43" s="2">
        <v>5.3785716022816157</v>
      </c>
      <c r="AI43" s="2">
        <v>5.3532744311204272</v>
      </c>
      <c r="AJ43" s="5">
        <v>81.197815089207793</v>
      </c>
      <c r="AL43" s="19">
        <v>1</v>
      </c>
    </row>
    <row r="44" spans="1:38" x14ac:dyDescent="0.35">
      <c r="A44" s="3"/>
      <c r="B44" s="3"/>
      <c r="C44" s="2"/>
      <c r="D44" s="3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"/>
      <c r="AL44" s="19">
        <v>1</v>
      </c>
    </row>
    <row r="45" spans="1:38" x14ac:dyDescent="0.35">
      <c r="A45" s="3" t="s">
        <v>32</v>
      </c>
      <c r="B45" s="3">
        <v>100.07</v>
      </c>
      <c r="C45" s="2" t="s">
        <v>50</v>
      </c>
      <c r="D45" s="3" t="s">
        <v>39</v>
      </c>
      <c r="E45" s="5">
        <v>2</v>
      </c>
      <c r="F45" s="2"/>
      <c r="G45" s="2">
        <v>600</v>
      </c>
      <c r="H45" s="2">
        <v>25</v>
      </c>
      <c r="I45" s="2">
        <v>98.047065386864148</v>
      </c>
      <c r="J45" s="2">
        <v>1.991604996321512E-2</v>
      </c>
      <c r="K45" s="2">
        <v>1.2198016582059316E-3</v>
      </c>
      <c r="L45" s="2">
        <v>6.1247168010669852E-2</v>
      </c>
      <c r="M45" s="2">
        <v>28.98</v>
      </c>
      <c r="N45" s="2">
        <v>0.12128194748969758</v>
      </c>
      <c r="O45" s="2">
        <v>0.20072796413354421</v>
      </c>
      <c r="P45" s="2">
        <v>1.6550522834455248</v>
      </c>
      <c r="Q45" s="2">
        <v>100.3531825820089</v>
      </c>
      <c r="R45" s="2">
        <v>15.407532957335697</v>
      </c>
      <c r="S45" s="2">
        <v>8.577141923556141</v>
      </c>
      <c r="T45" s="2">
        <v>0.55668496360233122</v>
      </c>
      <c r="U45" s="2">
        <v>0.86690188562199233</v>
      </c>
      <c r="V45" s="2">
        <v>2.2973822405433549E-2</v>
      </c>
      <c r="W45" s="2">
        <v>6.1714857265960293E-2</v>
      </c>
      <c r="X45" s="2">
        <v>116.92926232907442</v>
      </c>
      <c r="Y45" s="2">
        <v>2.7158844748073216E-2</v>
      </c>
      <c r="Z45" s="2">
        <v>0.15672520247179661</v>
      </c>
      <c r="AA45" s="2">
        <v>212.47911784253918</v>
      </c>
      <c r="AB45" s="2">
        <v>0.67897111870183036</v>
      </c>
      <c r="AC45" s="2">
        <v>0.44697254917263762</v>
      </c>
      <c r="AD45" s="2">
        <v>108.53400199098037</v>
      </c>
      <c r="AE45" s="2">
        <v>25</v>
      </c>
      <c r="AF45" s="2">
        <v>1.1865567633023482</v>
      </c>
      <c r="AG45" s="2">
        <v>1.2137156080504214</v>
      </c>
      <c r="AH45" s="2">
        <v>30.342890201260538</v>
      </c>
      <c r="AI45" s="2">
        <v>29.663919082558703</v>
      </c>
      <c r="AJ45" s="5">
        <v>3.1949229609086736</v>
      </c>
      <c r="AL45" s="19">
        <v>1</v>
      </c>
    </row>
    <row r="46" spans="1:38" x14ac:dyDescent="0.35">
      <c r="A46" s="3" t="s">
        <v>32</v>
      </c>
      <c r="B46" s="3">
        <v>300.02</v>
      </c>
      <c r="C46" s="2" t="s">
        <v>50</v>
      </c>
      <c r="D46" s="3" t="s">
        <v>39</v>
      </c>
      <c r="E46" s="5">
        <v>2</v>
      </c>
      <c r="F46" s="2"/>
      <c r="G46" s="2">
        <v>600</v>
      </c>
      <c r="H46" s="2">
        <v>25</v>
      </c>
      <c r="I46" s="2">
        <v>82.758418701981199</v>
      </c>
      <c r="J46" s="2">
        <v>1.8295770096329902E-2</v>
      </c>
      <c r="K46" s="2">
        <v>1.0444532705927759E-3</v>
      </c>
      <c r="L46" s="2">
        <v>5.7087144465282243E-2</v>
      </c>
      <c r="M46" s="2">
        <v>98.15</v>
      </c>
      <c r="N46" s="2">
        <v>0.15162169644001328</v>
      </c>
      <c r="O46" s="2">
        <v>7.7637841514920147E-2</v>
      </c>
      <c r="P46" s="2">
        <v>0.51204968245185367</v>
      </c>
      <c r="Q46" s="2">
        <v>100.3531825820089</v>
      </c>
      <c r="R46" s="2">
        <v>15.407532957335697</v>
      </c>
      <c r="S46" s="2">
        <v>8.577141923556141</v>
      </c>
      <c r="T46" s="2">
        <v>0.55668496360233122</v>
      </c>
      <c r="U46" s="2">
        <v>0.86690188562199233</v>
      </c>
      <c r="V46" s="2">
        <v>2.1104775984196751E-2</v>
      </c>
      <c r="W46" s="2">
        <v>5.6693648002474346E-2</v>
      </c>
      <c r="X46" s="2">
        <v>127.28373465036725</v>
      </c>
      <c r="Y46" s="2">
        <v>2.2649571668761328E-2</v>
      </c>
      <c r="Z46" s="2">
        <v>5.9596855252479895E-2</v>
      </c>
      <c r="AA46" s="2">
        <v>116.17250583231638</v>
      </c>
      <c r="AB46" s="2">
        <v>0.5662392917190332</v>
      </c>
      <c r="AC46" s="2">
        <v>0.44697254917263762</v>
      </c>
      <c r="AD46" s="2">
        <v>82.694655729224323</v>
      </c>
      <c r="AE46" s="2">
        <v>25</v>
      </c>
      <c r="AF46" s="2">
        <v>0.63392998689289748</v>
      </c>
      <c r="AG46" s="2">
        <v>0.65657955856165884</v>
      </c>
      <c r="AH46" s="2">
        <v>16.414488964041471</v>
      </c>
      <c r="AI46" s="2">
        <v>15.848249672322437</v>
      </c>
      <c r="AJ46" s="5">
        <v>3.1949229609086736</v>
      </c>
      <c r="AL46" s="19">
        <v>1</v>
      </c>
    </row>
    <row r="47" spans="1:38" x14ac:dyDescent="0.35">
      <c r="A47" s="3" t="s">
        <v>33</v>
      </c>
      <c r="B47" s="3">
        <v>100.07</v>
      </c>
      <c r="C47" s="2" t="s">
        <v>50</v>
      </c>
      <c r="D47" s="3" t="s">
        <v>39</v>
      </c>
      <c r="E47" s="5">
        <v>2</v>
      </c>
      <c r="F47" s="2"/>
      <c r="G47" s="2">
        <v>15</v>
      </c>
      <c r="H47" s="2">
        <v>0.625</v>
      </c>
      <c r="I47" s="2">
        <v>81.201776584170403</v>
      </c>
      <c r="J47" s="2">
        <v>1.997385002548599E-2</v>
      </c>
      <c r="K47" s="2">
        <v>9.4287395107114902E-4</v>
      </c>
      <c r="L47" s="2">
        <v>4.7205418578194602E-2</v>
      </c>
      <c r="M47" s="2">
        <v>145.74</v>
      </c>
      <c r="N47" s="2">
        <v>0.23163705196556653</v>
      </c>
      <c r="O47" s="2">
        <v>0.10040141950444008</v>
      </c>
      <c r="P47" s="2">
        <v>0.43344283072366602</v>
      </c>
      <c r="Q47" s="2">
        <v>100.3531825820089</v>
      </c>
      <c r="R47" s="2">
        <v>15.407532957335697</v>
      </c>
      <c r="S47" s="2">
        <v>8.577141923556141</v>
      </c>
      <c r="T47" s="2">
        <v>0.55668496360233122</v>
      </c>
      <c r="U47" s="2">
        <v>0.86690188562199233</v>
      </c>
      <c r="V47" s="2">
        <v>2.3040496689143753E-2</v>
      </c>
      <c r="W47" s="2">
        <v>6.1893162529707689E-2</v>
      </c>
      <c r="X47" s="2">
        <v>116.58938197186646</v>
      </c>
      <c r="Y47" s="2">
        <v>2.4629882252239447E-2</v>
      </c>
      <c r="Z47" s="2">
        <v>6.3547891847415744E-2</v>
      </c>
      <c r="AA47" s="2">
        <v>104.75541374756911</v>
      </c>
      <c r="AB47" s="2">
        <v>1.5393676407649654E-2</v>
      </c>
      <c r="AC47" s="2">
        <v>0.44697254917263762</v>
      </c>
      <c r="AD47" s="2">
        <v>79.836125947958038</v>
      </c>
      <c r="AE47" s="2">
        <v>0.625</v>
      </c>
      <c r="AF47" s="2">
        <v>0.64439819116397379</v>
      </c>
      <c r="AG47" s="2">
        <v>0.66902807341621329</v>
      </c>
      <c r="AH47" s="2">
        <v>0.41814254588513333</v>
      </c>
      <c r="AI47" s="2">
        <v>0.40274886947748362</v>
      </c>
      <c r="AJ47" s="5">
        <v>3.1949229609086736</v>
      </c>
      <c r="AL47" s="19">
        <v>1</v>
      </c>
    </row>
    <row r="48" spans="1:38" x14ac:dyDescent="0.35">
      <c r="A48" s="3" t="s">
        <v>33</v>
      </c>
      <c r="B48" s="3">
        <v>300.02</v>
      </c>
      <c r="C48" s="2" t="s">
        <v>50</v>
      </c>
      <c r="D48" s="3" t="s">
        <v>39</v>
      </c>
      <c r="E48" s="5">
        <v>2</v>
      </c>
      <c r="F48" s="2"/>
      <c r="G48" s="2">
        <v>15</v>
      </c>
      <c r="H48" s="2">
        <v>0.625</v>
      </c>
      <c r="I48" s="2">
        <v>83.50061143644335</v>
      </c>
      <c r="J48" s="2">
        <v>1.8338887692490102E-2</v>
      </c>
      <c r="K48" s="2">
        <v>1.0065498923503482E-3</v>
      </c>
      <c r="L48" s="2">
        <v>5.4886092833347638E-2</v>
      </c>
      <c r="M48" s="2">
        <v>120.87</v>
      </c>
      <c r="N48" s="2">
        <v>0.21444461379837623</v>
      </c>
      <c r="O48" s="2">
        <v>0.10548420918924407</v>
      </c>
      <c r="P48" s="2">
        <v>0.49189488754621635</v>
      </c>
      <c r="Q48" s="2">
        <v>100.3531825820089</v>
      </c>
      <c r="R48" s="2">
        <v>15.407532957335697</v>
      </c>
      <c r="S48" s="2">
        <v>8.577141923556141</v>
      </c>
      <c r="T48" s="2">
        <v>0.55668496360233122</v>
      </c>
      <c r="U48" s="2">
        <v>0.86690188562199233</v>
      </c>
      <c r="V48" s="2">
        <v>2.1154513557589228E-2</v>
      </c>
      <c r="W48" s="2">
        <v>5.6827150917893171E-2</v>
      </c>
      <c r="X48" s="2">
        <v>126.98423186566028</v>
      </c>
      <c r="Y48" s="2">
        <v>2.292868923226761E-2</v>
      </c>
      <c r="Z48" s="2">
        <v>5.9206290575077529E-2</v>
      </c>
      <c r="AA48" s="2">
        <v>112.61841121325843</v>
      </c>
      <c r="AB48" s="2">
        <v>1.4330430770167256E-2</v>
      </c>
      <c r="AC48" s="2">
        <v>0.44697254917263762</v>
      </c>
      <c r="AD48" s="2">
        <v>82.78648668755902</v>
      </c>
      <c r="AE48" s="2">
        <v>0.625</v>
      </c>
      <c r="AF48" s="2">
        <v>0.63267103164811211</v>
      </c>
      <c r="AG48" s="2">
        <v>0.65559972088037977</v>
      </c>
      <c r="AH48" s="2">
        <v>0.40974982555023737</v>
      </c>
      <c r="AI48" s="2">
        <v>0.39541939478007004</v>
      </c>
      <c r="AJ48" s="5">
        <v>3.1949229609086736</v>
      </c>
      <c r="AL48" s="19">
        <v>1</v>
      </c>
    </row>
    <row r="49" spans="1:38" x14ac:dyDescent="0.35">
      <c r="A49" s="3"/>
      <c r="B49" s="3"/>
      <c r="C49" s="2"/>
      <c r="D49" s="3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"/>
      <c r="AL49" s="19">
        <v>1</v>
      </c>
    </row>
    <row r="50" spans="1:38" x14ac:dyDescent="0.35">
      <c r="A50" s="3" t="s">
        <v>32</v>
      </c>
      <c r="B50" s="3">
        <v>100.03</v>
      </c>
      <c r="C50" s="2" t="s">
        <v>47</v>
      </c>
      <c r="D50" s="3" t="s">
        <v>36</v>
      </c>
      <c r="E50" s="5">
        <v>1</v>
      </c>
      <c r="F50" s="2"/>
      <c r="G50" s="2">
        <v>600</v>
      </c>
      <c r="H50" s="2">
        <v>25</v>
      </c>
      <c r="I50" s="2">
        <v>51.333810374788563</v>
      </c>
      <c r="J50" s="2">
        <v>1.9786665272202169E-2</v>
      </c>
      <c r="K50" s="2">
        <v>1.0158034447793919E-3</v>
      </c>
      <c r="L50" s="2">
        <v>5.1337778792188433E-2</v>
      </c>
      <c r="M50" s="2">
        <v>107.54</v>
      </c>
      <c r="N50" s="2">
        <v>0.19518855599251606</v>
      </c>
      <c r="O50" s="2">
        <v>8.8417433744378479E-2</v>
      </c>
      <c r="P50" s="2">
        <v>0.45298472184900324</v>
      </c>
      <c r="Q50" s="2">
        <v>99.961132282585908</v>
      </c>
      <c r="R50" s="2">
        <v>17.170463478862892</v>
      </c>
      <c r="S50" s="2">
        <v>7.9121780107013757</v>
      </c>
      <c r="T50" s="2">
        <v>0.46080165631180486</v>
      </c>
      <c r="U50" s="2">
        <v>0.85340878037867418</v>
      </c>
      <c r="V50" s="2">
        <v>2.3185448435886068E-2</v>
      </c>
      <c r="W50" s="2">
        <v>7.0751874545603277E-2</v>
      </c>
      <c r="X50" s="2">
        <v>131.61547351877908</v>
      </c>
      <c r="Y50" s="2">
        <v>2.5000480572695775E-2</v>
      </c>
      <c r="Z50" s="2">
        <v>7.3010935891309053E-2</v>
      </c>
      <c r="AA50" s="2">
        <v>116.8130064116183</v>
      </c>
      <c r="AB50" s="2">
        <v>0.62501201431739439</v>
      </c>
      <c r="AC50" s="2">
        <v>0.98930993045852045</v>
      </c>
      <c r="AD50" s="2">
        <v>115.42053489781935</v>
      </c>
      <c r="AE50" s="2">
        <v>25</v>
      </c>
      <c r="AF50" s="2">
        <v>194.51757621157603</v>
      </c>
      <c r="AG50" s="2">
        <v>194.54257669214871</v>
      </c>
      <c r="AH50" s="2">
        <v>4863.5644173037181</v>
      </c>
      <c r="AI50" s="2">
        <v>4862.9394052894004</v>
      </c>
      <c r="AJ50" s="5">
        <v>1499.8104021734759</v>
      </c>
      <c r="AL50" s="19">
        <v>1</v>
      </c>
    </row>
    <row r="51" spans="1:38" x14ac:dyDescent="0.35">
      <c r="A51" s="3" t="s">
        <v>32</v>
      </c>
      <c r="B51" s="3">
        <v>100.06</v>
      </c>
      <c r="C51" s="2" t="s">
        <v>47</v>
      </c>
      <c r="D51" s="3" t="s">
        <v>36</v>
      </c>
      <c r="E51" s="5">
        <v>2</v>
      </c>
      <c r="F51" s="2"/>
      <c r="G51" s="2">
        <v>600</v>
      </c>
      <c r="H51" s="2">
        <v>25</v>
      </c>
      <c r="I51" s="2">
        <v>70.590535743215497</v>
      </c>
      <c r="J51" s="2">
        <v>1.9816998151512812E-2</v>
      </c>
      <c r="K51" s="2">
        <v>9.9380900652792578E-4</v>
      </c>
      <c r="L51" s="2">
        <v>5.0149321250860558E-2</v>
      </c>
      <c r="M51" s="2">
        <v>58.28</v>
      </c>
      <c r="N51" s="2">
        <v>0.14119258469401683</v>
      </c>
      <c r="O51" s="2">
        <v>0.1534535802619062</v>
      </c>
      <c r="P51" s="2">
        <v>1.0868388066870551</v>
      </c>
      <c r="Q51" s="2">
        <v>99.961132282585908</v>
      </c>
      <c r="R51" s="2">
        <v>17.170463478862892</v>
      </c>
      <c r="S51" s="2">
        <v>7.9121780107013757</v>
      </c>
      <c r="T51" s="2">
        <v>0.46080165631180486</v>
      </c>
      <c r="U51" s="2">
        <v>0.85340878037867418</v>
      </c>
      <c r="V51" s="2">
        <v>2.3220991636293712E-2</v>
      </c>
      <c r="W51" s="2">
        <v>7.0860274027331402E-2</v>
      </c>
      <c r="X51" s="2">
        <v>131.41389977443438</v>
      </c>
      <c r="Y51" s="2">
        <v>2.5643650948133395E-2</v>
      </c>
      <c r="Z51" s="2">
        <v>9.1464458587445466E-2</v>
      </c>
      <c r="AA51" s="2">
        <v>139.08895825742565</v>
      </c>
      <c r="AB51" s="2">
        <v>0.64109127370333485</v>
      </c>
      <c r="AC51" s="2">
        <v>0.98930993045852045</v>
      </c>
      <c r="AD51" s="2">
        <v>98.047065386864148</v>
      </c>
      <c r="AE51" s="2">
        <v>25</v>
      </c>
      <c r="AF51" s="2">
        <v>123.80255593503722</v>
      </c>
      <c r="AG51" s="2">
        <v>123.82819958598536</v>
      </c>
      <c r="AH51" s="2">
        <v>3095.7049896496342</v>
      </c>
      <c r="AI51" s="2">
        <v>3095.0638983759304</v>
      </c>
      <c r="AJ51" s="5">
        <v>1499.8104021734759</v>
      </c>
      <c r="AL51" s="19">
        <v>1</v>
      </c>
    </row>
    <row r="52" spans="1:38" x14ac:dyDescent="0.35">
      <c r="A52" s="3" t="s">
        <v>32</v>
      </c>
      <c r="B52" s="3">
        <v>200.01</v>
      </c>
      <c r="C52" s="2" t="s">
        <v>47</v>
      </c>
      <c r="D52" s="3" t="s">
        <v>36</v>
      </c>
      <c r="E52" s="5">
        <v>1</v>
      </c>
      <c r="F52" s="2"/>
      <c r="G52" s="2">
        <v>600</v>
      </c>
      <c r="H52" s="2">
        <v>25</v>
      </c>
      <c r="I52" s="2">
        <v>110.05375181530394</v>
      </c>
      <c r="J52" s="2">
        <v>2.0014747958453757E-2</v>
      </c>
      <c r="K52" s="2">
        <v>1.0184773802865183E-3</v>
      </c>
      <c r="L52" s="2">
        <v>5.088634552883977E-2</v>
      </c>
      <c r="M52" s="2">
        <v>161.66999999999999</v>
      </c>
      <c r="N52" s="2">
        <v>0.2670668068232111</v>
      </c>
      <c r="O52" s="2">
        <v>0.10307339925808723</v>
      </c>
      <c r="P52" s="2">
        <v>0.38594612518177229</v>
      </c>
      <c r="Q52" s="2">
        <v>99.961132282585908</v>
      </c>
      <c r="R52" s="2">
        <v>17.170463478862892</v>
      </c>
      <c r="S52" s="2">
        <v>7.9121780107013757</v>
      </c>
      <c r="T52" s="2">
        <v>0.46080165631180486</v>
      </c>
      <c r="U52" s="2">
        <v>0.85340878037867418</v>
      </c>
      <c r="V52" s="2">
        <v>2.3452709204108284E-2</v>
      </c>
      <c r="W52" s="2">
        <v>7.1567428961581608E-2</v>
      </c>
      <c r="X52" s="2">
        <v>130.11560285763412</v>
      </c>
      <c r="Y52" s="2">
        <v>2.510463477362156E-2</v>
      </c>
      <c r="Z52" s="2">
        <v>7.292722308765702E-2</v>
      </c>
      <c r="AA52" s="2">
        <v>115.71292230500224</v>
      </c>
      <c r="AB52" s="2">
        <v>0.62761586934053903</v>
      </c>
      <c r="AC52" s="2">
        <v>0.98930993045852045</v>
      </c>
      <c r="AD52" s="2">
        <v>115.59257516918518</v>
      </c>
      <c r="AE52" s="2">
        <v>25</v>
      </c>
      <c r="AF52" s="2">
        <v>262.2621306593951</v>
      </c>
      <c r="AG52" s="2">
        <v>262.28723529416874</v>
      </c>
      <c r="AH52" s="2">
        <v>6557.1808823542187</v>
      </c>
      <c r="AI52" s="2">
        <v>6556.5532664848779</v>
      </c>
      <c r="AJ52" s="5">
        <v>1499.8104021734759</v>
      </c>
      <c r="AL52" s="19">
        <v>1</v>
      </c>
    </row>
    <row r="53" spans="1:38" x14ac:dyDescent="0.35">
      <c r="A53" s="3" t="s">
        <v>42</v>
      </c>
      <c r="B53" s="3">
        <v>100.03</v>
      </c>
      <c r="C53" s="2" t="s">
        <v>47</v>
      </c>
      <c r="D53" s="3" t="s">
        <v>36</v>
      </c>
      <c r="E53" s="5">
        <v>1</v>
      </c>
      <c r="F53" s="2"/>
      <c r="G53" s="2">
        <v>25</v>
      </c>
      <c r="H53" s="2">
        <v>1.0416666666666667</v>
      </c>
      <c r="I53" s="2">
        <v>98.017494131713249</v>
      </c>
      <c r="J53" s="2">
        <v>2.0083444016501941E-2</v>
      </c>
      <c r="K53" s="2">
        <v>9.5277041766513135E-4</v>
      </c>
      <c r="L53" s="2">
        <v>4.7440589217779057E-2</v>
      </c>
      <c r="M53" s="2">
        <v>147.41999999999999</v>
      </c>
      <c r="N53" s="2">
        <v>0.27530855480662103</v>
      </c>
      <c r="O53" s="2">
        <v>9.9635478308647746E-2</v>
      </c>
      <c r="P53" s="2">
        <v>0.36190476673938632</v>
      </c>
      <c r="Q53" s="2">
        <v>99.961132282585908</v>
      </c>
      <c r="R53" s="2">
        <v>17.170463478862892</v>
      </c>
      <c r="S53" s="2">
        <v>7.9121780107013757</v>
      </c>
      <c r="T53" s="2">
        <v>0.46080165631180486</v>
      </c>
      <c r="U53" s="2">
        <v>0.85340878037867418</v>
      </c>
      <c r="V53" s="2">
        <v>2.3533205280112685E-2</v>
      </c>
      <c r="W53" s="2">
        <v>7.1812885108593127E-2</v>
      </c>
      <c r="X53" s="2">
        <v>129.67020835251756</v>
      </c>
      <c r="Y53" s="2">
        <v>2.5400716844395828E-2</v>
      </c>
      <c r="Z53" s="2">
        <v>7.3211987799059505E-2</v>
      </c>
      <c r="AA53" s="2">
        <v>113.47240306946162</v>
      </c>
      <c r="AB53" s="2">
        <v>2.6459080046245656E-2</v>
      </c>
      <c r="AC53" s="2">
        <v>0.98930993045852045</v>
      </c>
      <c r="AD53" s="2">
        <v>113.14374111655573</v>
      </c>
      <c r="AE53" s="2">
        <v>1.0416666666666667</v>
      </c>
      <c r="AF53" s="2">
        <v>248.57499633518631</v>
      </c>
      <c r="AG53" s="2">
        <v>248.6003970520307</v>
      </c>
      <c r="AH53" s="2">
        <v>258.95874692919864</v>
      </c>
      <c r="AI53" s="2">
        <v>258.93228784915243</v>
      </c>
      <c r="AJ53" s="5">
        <v>1499.8104021734759</v>
      </c>
      <c r="AL53" s="19">
        <v>1</v>
      </c>
    </row>
    <row r="54" spans="1:38" x14ac:dyDescent="0.35">
      <c r="A54" s="3" t="s">
        <v>42</v>
      </c>
      <c r="B54" s="3">
        <v>200.01</v>
      </c>
      <c r="C54" s="2" t="s">
        <v>47</v>
      </c>
      <c r="D54" s="3" t="s">
        <v>36</v>
      </c>
      <c r="E54" s="5">
        <v>1</v>
      </c>
      <c r="F54" s="2"/>
      <c r="G54" s="2">
        <v>25</v>
      </c>
      <c r="H54" s="2">
        <v>1.0416666666666667</v>
      </c>
      <c r="I54" s="2">
        <v>113.14374111655573</v>
      </c>
      <c r="J54" s="2">
        <v>2.0032338249475146E-2</v>
      </c>
      <c r="K54" s="2">
        <v>1.0199731355655633E-3</v>
      </c>
      <c r="L54" s="2">
        <v>5.0916329529943266E-2</v>
      </c>
      <c r="M54" s="2">
        <v>52.47</v>
      </c>
      <c r="N54" s="2">
        <v>0.13273854213487468</v>
      </c>
      <c r="O54" s="2">
        <v>0.11744911152412439</v>
      </c>
      <c r="P54" s="2">
        <v>0.88481543969938425</v>
      </c>
      <c r="Q54" s="2">
        <v>99.961132282585908</v>
      </c>
      <c r="R54" s="2">
        <v>17.170463478862892</v>
      </c>
      <c r="S54" s="2">
        <v>7.9121780107013757</v>
      </c>
      <c r="T54" s="2">
        <v>0.46080165631180486</v>
      </c>
      <c r="U54" s="2">
        <v>0.85340878037867418</v>
      </c>
      <c r="V54" s="2">
        <v>2.3473321004016862E-2</v>
      </c>
      <c r="W54" s="2">
        <v>7.1630330110446921E-2</v>
      </c>
      <c r="X54" s="2">
        <v>130.00135435624642</v>
      </c>
      <c r="Y54" s="2">
        <v>2.6003119786842756E-2</v>
      </c>
      <c r="Z54" s="2">
        <v>8.6880608004408791E-2</v>
      </c>
      <c r="AA54" s="2">
        <v>128.49077194552234</v>
      </c>
      <c r="AB54" s="2">
        <v>2.708658311129454E-2</v>
      </c>
      <c r="AC54" s="2">
        <v>0.98930993045852045</v>
      </c>
      <c r="AD54" s="2">
        <v>128.16440411353628</v>
      </c>
      <c r="AE54" s="2">
        <v>1.0416666666666667</v>
      </c>
      <c r="AF54" s="2">
        <v>290.74098964113284</v>
      </c>
      <c r="AG54" s="2">
        <v>290.76699276091966</v>
      </c>
      <c r="AH54" s="2">
        <v>302.88228412595799</v>
      </c>
      <c r="AI54" s="2">
        <v>302.85519754284672</v>
      </c>
      <c r="AJ54" s="5">
        <v>1499.8104021734759</v>
      </c>
      <c r="AL54" s="19">
        <v>1</v>
      </c>
    </row>
    <row r="55" spans="1:38" x14ac:dyDescent="0.35">
      <c r="A55" s="3" t="s">
        <v>33</v>
      </c>
      <c r="B55" s="3">
        <v>100.03</v>
      </c>
      <c r="C55" s="2" t="s">
        <v>47</v>
      </c>
      <c r="D55" s="3" t="s">
        <v>36</v>
      </c>
      <c r="E55" s="5">
        <v>1</v>
      </c>
      <c r="F55" s="2"/>
      <c r="G55" s="2">
        <v>15</v>
      </c>
      <c r="H55" s="2">
        <v>0.625</v>
      </c>
      <c r="I55" s="2">
        <v>114.92171071909675</v>
      </c>
      <c r="J55" s="2">
        <v>1.9827650389137478E-2</v>
      </c>
      <c r="K55" s="2">
        <v>1.1384015517594329E-3</v>
      </c>
      <c r="L55" s="2">
        <v>5.741484893152559E-2</v>
      </c>
      <c r="M55" s="2">
        <v>97.69</v>
      </c>
      <c r="N55" s="2">
        <v>0.16536860664076258</v>
      </c>
      <c r="O55" s="2">
        <v>0.13030327376808634</v>
      </c>
      <c r="P55" s="2">
        <v>0.78795653186550585</v>
      </c>
      <c r="Q55" s="2">
        <v>99.961132282585908</v>
      </c>
      <c r="R55" s="2">
        <v>17.170463478862892</v>
      </c>
      <c r="S55" s="2">
        <v>7.9121780107013757</v>
      </c>
      <c r="T55" s="2">
        <v>0.46080165631180486</v>
      </c>
      <c r="U55" s="2">
        <v>0.85340878037867418</v>
      </c>
      <c r="V55" s="2">
        <v>2.3233473623671369E-2</v>
      </c>
      <c r="W55" s="2">
        <v>7.0898786158282226E-2</v>
      </c>
      <c r="X55" s="2">
        <v>131.3440816288435</v>
      </c>
      <c r="Y55" s="2">
        <v>2.4926263127620214E-2</v>
      </c>
      <c r="Z55" s="2">
        <v>7.7531423459236457E-2</v>
      </c>
      <c r="AA55" s="2">
        <v>124.78529416216183</v>
      </c>
      <c r="AB55" s="2">
        <v>1.5578914454762633E-2</v>
      </c>
      <c r="AC55" s="2">
        <v>0.98930993045852045</v>
      </c>
      <c r="AD55" s="2">
        <v>124.57553656280581</v>
      </c>
      <c r="AE55" s="2">
        <v>0.625</v>
      </c>
      <c r="AF55" s="2">
        <v>276.47746771291003</v>
      </c>
      <c r="AG55" s="2">
        <v>276.50239397603764</v>
      </c>
      <c r="AH55" s="2">
        <v>172.81399623502352</v>
      </c>
      <c r="AI55" s="2">
        <v>172.79841732056877</v>
      </c>
      <c r="AJ55" s="5">
        <v>1499.8104021734759</v>
      </c>
      <c r="AL55" s="19">
        <v>1</v>
      </c>
    </row>
    <row r="56" spans="1:38" x14ac:dyDescent="0.35">
      <c r="A56" s="3" t="s">
        <v>33</v>
      </c>
      <c r="B56" s="3">
        <v>100.06</v>
      </c>
      <c r="C56" s="2" t="s">
        <v>47</v>
      </c>
      <c r="D56" s="3" t="s">
        <v>36</v>
      </c>
      <c r="E56" s="5">
        <v>2</v>
      </c>
      <c r="F56" s="2"/>
      <c r="G56" s="2">
        <v>15</v>
      </c>
      <c r="H56" s="2">
        <v>0.625</v>
      </c>
      <c r="I56" s="2">
        <v>62.675332848540791</v>
      </c>
      <c r="J56" s="2">
        <v>2.0064123408781477E-2</v>
      </c>
      <c r="K56" s="2">
        <v>9.8259729214952548E-4</v>
      </c>
      <c r="L56" s="2">
        <v>4.897284930571507E-2</v>
      </c>
      <c r="M56" s="2">
        <v>145.66999999999999</v>
      </c>
      <c r="N56" s="2">
        <v>0.25218908474850799</v>
      </c>
      <c r="O56" s="2">
        <v>0.10045926537913853</v>
      </c>
      <c r="P56" s="2">
        <v>0.39834898278535774</v>
      </c>
      <c r="Q56" s="2">
        <v>99.961132282585908</v>
      </c>
      <c r="R56" s="2">
        <v>17.170463478862892</v>
      </c>
      <c r="S56" s="2">
        <v>7.9121780107013757</v>
      </c>
      <c r="T56" s="2">
        <v>0.46080165631180486</v>
      </c>
      <c r="U56" s="2">
        <v>0.85340878037867418</v>
      </c>
      <c r="V56" s="2">
        <v>2.3510565944585938E-2</v>
      </c>
      <c r="W56" s="2">
        <v>7.1743880376375066E-2</v>
      </c>
      <c r="X56" s="2">
        <v>129.79521893865788</v>
      </c>
      <c r="Y56" s="2">
        <v>2.5241801509551326E-2</v>
      </c>
      <c r="Z56" s="2">
        <v>7.3266806495959097E-2</v>
      </c>
      <c r="AA56" s="2">
        <v>114.99171935560751</v>
      </c>
      <c r="AB56" s="2">
        <v>1.5776125943469579E-2</v>
      </c>
      <c r="AC56" s="2">
        <v>0.98930993045852045</v>
      </c>
      <c r="AD56" s="2">
        <v>81.201776584170403</v>
      </c>
      <c r="AE56" s="2">
        <v>0.625</v>
      </c>
      <c r="AF56" s="2">
        <v>103.25736501067566</v>
      </c>
      <c r="AG56" s="2">
        <v>103.28260681218521</v>
      </c>
      <c r="AH56" s="2">
        <v>64.551629257615758</v>
      </c>
      <c r="AI56" s="2">
        <v>64.535853131672283</v>
      </c>
      <c r="AJ56" s="5">
        <v>1499.8104021734759</v>
      </c>
      <c r="AL56" s="19">
        <v>1</v>
      </c>
    </row>
    <row r="57" spans="1:38" x14ac:dyDescent="0.35">
      <c r="A57" s="3"/>
      <c r="B57" s="3"/>
      <c r="C57" s="2"/>
      <c r="D57" s="3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"/>
      <c r="AL57" s="19">
        <v>1</v>
      </c>
    </row>
    <row r="58" spans="1:38" x14ac:dyDescent="0.35">
      <c r="A58" s="3" t="s">
        <v>32</v>
      </c>
      <c r="B58" s="3">
        <v>300.01</v>
      </c>
      <c r="C58" s="2" t="s">
        <v>52</v>
      </c>
      <c r="D58" s="3" t="s">
        <v>41</v>
      </c>
      <c r="E58" s="5">
        <v>2</v>
      </c>
      <c r="F58" s="2"/>
      <c r="G58" s="2">
        <v>600</v>
      </c>
      <c r="H58" s="2">
        <v>25</v>
      </c>
      <c r="I58" s="2">
        <v>74.416247387871806</v>
      </c>
      <c r="J58" s="2">
        <v>2.0059664131733705E-2</v>
      </c>
      <c r="K58" s="2">
        <v>1.0076682101394325E-3</v>
      </c>
      <c r="L58" s="2">
        <v>5.0233553439478371E-2</v>
      </c>
      <c r="M58" s="2">
        <v>191.17</v>
      </c>
      <c r="N58" s="2">
        <v>0.32451211335998914</v>
      </c>
      <c r="O58" s="2">
        <v>0.10099578763027738</v>
      </c>
      <c r="P58" s="2">
        <v>0.31122347509487358</v>
      </c>
      <c r="Q58" s="2">
        <v>100.46644321926971</v>
      </c>
      <c r="R58" s="2">
        <v>16.807742845522149</v>
      </c>
      <c r="S58" s="2">
        <v>9.0528785375720382</v>
      </c>
      <c r="T58" s="2">
        <v>0.5386135795136745</v>
      </c>
      <c r="U58" s="2">
        <v>0.85667994458528007</v>
      </c>
      <c r="V58" s="2">
        <v>2.3415587418057996E-2</v>
      </c>
      <c r="W58" s="2">
        <v>7.2770372231304808E-2</v>
      </c>
      <c r="X58" s="2">
        <v>132.72247810076709</v>
      </c>
      <c r="Y58" s="2">
        <v>2.5113092849663315E-2</v>
      </c>
      <c r="Z58" s="2">
        <v>7.382502150730233E-2</v>
      </c>
      <c r="AA58" s="2">
        <v>117.05856003613107</v>
      </c>
      <c r="AB58" s="2">
        <v>0.62782732124158291</v>
      </c>
      <c r="AC58" s="2">
        <v>0.98207093929281208</v>
      </c>
      <c r="AD58" s="2">
        <v>82.758418701981199</v>
      </c>
      <c r="AE58" s="2">
        <v>25</v>
      </c>
      <c r="AF58" s="2">
        <v>65.313878008210054</v>
      </c>
      <c r="AG58" s="2">
        <v>65.338991101059719</v>
      </c>
      <c r="AH58" s="2">
        <v>1633.474777526493</v>
      </c>
      <c r="AI58" s="2">
        <v>1632.8469502052512</v>
      </c>
      <c r="AJ58" s="5">
        <v>493.36068543297222</v>
      </c>
      <c r="AL58" s="19">
        <v>1</v>
      </c>
    </row>
    <row r="59" spans="1:38" x14ac:dyDescent="0.35">
      <c r="A59" s="3" t="s">
        <v>32</v>
      </c>
      <c r="B59" s="3">
        <v>300.04000000000002</v>
      </c>
      <c r="C59" s="2" t="s">
        <v>52</v>
      </c>
      <c r="D59" s="3" t="s">
        <v>41</v>
      </c>
      <c r="E59" s="5">
        <v>2</v>
      </c>
      <c r="F59" s="2"/>
      <c r="G59" s="2">
        <v>600</v>
      </c>
      <c r="H59" s="2">
        <v>25</v>
      </c>
      <c r="I59" s="2">
        <v>90.028956825786111</v>
      </c>
      <c r="J59" s="2">
        <v>2.010180009454534E-2</v>
      </c>
      <c r="K59" s="2">
        <v>9.0411979192674141E-4</v>
      </c>
      <c r="L59" s="2">
        <v>4.4977056167824291E-2</v>
      </c>
      <c r="M59" s="2">
        <v>97.18</v>
      </c>
      <c r="N59" s="2">
        <v>0.18401670226512892</v>
      </c>
      <c r="O59" s="2">
        <v>8.9543734049298426E-2</v>
      </c>
      <c r="P59" s="2">
        <v>0.48660655770412053</v>
      </c>
      <c r="Q59" s="2">
        <v>100.46644321926971</v>
      </c>
      <c r="R59" s="2">
        <v>16.807742845522149</v>
      </c>
      <c r="S59" s="2">
        <v>9.0528785375720382</v>
      </c>
      <c r="T59" s="2">
        <v>0.5386135795136745</v>
      </c>
      <c r="U59" s="2">
        <v>0.85667994458528007</v>
      </c>
      <c r="V59" s="2">
        <v>2.3464772604518774E-2</v>
      </c>
      <c r="W59" s="2">
        <v>7.2922956067132311E-2</v>
      </c>
      <c r="X59" s="2">
        <v>132.44377950246289</v>
      </c>
      <c r="Y59" s="2">
        <v>2.5358338176294126E-2</v>
      </c>
      <c r="Z59" s="2">
        <v>7.5704388882744014E-2</v>
      </c>
      <c r="AA59" s="2">
        <v>117.72792229314709</v>
      </c>
      <c r="AB59" s="2">
        <v>0.6339584544073531</v>
      </c>
      <c r="AC59" s="2">
        <v>0.98207093929281208</v>
      </c>
      <c r="AD59" s="2">
        <v>83.769733116783911</v>
      </c>
      <c r="AE59" s="2">
        <v>25</v>
      </c>
      <c r="AF59" s="2">
        <v>71.559917140463256</v>
      </c>
      <c r="AG59" s="2">
        <v>71.585275478639545</v>
      </c>
      <c r="AH59" s="2">
        <v>1789.6318869659885</v>
      </c>
      <c r="AI59" s="2">
        <v>1788.9979285115814</v>
      </c>
      <c r="AJ59" s="5">
        <v>493.36068543297222</v>
      </c>
      <c r="AL59" s="19">
        <v>1</v>
      </c>
    </row>
    <row r="60" spans="1:38" x14ac:dyDescent="0.35">
      <c r="A60" s="3" t="s">
        <v>32</v>
      </c>
      <c r="B60" s="3">
        <v>400.01</v>
      </c>
      <c r="C60" s="2" t="s">
        <v>52</v>
      </c>
      <c r="D60" s="3" t="s">
        <v>41</v>
      </c>
      <c r="E60" s="5">
        <v>2</v>
      </c>
      <c r="F60" s="2"/>
      <c r="G60" s="2">
        <v>600</v>
      </c>
      <c r="H60" s="2">
        <v>25</v>
      </c>
      <c r="I60" s="2">
        <v>105.40398854073543</v>
      </c>
      <c r="J60" s="2">
        <v>2.0023601899802724E-2</v>
      </c>
      <c r="K60" s="2">
        <v>9.8973112417908063E-4</v>
      </c>
      <c r="L60" s="2">
        <v>4.9428226206836026E-2</v>
      </c>
      <c r="M60" s="2">
        <v>113.44</v>
      </c>
      <c r="N60" s="2">
        <v>0.20302240095274762</v>
      </c>
      <c r="O60" s="2">
        <v>0.13129181439570031</v>
      </c>
      <c r="P60" s="2">
        <v>0.64668634485441723</v>
      </c>
      <c r="Q60" s="2">
        <v>100.46644321926971</v>
      </c>
      <c r="R60" s="2">
        <v>16.807742845522149</v>
      </c>
      <c r="S60" s="2">
        <v>9.0528785375720382</v>
      </c>
      <c r="T60" s="2">
        <v>0.5386135795136745</v>
      </c>
      <c r="U60" s="2">
        <v>0.85667994458528007</v>
      </c>
      <c r="V60" s="2">
        <v>2.3373492079934447E-2</v>
      </c>
      <c r="W60" s="2">
        <v>7.2639503070115727E-2</v>
      </c>
      <c r="X60" s="2">
        <v>132.96142465547157</v>
      </c>
      <c r="Y60" s="2">
        <v>2.5163181792141321E-2</v>
      </c>
      <c r="Z60" s="2">
        <v>7.6686205968629934E-2</v>
      </c>
      <c r="AA60" s="2">
        <v>121.11171146190314</v>
      </c>
      <c r="AB60" s="2">
        <v>0.62907954480353301</v>
      </c>
      <c r="AC60" s="2">
        <v>0.98207093929281208</v>
      </c>
      <c r="AD60" s="2">
        <v>86.623782215152943</v>
      </c>
      <c r="AE60" s="2">
        <v>25</v>
      </c>
      <c r="AF60" s="2">
        <v>77.420770811862567</v>
      </c>
      <c r="AG60" s="2">
        <v>77.445933993654705</v>
      </c>
      <c r="AH60" s="2">
        <v>1936.1483498413677</v>
      </c>
      <c r="AI60" s="2">
        <v>1935.5192702965642</v>
      </c>
      <c r="AJ60" s="5">
        <v>493.36068543297222</v>
      </c>
      <c r="AL60" s="19">
        <v>1</v>
      </c>
    </row>
    <row r="61" spans="1:38" x14ac:dyDescent="0.35">
      <c r="A61" s="3" t="s">
        <v>42</v>
      </c>
      <c r="B61" s="3">
        <v>400.01</v>
      </c>
      <c r="C61" s="2" t="s">
        <v>52</v>
      </c>
      <c r="D61" s="3" t="s">
        <v>41</v>
      </c>
      <c r="E61" s="5">
        <v>2</v>
      </c>
      <c r="F61" s="2"/>
      <c r="G61" s="2">
        <v>25</v>
      </c>
      <c r="H61" s="2">
        <v>1.0416666666666667</v>
      </c>
      <c r="I61" s="2">
        <v>73.137525083823022</v>
      </c>
      <c r="J61" s="2">
        <v>2.0017591610000777E-2</v>
      </c>
      <c r="K61" s="2">
        <v>1.0208428685276282E-3</v>
      </c>
      <c r="L61" s="2">
        <v>5.0997287206999253E-2</v>
      </c>
      <c r="M61" s="2">
        <v>159.04</v>
      </c>
      <c r="N61" s="2">
        <v>0.26522793555855712</v>
      </c>
      <c r="O61" s="2">
        <v>0.10226393831005479</v>
      </c>
      <c r="P61" s="2">
        <v>0.38557001205281</v>
      </c>
      <c r="Q61" s="2">
        <v>100.46644321926971</v>
      </c>
      <c r="R61" s="2">
        <v>16.807742845522149</v>
      </c>
      <c r="S61" s="2">
        <v>9.0528785375720382</v>
      </c>
      <c r="T61" s="2">
        <v>0.5386135795136745</v>
      </c>
      <c r="U61" s="2">
        <v>0.85667994458528007</v>
      </c>
      <c r="V61" s="2">
        <v>2.3366476286183307E-2</v>
      </c>
      <c r="W61" s="2">
        <v>7.2617785210610547E-2</v>
      </c>
      <c r="X61" s="2">
        <v>133.00150321603763</v>
      </c>
      <c r="Y61" s="2">
        <v>2.5034156967512263E-2</v>
      </c>
      <c r="Z61" s="2">
        <v>7.3992079579893608E-2</v>
      </c>
      <c r="AA61" s="2">
        <v>118.06448894173285</v>
      </c>
      <c r="AB61" s="2">
        <v>2.607724684115861E-2</v>
      </c>
      <c r="AC61" s="2">
        <v>0.98207093929281208</v>
      </c>
      <c r="AD61" s="2">
        <v>83.398999116407921</v>
      </c>
      <c r="AE61" s="2">
        <v>1.0416666666666667</v>
      </c>
      <c r="AF61" s="2">
        <v>65.015822424925346</v>
      </c>
      <c r="AG61" s="2">
        <v>65.040856581892854</v>
      </c>
      <c r="AH61" s="2">
        <v>67.750892272805061</v>
      </c>
      <c r="AI61" s="2">
        <v>67.724815025963906</v>
      </c>
      <c r="AJ61" s="5">
        <v>493.36068543297222</v>
      </c>
      <c r="AL61" s="19">
        <v>1</v>
      </c>
    </row>
    <row r="62" spans="1:38" x14ac:dyDescent="0.35">
      <c r="A62" s="3" t="s">
        <v>33</v>
      </c>
      <c r="B62" s="3">
        <v>300.01</v>
      </c>
      <c r="C62" s="2" t="s">
        <v>52</v>
      </c>
      <c r="D62" s="3" t="s">
        <v>41</v>
      </c>
      <c r="E62" s="5">
        <v>2</v>
      </c>
      <c r="F62" s="2"/>
      <c r="G62" s="2">
        <v>15</v>
      </c>
      <c r="H62" s="2">
        <v>0.625</v>
      </c>
      <c r="I62" s="2">
        <v>85.368262446976289</v>
      </c>
      <c r="J62" s="2">
        <v>2.0005915593042149E-2</v>
      </c>
      <c r="K62" s="2">
        <v>9.9290177839839655E-4</v>
      </c>
      <c r="L62" s="2">
        <v>4.963040925473651E-2</v>
      </c>
      <c r="M62" s="2">
        <v>200.54</v>
      </c>
      <c r="N62" s="2">
        <v>0.33695652544002813</v>
      </c>
      <c r="O62" s="2">
        <v>0.11099530881778874</v>
      </c>
      <c r="P62" s="2">
        <v>0.32940542900257264</v>
      </c>
      <c r="Q62" s="2">
        <v>100.46644321926971</v>
      </c>
      <c r="R62" s="2">
        <v>16.807742845522149</v>
      </c>
      <c r="S62" s="2">
        <v>9.0528785375720382</v>
      </c>
      <c r="T62" s="2">
        <v>0.5386135795136745</v>
      </c>
      <c r="U62" s="2">
        <v>0.85667994458528007</v>
      </c>
      <c r="V62" s="2">
        <v>2.3352846905651609E-2</v>
      </c>
      <c r="W62" s="2">
        <v>7.2575352303368326E-2</v>
      </c>
      <c r="X62" s="2">
        <v>133.07898758332473</v>
      </c>
      <c r="Y62" s="2">
        <v>2.503309286875138E-2</v>
      </c>
      <c r="Z62" s="2">
        <v>7.3679777689083764E-2</v>
      </c>
      <c r="AA62" s="2">
        <v>117.5761636789082</v>
      </c>
      <c r="AB62" s="2">
        <v>1.5645683042969611E-2</v>
      </c>
      <c r="AC62" s="2">
        <v>0.98207093929281208</v>
      </c>
      <c r="AD62" s="2">
        <v>83.50061143644335</v>
      </c>
      <c r="AE62" s="2">
        <v>0.625</v>
      </c>
      <c r="AF62" s="2">
        <v>69.005747614101566</v>
      </c>
      <c r="AG62" s="2">
        <v>69.030780706970319</v>
      </c>
      <c r="AH62" s="2">
        <v>43.144237941856446</v>
      </c>
      <c r="AI62" s="2">
        <v>43.128592258813477</v>
      </c>
      <c r="AJ62" s="5">
        <v>493.36068543297222</v>
      </c>
      <c r="AL62" s="19">
        <v>1</v>
      </c>
    </row>
    <row r="63" spans="1:38" x14ac:dyDescent="0.35">
      <c r="A63" s="3" t="s">
        <v>33</v>
      </c>
      <c r="B63" s="3">
        <v>300.04000000000002</v>
      </c>
      <c r="C63" s="2" t="s">
        <v>52</v>
      </c>
      <c r="D63" s="3" t="s">
        <v>41</v>
      </c>
      <c r="E63" s="5">
        <v>2</v>
      </c>
      <c r="F63" s="2"/>
      <c r="G63" s="2">
        <v>15</v>
      </c>
      <c r="H63" s="2">
        <v>0.625</v>
      </c>
      <c r="I63" s="2">
        <v>89.906871374559785</v>
      </c>
      <c r="J63" s="2">
        <v>2.0080509219424929E-2</v>
      </c>
      <c r="K63" s="2">
        <v>1.0570939679997032E-3</v>
      </c>
      <c r="L63" s="2">
        <v>5.2642786915837812E-2</v>
      </c>
      <c r="M63" s="2">
        <v>199.89</v>
      </c>
      <c r="N63" s="2">
        <v>0.34711060920026865</v>
      </c>
      <c r="O63" s="2">
        <v>0.10870435986250736</v>
      </c>
      <c r="P63" s="2">
        <v>0.3131692232425814</v>
      </c>
      <c r="Q63" s="2">
        <v>100.46644321926971</v>
      </c>
      <c r="R63" s="2">
        <v>16.807742845522149</v>
      </c>
      <c r="S63" s="2">
        <v>9.0528785375720382</v>
      </c>
      <c r="T63" s="2">
        <v>0.5386135795136745</v>
      </c>
      <c r="U63" s="2">
        <v>0.85667994458528007</v>
      </c>
      <c r="V63" s="2">
        <v>2.3439919828105619E-2</v>
      </c>
      <c r="W63" s="2">
        <v>7.2846129498917958E-2</v>
      </c>
      <c r="X63" s="2">
        <v>132.58495260045203</v>
      </c>
      <c r="Y63" s="2">
        <v>2.5176427953575969E-2</v>
      </c>
      <c r="Z63" s="2">
        <v>7.393651909825974E-2</v>
      </c>
      <c r="AA63" s="2">
        <v>116.64624852034163</v>
      </c>
      <c r="AB63" s="2">
        <v>1.5735267470984981E-2</v>
      </c>
      <c r="AC63" s="2">
        <v>0.98207093929281208</v>
      </c>
      <c r="AD63" s="2">
        <v>83.027716283632486</v>
      </c>
      <c r="AE63" s="2">
        <v>0.625</v>
      </c>
      <c r="AF63" s="2">
        <v>70.634926625585209</v>
      </c>
      <c r="AG63" s="2">
        <v>70.660103053538791</v>
      </c>
      <c r="AH63" s="2">
        <v>44.162564408461748</v>
      </c>
      <c r="AI63" s="2">
        <v>44.146829140990754</v>
      </c>
      <c r="AJ63" s="5">
        <v>493.36068543297222</v>
      </c>
      <c r="AL63" s="19">
        <v>1</v>
      </c>
    </row>
    <row r="64" spans="1:38" x14ac:dyDescent="0.35">
      <c r="A64" s="3" t="s">
        <v>33</v>
      </c>
      <c r="B64" s="3">
        <v>400.01</v>
      </c>
      <c r="C64" s="2" t="s">
        <v>52</v>
      </c>
      <c r="D64" s="3" t="s">
        <v>41</v>
      </c>
      <c r="E64" s="5">
        <v>2</v>
      </c>
      <c r="F64" s="2"/>
      <c r="G64" s="2">
        <v>15</v>
      </c>
      <c r="H64" s="2">
        <v>0.625</v>
      </c>
      <c r="I64" s="2">
        <v>99.540127311416342</v>
      </c>
      <c r="J64" s="2">
        <v>2.0132561763873191E-2</v>
      </c>
      <c r="K64" s="2">
        <v>9.9124221708770917E-4</v>
      </c>
      <c r="L64" s="2">
        <v>4.923577181650278E-2</v>
      </c>
      <c r="M64" s="2">
        <v>116.39</v>
      </c>
      <c r="N64" s="2">
        <v>0.21051420117165376</v>
      </c>
      <c r="O64" s="2">
        <v>7.6904350392449361E-2</v>
      </c>
      <c r="P64" s="2">
        <v>0.3653166863063142</v>
      </c>
      <c r="Q64" s="2">
        <v>100.46644321926971</v>
      </c>
      <c r="R64" s="2">
        <v>16.807742845522149</v>
      </c>
      <c r="S64" s="2">
        <v>9.0528785375720382</v>
      </c>
      <c r="T64" s="2">
        <v>0.5386135795136745</v>
      </c>
      <c r="U64" s="2">
        <v>0.85667994458528007</v>
      </c>
      <c r="V64" s="2">
        <v>2.3500680611379773E-2</v>
      </c>
      <c r="W64" s="2">
        <v>7.3034772945100745E-2</v>
      </c>
      <c r="X64" s="2">
        <v>132.24181554634427</v>
      </c>
      <c r="Y64" s="2">
        <v>2.5309377244867648E-2</v>
      </c>
      <c r="Z64" s="2">
        <v>7.45588880225284E-2</v>
      </c>
      <c r="AA64" s="2">
        <v>116.39558407558692</v>
      </c>
      <c r="AB64" s="2">
        <v>1.581836077804228E-2</v>
      </c>
      <c r="AC64" s="2">
        <v>0.98207093929281208</v>
      </c>
      <c r="AD64" s="2">
        <v>83.199102345524423</v>
      </c>
      <c r="AE64" s="2">
        <v>0.625</v>
      </c>
      <c r="AF64" s="2">
        <v>74.233435139971419</v>
      </c>
      <c r="AG64" s="2">
        <v>74.258744517216286</v>
      </c>
      <c r="AH64" s="2">
        <v>46.411715323260182</v>
      </c>
      <c r="AI64" s="2">
        <v>46.395896962482141</v>
      </c>
      <c r="AJ64" s="5">
        <v>493.36068543297222</v>
      </c>
      <c r="AL64" s="19">
        <v>1</v>
      </c>
    </row>
    <row r="67" spans="4:7" x14ac:dyDescent="0.35">
      <c r="D67" s="2"/>
      <c r="E67" s="5" t="s">
        <v>59</v>
      </c>
      <c r="F67" s="2"/>
      <c r="G67" s="2" t="s">
        <v>60</v>
      </c>
    </row>
    <row r="68" spans="4:7" x14ac:dyDescent="0.35">
      <c r="D68" s="3" t="s">
        <v>32</v>
      </c>
      <c r="E68" s="14">
        <v>839.51264947127856</v>
      </c>
      <c r="F68" s="14"/>
      <c r="G68" s="14">
        <v>34.979693727969938</v>
      </c>
    </row>
    <row r="69" spans="4:7" x14ac:dyDescent="0.35">
      <c r="D69" s="3" t="s">
        <v>42</v>
      </c>
      <c r="E69" s="14">
        <v>628.35159343471389</v>
      </c>
      <c r="F69" s="14"/>
      <c r="G69" s="14">
        <v>26.181316393113079</v>
      </c>
    </row>
    <row r="70" spans="4:7" x14ac:dyDescent="0.35">
      <c r="D70" s="3" t="s">
        <v>33</v>
      </c>
      <c r="E70" s="14">
        <v>627.27302802781151</v>
      </c>
      <c r="F70" s="14"/>
      <c r="G70" s="14">
        <v>26.136376167825478</v>
      </c>
    </row>
    <row r="73" spans="4:7" x14ac:dyDescent="0.35">
      <c r="D73" t="s">
        <v>2</v>
      </c>
      <c r="E73" s="4" t="s">
        <v>61</v>
      </c>
      <c r="G73" t="s">
        <v>60</v>
      </c>
    </row>
    <row r="74" spans="4:7" x14ac:dyDescent="0.35">
      <c r="D74" s="2" t="s">
        <v>45</v>
      </c>
      <c r="E74" s="12">
        <v>1.436959091193083</v>
      </c>
    </row>
    <row r="75" spans="4:7" x14ac:dyDescent="0.35">
      <c r="D75" s="2" t="s">
        <v>49</v>
      </c>
      <c r="E75" s="12">
        <v>0.492852290495367</v>
      </c>
    </row>
    <row r="76" spans="4:7" x14ac:dyDescent="0.35">
      <c r="D76" s="2" t="s">
        <v>51</v>
      </c>
      <c r="E76" s="12">
        <v>0.42676483018553957</v>
      </c>
    </row>
    <row r="77" spans="4:7" x14ac:dyDescent="0.35">
      <c r="D77" s="2" t="s">
        <v>44</v>
      </c>
      <c r="E77" s="12">
        <v>0.33689885380380491</v>
      </c>
    </row>
    <row r="78" spans="4:7" x14ac:dyDescent="0.35">
      <c r="D78" s="2" t="s">
        <v>46</v>
      </c>
      <c r="E78" s="12">
        <v>1.3416031885928341</v>
      </c>
    </row>
    <row r="79" spans="4:7" x14ac:dyDescent="0.35">
      <c r="D79" s="2" t="s">
        <v>48</v>
      </c>
      <c r="E79" s="12">
        <v>11.725220815789768</v>
      </c>
    </row>
    <row r="80" spans="4:7" x14ac:dyDescent="0.35">
      <c r="D80" s="2" t="s">
        <v>50</v>
      </c>
      <c r="E80" s="12">
        <v>1.2137156080504214</v>
      </c>
    </row>
    <row r="81" spans="4:36" x14ac:dyDescent="0.35">
      <c r="D81" s="2" t="s">
        <v>47</v>
      </c>
      <c r="E81" s="12">
        <v>290.76699276091966</v>
      </c>
    </row>
    <row r="82" spans="4:36" x14ac:dyDescent="0.35">
      <c r="D82" s="2" t="s">
        <v>52</v>
      </c>
      <c r="E82" s="12">
        <v>77.445933993654705</v>
      </c>
    </row>
    <row r="87" spans="4:36" ht="15" thickBot="1" x14ac:dyDescent="0.4"/>
    <row r="88" spans="4:36" x14ac:dyDescent="0.35">
      <c r="J88" s="32"/>
      <c r="K88" s="33"/>
      <c r="L88" s="50" t="s">
        <v>63</v>
      </c>
      <c r="M88" s="50"/>
      <c r="N88" s="50"/>
      <c r="O88" s="50" t="s">
        <v>76</v>
      </c>
      <c r="P88" s="50"/>
      <c r="Q88" s="51"/>
    </row>
    <row r="89" spans="4:36" ht="29" x14ac:dyDescent="0.35">
      <c r="J89" s="34" t="s">
        <v>62</v>
      </c>
      <c r="K89" s="15">
        <v>1499.8104021734759</v>
      </c>
      <c r="L89" s="3"/>
      <c r="M89" s="3" t="s">
        <v>59</v>
      </c>
      <c r="N89" s="3" t="s">
        <v>60</v>
      </c>
      <c r="O89" s="3" t="s">
        <v>65</v>
      </c>
      <c r="P89" s="3" t="s">
        <v>67</v>
      </c>
      <c r="Q89" s="35" t="s">
        <v>66</v>
      </c>
      <c r="AI89" s="4"/>
      <c r="AJ89"/>
    </row>
    <row r="90" spans="4:36" x14ac:dyDescent="0.35">
      <c r="J90" s="34" t="s">
        <v>68</v>
      </c>
      <c r="K90" s="15">
        <f>K89/2</f>
        <v>749.90520108673797</v>
      </c>
      <c r="L90" s="3" t="s">
        <v>32</v>
      </c>
      <c r="M90" s="5">
        <f>SUMIF(A:A,L90,AG:AG)</f>
        <v>839.51264947127856</v>
      </c>
      <c r="N90" s="2">
        <f>M90/24</f>
        <v>34.979693727969938</v>
      </c>
      <c r="O90" s="15">
        <f>SUMIFS(AG:AG,A:A,$A$30,C:C,$C$54)/2</f>
        <v>290.32900578615141</v>
      </c>
      <c r="P90" s="2">
        <f>M90-O90</f>
        <v>549.18364368512721</v>
      </c>
      <c r="Q90" s="37">
        <f>(M90-P90)/M90</f>
        <v>0.34583041240533935</v>
      </c>
      <c r="AI90" s="4"/>
      <c r="AJ90"/>
    </row>
    <row r="91" spans="4:36" x14ac:dyDescent="0.35">
      <c r="J91" s="34" t="s">
        <v>75</v>
      </c>
      <c r="K91" s="16">
        <f>-(K90-(K89-K89))/K89</f>
        <v>-0.5</v>
      </c>
      <c r="L91" s="3" t="s">
        <v>42</v>
      </c>
      <c r="M91" s="5">
        <f>SUMIF(A:A,L91,AG:AG)</f>
        <v>628.35159343471389</v>
      </c>
      <c r="N91" s="2">
        <f t="shared" ref="N91:N92" si="0">M91/24</f>
        <v>26.181316393113079</v>
      </c>
      <c r="O91" s="15">
        <f>SUMIFS(AG:AG,A:A,$A$31,C:C,$C$54)/2</f>
        <v>269.68369490647518</v>
      </c>
      <c r="P91" s="2">
        <f t="shared" ref="P91:P92" si="1">M91-O91</f>
        <v>358.66789852823871</v>
      </c>
      <c r="Q91" s="37">
        <f t="shared" ref="Q91:Q92" si="2">(M91-P91)/M91</f>
        <v>0.4291923466483506</v>
      </c>
      <c r="AI91" s="4"/>
      <c r="AJ91"/>
    </row>
    <row r="92" spans="4:36" x14ac:dyDescent="0.35">
      <c r="J92" s="34" t="s">
        <v>69</v>
      </c>
      <c r="K92" s="18">
        <v>400000000</v>
      </c>
      <c r="L92" s="3" t="s">
        <v>33</v>
      </c>
      <c r="M92" s="5">
        <f>SUMIF(A:A,L92,AG:AG)</f>
        <v>627.27302802781151</v>
      </c>
      <c r="N92" s="2">
        <f t="shared" si="0"/>
        <v>26.136376167825478</v>
      </c>
      <c r="O92" s="15">
        <f>SUMIFS(AG:AG,A:A,$A$33,C:C,$C$54)/2</f>
        <v>189.89250039411144</v>
      </c>
      <c r="P92" s="2">
        <f t="shared" si="1"/>
        <v>437.38052763370007</v>
      </c>
      <c r="Q92" s="37">
        <f t="shared" si="2"/>
        <v>0.30272702939443485</v>
      </c>
      <c r="AI92" s="4"/>
      <c r="AJ92"/>
    </row>
    <row r="93" spans="4:36" ht="15" thickBot="1" x14ac:dyDescent="0.4">
      <c r="J93" s="28"/>
      <c r="K93" s="38"/>
      <c r="L93" s="38"/>
      <c r="M93" s="38"/>
      <c r="N93" s="38"/>
      <c r="O93" s="48">
        <f>SUM(O90:O92)</f>
        <v>749.90520108673809</v>
      </c>
      <c r="P93" s="39">
        <f>SUM(P90:P92)</f>
        <v>1345.232069847066</v>
      </c>
      <c r="Q93" s="40">
        <f>(SUM(M90:M92)-P93)/SUM(M90:M92)</f>
        <v>0.35792652419022869</v>
      </c>
    </row>
    <row r="94" spans="4:36" ht="15" thickBot="1" x14ac:dyDescent="0.4"/>
    <row r="95" spans="4:36" x14ac:dyDescent="0.35">
      <c r="J95" s="32"/>
      <c r="K95" s="33"/>
      <c r="L95" s="50" t="s">
        <v>63</v>
      </c>
      <c r="M95" s="50"/>
      <c r="N95" s="50"/>
      <c r="O95" s="50" t="s">
        <v>77</v>
      </c>
      <c r="P95" s="50"/>
      <c r="Q95" s="51"/>
    </row>
    <row r="96" spans="4:36" ht="29" x14ac:dyDescent="0.35">
      <c r="J96" s="34" t="s">
        <v>62</v>
      </c>
      <c r="K96" s="15">
        <f>SUM(AG50:AG56)</f>
        <v>1499.8104021734759</v>
      </c>
      <c r="L96" s="3"/>
      <c r="M96" s="3" t="s">
        <v>59</v>
      </c>
      <c r="N96" s="3" t="s">
        <v>60</v>
      </c>
      <c r="O96" s="3" t="s">
        <v>65</v>
      </c>
      <c r="P96" s="3" t="s">
        <v>67</v>
      </c>
      <c r="Q96" s="35" t="s">
        <v>66</v>
      </c>
    </row>
    <row r="97" spans="10:17" x14ac:dyDescent="0.35">
      <c r="J97" s="34" t="s">
        <v>68</v>
      </c>
      <c r="K97" s="36">
        <v>1469.0337512813096</v>
      </c>
      <c r="L97" s="3" t="s">
        <v>32</v>
      </c>
      <c r="M97" s="5">
        <f>SUMIF(A:A,L97,AG:AG)</f>
        <v>839.51264947127856</v>
      </c>
      <c r="N97" s="2">
        <f>M97/24</f>
        <v>34.979693727969938</v>
      </c>
      <c r="O97" s="14">
        <v>270.65171250535718</v>
      </c>
      <c r="P97" s="2">
        <f>M97-O97</f>
        <v>568.86093696592138</v>
      </c>
      <c r="Q97" s="37">
        <f>(M97-P97)/M97</f>
        <v>0.3223914644714555</v>
      </c>
    </row>
    <row r="98" spans="10:17" x14ac:dyDescent="0.35">
      <c r="J98" s="34" t="s">
        <v>75</v>
      </c>
      <c r="K98" s="16">
        <f>-(K97-(K96-K96))/K96</f>
        <v>-0.9794796389946584</v>
      </c>
      <c r="L98" s="3" t="s">
        <v>42</v>
      </c>
      <c r="M98" s="5">
        <f>SUMIF(A:A,L98,AG:AG)</f>
        <v>628.35159343471389</v>
      </c>
      <c r="N98" s="2">
        <f t="shared" ref="N98:N99" si="3">M98/24</f>
        <v>26.181316393113079</v>
      </c>
      <c r="O98" s="14">
        <v>100.32489177930364</v>
      </c>
      <c r="P98" s="2">
        <f t="shared" ref="P98:P99" si="4">M98-O98</f>
        <v>528.02670165541031</v>
      </c>
      <c r="Q98" s="37">
        <f t="shared" ref="Q98:Q99" si="5">(M98-P98)/M98</f>
        <v>0.15966362276715926</v>
      </c>
    </row>
    <row r="99" spans="10:17" x14ac:dyDescent="0.35">
      <c r="J99" s="34" t="s">
        <v>69</v>
      </c>
      <c r="K99" s="18">
        <f>400000000*40%</f>
        <v>160000000</v>
      </c>
      <c r="L99" s="3" t="s">
        <v>33</v>
      </c>
      <c r="M99" s="5">
        <f>SUMIF(A:A,L99,AG:AG)</f>
        <v>627.27302802781151</v>
      </c>
      <c r="N99" s="2">
        <f t="shared" si="3"/>
        <v>26.136376167825478</v>
      </c>
      <c r="O99" s="14">
        <v>255.12691536783339</v>
      </c>
      <c r="P99" s="2">
        <f t="shared" si="4"/>
        <v>372.14611265997814</v>
      </c>
      <c r="Q99" s="37">
        <f t="shared" si="5"/>
        <v>0.40672387296799528</v>
      </c>
    </row>
    <row r="100" spans="10:17" ht="15" thickBot="1" x14ac:dyDescent="0.4">
      <c r="J100" s="28"/>
      <c r="K100" s="38"/>
      <c r="L100" s="38"/>
      <c r="M100" s="38"/>
      <c r="N100" s="38"/>
      <c r="O100" s="48">
        <f>SUM(O97:O99)</f>
        <v>626.10351965249424</v>
      </c>
      <c r="P100" s="39">
        <f>SUM(P97:P99)</f>
        <v>1469.0337512813098</v>
      </c>
      <c r="Q100" s="40">
        <f>(SUM(M97:M99)-P100)/SUM(M97:M99)</f>
        <v>0.29883651459908367</v>
      </c>
    </row>
    <row r="101" spans="10:17" ht="15" thickBot="1" x14ac:dyDescent="0.4"/>
    <row r="102" spans="10:17" ht="15" thickBot="1" x14ac:dyDescent="0.4">
      <c r="J102" s="29"/>
      <c r="K102" s="30" t="s">
        <v>63</v>
      </c>
      <c r="L102" s="31" t="s">
        <v>74</v>
      </c>
      <c r="M102" s="52" t="s">
        <v>73</v>
      </c>
      <c r="N102" s="53"/>
    </row>
    <row r="103" spans="10:17" x14ac:dyDescent="0.35">
      <c r="J103" s="24" t="s">
        <v>64</v>
      </c>
      <c r="K103" s="25">
        <f>AVERAGE(R2:R64)</f>
        <v>16.593601038654587</v>
      </c>
      <c r="L103" s="26">
        <f>K103*0.85</f>
        <v>14.104560882856399</v>
      </c>
      <c r="M103" s="1"/>
      <c r="N103" s="27">
        <f>15%</f>
        <v>0.15</v>
      </c>
    </row>
    <row r="104" spans="10:17" x14ac:dyDescent="0.35">
      <c r="J104" s="24" t="s">
        <v>70</v>
      </c>
      <c r="K104" s="25">
        <v>839.51264947127856</v>
      </c>
      <c r="L104" s="26">
        <v>736.10216647305185</v>
      </c>
      <c r="M104" s="1"/>
      <c r="N104" s="27">
        <f>(K104-L104)/K104</f>
        <v>0.12317918385548352</v>
      </c>
    </row>
    <row r="105" spans="10:17" x14ac:dyDescent="0.35">
      <c r="J105" s="24" t="s">
        <v>71</v>
      </c>
      <c r="K105" s="25">
        <v>628.35159343471389</v>
      </c>
      <c r="L105" s="26">
        <v>558.30671860563211</v>
      </c>
      <c r="M105" s="1"/>
      <c r="N105" s="27">
        <f t="shared" ref="N105:N107" si="6">(K105-L105)/K105</f>
        <v>0.11147401480467398</v>
      </c>
    </row>
    <row r="106" spans="10:17" ht="15" thickBot="1" x14ac:dyDescent="0.4">
      <c r="J106" s="24" t="s">
        <v>72</v>
      </c>
      <c r="K106" s="25">
        <v>627.27302802781151</v>
      </c>
      <c r="L106" s="26">
        <v>553.46366664394498</v>
      </c>
      <c r="M106" s="1"/>
      <c r="N106" s="27">
        <f t="shared" si="6"/>
        <v>0.11766704144115381</v>
      </c>
    </row>
    <row r="107" spans="10:17" ht="15" thickBot="1" x14ac:dyDescent="0.4">
      <c r="J107" s="28"/>
      <c r="K107" s="20">
        <f>SUM(K104:K106)</f>
        <v>2095.1372709338038</v>
      </c>
      <c r="L107" s="21">
        <f>SUM(L104:L106)</f>
        <v>1847.8725517226289</v>
      </c>
      <c r="M107" s="22"/>
      <c r="N107" s="23">
        <f t="shared" si="6"/>
        <v>0.11801838602249144</v>
      </c>
    </row>
    <row r="109" spans="10:17" x14ac:dyDescent="0.35">
      <c r="L109" s="41"/>
      <c r="M109" s="49"/>
      <c r="N109" s="49"/>
    </row>
    <row r="110" spans="10:17" x14ac:dyDescent="0.35">
      <c r="L110" s="4"/>
      <c r="N110" s="42"/>
    </row>
    <row r="111" spans="10:17" x14ac:dyDescent="0.35">
      <c r="L111" s="4"/>
      <c r="N111" s="43"/>
    </row>
    <row r="112" spans="10:17" x14ac:dyDescent="0.35">
      <c r="L112" s="4"/>
      <c r="N112" s="43"/>
    </row>
    <row r="113" spans="11:14" x14ac:dyDescent="0.35">
      <c r="L113" s="4"/>
      <c r="N113" s="43"/>
    </row>
    <row r="114" spans="11:14" x14ac:dyDescent="0.35">
      <c r="K114" s="44"/>
      <c r="L114" s="45"/>
      <c r="M114" s="46"/>
      <c r="N114" s="47"/>
    </row>
    <row r="1048573" spans="2:36" x14ac:dyDescent="0.35">
      <c r="B1048573" t="e">
        <v>#N/A</v>
      </c>
      <c r="C1048573">
        <v>0</v>
      </c>
      <c r="E1048573" s="5" t="e">
        <v>#N/A</v>
      </c>
      <c r="G1048573" t="e">
        <v>#N/A</v>
      </c>
      <c r="H1048573" t="e">
        <f t="shared" ref="H1048573" si="7">G1048573/24</f>
        <v>#N/A</v>
      </c>
      <c r="I1048573">
        <v>1</v>
      </c>
      <c r="J1048573" t="e">
        <v>#VALUE!</v>
      </c>
      <c r="K1048573" t="e">
        <v>#DIV/0!</v>
      </c>
      <c r="L1048573" t="e">
        <f t="shared" ref="L1048573" si="8">K1048573/J1048573</f>
        <v>#DIV/0!</v>
      </c>
      <c r="M1048573" t="e">
        <v>#VALUE!</v>
      </c>
      <c r="N1048573" t="e">
        <v>#VALUE!</v>
      </c>
      <c r="O1048573" t="e">
        <v>#DIV/0!</v>
      </c>
      <c r="P1048573" t="e">
        <f t="shared" ref="P1048573" si="9">O1048573/N1048573</f>
        <v>#DIV/0!</v>
      </c>
      <c r="Q1048573" t="e">
        <v>#VALUE!</v>
      </c>
      <c r="R1048573" t="e">
        <v>#VALUE!</v>
      </c>
      <c r="S1048573" t="e">
        <v>#DIV/0!</v>
      </c>
      <c r="T1048573" s="2" t="e">
        <f t="shared" ref="T1048573" si="10">S1048573/R1048573</f>
        <v>#DIV/0!</v>
      </c>
      <c r="U1048573" s="2" t="e">
        <f t="shared" ref="U1048573" si="11">Q1048573/(Q1048573+R1048573)</f>
        <v>#VALUE!</v>
      </c>
      <c r="V1048573" s="2" t="e">
        <f t="shared" ref="V1048573" si="12">J1048573/U1048573</f>
        <v>#VALUE!</v>
      </c>
      <c r="W1048573" s="2" t="e">
        <f t="shared" ref="W1048573" si="13">X1048573*V1048573^2</f>
        <v>#DIV/0!</v>
      </c>
      <c r="X1048573" s="2" t="e">
        <f t="shared" ref="X1048573" si="14">L1048573^2+((1+T1048573^2)*U1048573*(1-U1048573)*(R1048573/J1048573))</f>
        <v>#DIV/0!</v>
      </c>
      <c r="Y1048573" s="2" t="e">
        <f t="shared" ref="Y1048573" si="15">V1048573+(N1048573/M1048573)</f>
        <v>#VALUE!</v>
      </c>
      <c r="Z1048573" s="2" t="e">
        <f t="shared" ref="Z1048573" si="16">W1048573+(P1048573^2/M1048573)+((M1048573-1)/M1048573^2)*N1048573^2</f>
        <v>#DIV/0!</v>
      </c>
      <c r="AA1048573" s="2" t="e">
        <f t="shared" ref="AA1048573" si="17">Z1048573/(Y1048573^2)</f>
        <v>#DIV/0!</v>
      </c>
      <c r="AB1048573" s="2" t="e">
        <f t="shared" ref="AB1048573" si="18">Y1048573*H1048573</f>
        <v>#VALUE!</v>
      </c>
      <c r="AC1048573" s="2" t="e">
        <f>_xlfn.XLOOKUP((A1048573&amp;B1048573&amp;D1048573),Sheet2!AD:AD,Sheet2!AC:AC)</f>
        <v>#N/A</v>
      </c>
      <c r="AD1048573" s="2" t="e">
        <f>1+(1-AC1048573^2)*(I1048573-1)+((AC1048573^2/SQRT(E1048573))*(AA1048573-1))</f>
        <v>#N/A</v>
      </c>
      <c r="AE1048573" s="2" t="e">
        <f t="shared" ref="AE1048573" si="19">H1048573</f>
        <v>#N/A</v>
      </c>
      <c r="AF1048573" s="2" t="e">
        <f>((I1048573+AA1048573)/2)*(AC1048573^(SQRT(2*(E1048573+1))-1)/(E1048573*(1-AC1048573)))*Y1048573</f>
        <v>#DIV/0!</v>
      </c>
      <c r="AG1048573" s="2" t="e">
        <f t="shared" ref="AG1048573" si="20">AF1048573+Y1048573</f>
        <v>#DIV/0!</v>
      </c>
      <c r="AH1048573" s="2" t="e">
        <f t="shared" ref="AH1048573" si="21">AE1048573*AG1048573</f>
        <v>#N/A</v>
      </c>
      <c r="AI1048573" s="2" t="e">
        <f t="shared" ref="AI1048573" si="22">AE1048573*AF1048573</f>
        <v>#N/A</v>
      </c>
      <c r="AJ1048573" s="4">
        <f>SUMIF(D:D,D1048573,AG:AG)</f>
        <v>0</v>
      </c>
    </row>
  </sheetData>
  <mergeCells count="6">
    <mergeCell ref="M109:N109"/>
    <mergeCell ref="L88:N88"/>
    <mergeCell ref="O88:Q88"/>
    <mergeCell ref="L95:N95"/>
    <mergeCell ref="O95:Q95"/>
    <mergeCell ref="M102:N102"/>
  </mergeCells>
  <phoneticPr fontId="2" type="noConversion"/>
  <conditionalFormatting sqref="D59:D64 D4:D10 D12:D22 D53:D57 D24:D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5713-C7BB-4FE5-A472-A88C36AFE669}">
  <dimension ref="A1:AD80"/>
  <sheetViews>
    <sheetView topLeftCell="A66" workbookViewId="0">
      <selection activeCell="AC70" sqref="AC64:AC70"/>
    </sheetView>
  </sheetViews>
  <sheetFormatPr defaultRowHeight="14.5" x14ac:dyDescent="0.35"/>
  <cols>
    <col min="5" max="5" width="15.81640625" bestFit="1" customWidth="1"/>
    <col min="8" max="14" width="3.90625" customWidth="1"/>
    <col min="15" max="15" width="13.6328125" bestFit="1" customWidth="1"/>
    <col min="16" max="16" width="12.90625" bestFit="1" customWidth="1"/>
    <col min="17" max="19" width="3.90625" customWidth="1"/>
    <col min="20" max="21" width="12" bestFit="1" customWidth="1"/>
    <col min="22" max="26" width="3.90625" customWidth="1"/>
  </cols>
  <sheetData>
    <row r="1" spans="1:30" x14ac:dyDescent="0.35">
      <c r="A1" s="2" t="s">
        <v>0</v>
      </c>
      <c r="B1" s="2" t="s">
        <v>43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6" t="s">
        <v>21</v>
      </c>
      <c r="W1" s="6" t="s">
        <v>22</v>
      </c>
      <c r="X1" s="6" t="s">
        <v>23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57</v>
      </c>
    </row>
    <row r="2" spans="1:30" x14ac:dyDescent="0.35">
      <c r="A2" s="3" t="s">
        <v>32</v>
      </c>
      <c r="B2" s="3" t="s">
        <v>54</v>
      </c>
      <c r="C2" s="3">
        <v>100.01</v>
      </c>
      <c r="D2" s="2" t="s">
        <v>45</v>
      </c>
      <c r="E2" s="3" t="s">
        <v>34</v>
      </c>
      <c r="F2" s="5">
        <v>3</v>
      </c>
      <c r="G2" s="2">
        <v>600</v>
      </c>
      <c r="H2" s="2">
        <v>25</v>
      </c>
      <c r="I2" s="2">
        <v>1</v>
      </c>
      <c r="J2" s="2">
        <v>1.1144414281902382E-2</v>
      </c>
      <c r="K2" s="2">
        <v>8.5200969150754928E-4</v>
      </c>
      <c r="L2" s="2">
        <v>7.645172459993195E-2</v>
      </c>
      <c r="M2" s="2">
        <v>115.43</v>
      </c>
      <c r="N2" s="2">
        <v>0.20544362291024382</v>
      </c>
      <c r="O2" s="7">
        <v>9.6174933471128252E-2</v>
      </c>
      <c r="P2" s="2">
        <v>0.46813297053832664</v>
      </c>
      <c r="Q2" s="2">
        <v>99.738940610398515</v>
      </c>
      <c r="R2" s="2">
        <v>16.589878143535611</v>
      </c>
      <c r="S2" s="2">
        <v>8.7298982901008895</v>
      </c>
      <c r="T2" s="2">
        <v>0.52621834919881971</v>
      </c>
      <c r="U2" s="2">
        <v>0.85738806323970718</v>
      </c>
      <c r="V2" s="2">
        <v>1.2998098247125519E-2</v>
      </c>
      <c r="W2" s="2">
        <v>3.9268892546616106E-2</v>
      </c>
      <c r="X2" s="2">
        <v>232.42830921500106</v>
      </c>
      <c r="Y2" s="2">
        <v>1.4777909586554124E-2</v>
      </c>
      <c r="Z2" s="2">
        <v>4.1529915759037965E-2</v>
      </c>
      <c r="AA2" s="2">
        <v>190.16694945974987</v>
      </c>
      <c r="AB2" s="2">
        <v>0.36944773966385308</v>
      </c>
      <c r="AC2" s="2">
        <f>SUM($AB$2:$AB$12)/MAX($F$2:$F$12)</f>
        <v>0.63461761500691727</v>
      </c>
      <c r="AD2" t="str">
        <f>A2&amp;C2&amp;E2</f>
        <v>Flow_1100.01CLN_A_3CH</v>
      </c>
    </row>
    <row r="3" spans="1:30" x14ac:dyDescent="0.35">
      <c r="A3" s="3" t="s">
        <v>32</v>
      </c>
      <c r="B3" s="3" t="s">
        <v>54</v>
      </c>
      <c r="C3" s="3">
        <v>200.03</v>
      </c>
      <c r="D3" s="2" t="s">
        <v>45</v>
      </c>
      <c r="E3" s="3" t="s">
        <v>34</v>
      </c>
      <c r="F3" s="5">
        <v>3</v>
      </c>
      <c r="G3" s="2">
        <v>600</v>
      </c>
      <c r="H3" s="2">
        <v>25</v>
      </c>
      <c r="I3" s="2">
        <v>1</v>
      </c>
      <c r="J3" s="2">
        <v>1.104040935723687E-2</v>
      </c>
      <c r="K3" s="2">
        <v>1.0077069158753644E-3</v>
      </c>
      <c r="L3" s="2">
        <v>9.1274415944986975E-2</v>
      </c>
      <c r="M3" s="2">
        <v>189.77</v>
      </c>
      <c r="N3" s="2">
        <v>0.3091615738944431</v>
      </c>
      <c r="O3" s="7">
        <v>9.4448071671535641E-2</v>
      </c>
      <c r="P3" s="2">
        <v>0.3054974474408097</v>
      </c>
      <c r="Q3" s="2">
        <v>99.738940610398515</v>
      </c>
      <c r="R3" s="2">
        <v>16.589878143535611</v>
      </c>
      <c r="S3" s="2">
        <v>8.7298982901008895</v>
      </c>
      <c r="T3" s="2">
        <v>0.52621834919881971</v>
      </c>
      <c r="U3" s="2">
        <v>0.85738806323970718</v>
      </c>
      <c r="V3" s="2">
        <v>1.2876793870350641E-2</v>
      </c>
      <c r="W3" s="2">
        <v>3.8902819843974298E-2</v>
      </c>
      <c r="X3" s="2">
        <v>234.62030484277858</v>
      </c>
      <c r="Y3" s="2">
        <v>1.4505932163518387E-2</v>
      </c>
      <c r="Z3" s="2">
        <v>3.9895631680444403E-2</v>
      </c>
      <c r="AA3" s="2">
        <v>189.59813517859658</v>
      </c>
      <c r="AB3" s="2">
        <v>0.36264830408795967</v>
      </c>
      <c r="AC3" s="2">
        <f t="shared" ref="AC3:AC12" si="0">SUM($AB$2:$AB$12)/MAX($F$2:$F$12)</f>
        <v>0.63461761500691727</v>
      </c>
      <c r="AD3" t="str">
        <f t="shared" ref="AD3:AD64" si="1">A3&amp;C3&amp;E3</f>
        <v>Flow_1200.03CLN_A_3CH</v>
      </c>
    </row>
    <row r="4" spans="1:30" x14ac:dyDescent="0.35">
      <c r="A4" s="3" t="s">
        <v>32</v>
      </c>
      <c r="B4" s="3" t="s">
        <v>54</v>
      </c>
      <c r="C4" s="3">
        <v>200.05</v>
      </c>
      <c r="D4" s="2" t="s">
        <v>45</v>
      </c>
      <c r="E4" s="3" t="s">
        <v>34</v>
      </c>
      <c r="F4" s="5">
        <v>3</v>
      </c>
      <c r="G4" s="2">
        <v>600</v>
      </c>
      <c r="H4" s="2">
        <v>25</v>
      </c>
      <c r="I4" s="2">
        <v>1</v>
      </c>
      <c r="J4" s="2">
        <v>1.1024036002703803E-2</v>
      </c>
      <c r="K4" s="2">
        <v>9.2214428604727339E-4</v>
      </c>
      <c r="L4" s="2">
        <v>8.3648519092381801E-2</v>
      </c>
      <c r="M4" s="2">
        <v>133.91</v>
      </c>
      <c r="N4" s="2">
        <v>0.21314794512087779</v>
      </c>
      <c r="O4" s="7">
        <v>9.7206391244370499E-2</v>
      </c>
      <c r="P4" s="2">
        <v>0.45605127081682179</v>
      </c>
      <c r="Q4" s="2">
        <v>99.738940610398515</v>
      </c>
      <c r="R4" s="2">
        <v>16.589878143535611</v>
      </c>
      <c r="S4" s="2">
        <v>8.7298982901008895</v>
      </c>
      <c r="T4" s="2">
        <v>0.52621834919881971</v>
      </c>
      <c r="U4" s="2">
        <v>0.85738806323970718</v>
      </c>
      <c r="V4" s="2">
        <v>1.2857697086484538E-2</v>
      </c>
      <c r="W4" s="2">
        <v>3.8844902882160123E-2</v>
      </c>
      <c r="X4" s="2">
        <v>234.96742631214201</v>
      </c>
      <c r="Y4" s="2">
        <v>1.4449422462639252E-2</v>
      </c>
      <c r="Z4" s="2">
        <v>4.0734795609587253E-2</v>
      </c>
      <c r="AA4" s="2">
        <v>195.10327692477213</v>
      </c>
      <c r="AB4" s="2">
        <v>0.3612355615659813</v>
      </c>
      <c r="AC4" s="2">
        <f t="shared" si="0"/>
        <v>0.63461761500691727</v>
      </c>
      <c r="AD4" t="str">
        <f t="shared" si="1"/>
        <v>Flow_1200.05CLN_A_3CH</v>
      </c>
    </row>
    <row r="5" spans="1:30" x14ac:dyDescent="0.35">
      <c r="A5" s="3" t="s">
        <v>32</v>
      </c>
      <c r="B5" s="3" t="s">
        <v>54</v>
      </c>
      <c r="C5" s="3">
        <v>300.06</v>
      </c>
      <c r="D5" s="2" t="s">
        <v>45</v>
      </c>
      <c r="E5" s="3" t="s">
        <v>34</v>
      </c>
      <c r="F5" s="5">
        <v>3</v>
      </c>
      <c r="G5" s="2">
        <v>600</v>
      </c>
      <c r="H5" s="2">
        <v>25</v>
      </c>
      <c r="I5" s="2">
        <v>1</v>
      </c>
      <c r="J5" s="2">
        <v>1.1124297960611436E-2</v>
      </c>
      <c r="K5" s="2">
        <v>1.0519467869524591E-3</v>
      </c>
      <c r="L5" s="2">
        <v>9.4562981922738779E-2</v>
      </c>
      <c r="M5" s="2">
        <v>91.23</v>
      </c>
      <c r="N5" s="2">
        <v>0.17099101820409821</v>
      </c>
      <c r="O5" s="7">
        <v>0.13101271034529599</v>
      </c>
      <c r="P5" s="2">
        <v>0.76619644541163368</v>
      </c>
      <c r="Q5" s="2">
        <v>99.738940610398515</v>
      </c>
      <c r="R5" s="2">
        <v>16.589878143535611</v>
      </c>
      <c r="S5" s="2">
        <v>8.7298982901008895</v>
      </c>
      <c r="T5" s="2">
        <v>0.52621834919881971</v>
      </c>
      <c r="U5" s="2">
        <v>0.85738806323970718</v>
      </c>
      <c r="V5" s="2">
        <v>1.2974635917576709E-2</v>
      </c>
      <c r="W5" s="2">
        <v>3.9198529515235642E-2</v>
      </c>
      <c r="X5" s="2">
        <v>232.8517013406582</v>
      </c>
      <c r="Y5" s="2">
        <v>1.4848920891862561E-2</v>
      </c>
      <c r="Z5" s="2">
        <v>4.5950414151558552E-2</v>
      </c>
      <c r="AA5" s="2">
        <v>208.40092533311568</v>
      </c>
      <c r="AB5" s="2">
        <v>0.37122302229656401</v>
      </c>
      <c r="AC5" s="2">
        <f t="shared" si="0"/>
        <v>0.63461761500691727</v>
      </c>
      <c r="AD5" t="str">
        <f t="shared" si="1"/>
        <v>Flow_1300.06CLN_A_3CH</v>
      </c>
    </row>
    <row r="6" spans="1:30" x14ac:dyDescent="0.35">
      <c r="A6" s="3" t="s">
        <v>32</v>
      </c>
      <c r="B6" s="3" t="s">
        <v>54</v>
      </c>
      <c r="C6" s="3">
        <v>400.03</v>
      </c>
      <c r="D6" s="2" t="s">
        <v>45</v>
      </c>
      <c r="E6" s="3" t="s">
        <v>34</v>
      </c>
      <c r="F6" s="5">
        <v>3</v>
      </c>
      <c r="G6" s="2">
        <v>600</v>
      </c>
      <c r="H6" s="2">
        <v>25</v>
      </c>
      <c r="I6" s="2">
        <v>1</v>
      </c>
      <c r="J6" s="2">
        <v>1.1099103566468087E-2</v>
      </c>
      <c r="K6" s="2">
        <v>9.7549550596768176E-4</v>
      </c>
      <c r="L6" s="2">
        <v>8.7889575957718555E-2</v>
      </c>
      <c r="M6" s="2">
        <v>171.47</v>
      </c>
      <c r="N6" s="2">
        <v>0.27188004934182503</v>
      </c>
      <c r="O6" s="7">
        <v>0.10844146217871069</v>
      </c>
      <c r="P6" s="2">
        <v>0.39885774054120143</v>
      </c>
      <c r="Q6" s="2">
        <v>99.738940610398515</v>
      </c>
      <c r="R6" s="2">
        <v>16.589878143535611</v>
      </c>
      <c r="S6" s="2">
        <v>8.7298982901008895</v>
      </c>
      <c r="T6" s="2">
        <v>0.52621834919881971</v>
      </c>
      <c r="U6" s="2">
        <v>0.85738806323970718</v>
      </c>
      <c r="V6" s="2">
        <v>1.2945250864036134E-2</v>
      </c>
      <c r="W6" s="2">
        <v>3.9109544946130705E-2</v>
      </c>
      <c r="X6" s="2">
        <v>233.37902484627699</v>
      </c>
      <c r="Y6" s="2">
        <v>1.4530834635785275E-2</v>
      </c>
      <c r="Z6" s="2">
        <v>4.04659056496103E-2</v>
      </c>
      <c r="AA6" s="2">
        <v>191.64969998424851</v>
      </c>
      <c r="AB6" s="2">
        <v>0.36327086589463187</v>
      </c>
      <c r="AC6" s="2">
        <f t="shared" si="0"/>
        <v>0.63461761500691727</v>
      </c>
      <c r="AD6" t="str">
        <f t="shared" si="1"/>
        <v>Flow_1400.03CLN_A_3CH</v>
      </c>
    </row>
    <row r="7" spans="1:30" x14ac:dyDescent="0.35">
      <c r="A7" s="3" t="s">
        <v>42</v>
      </c>
      <c r="B7" s="3" t="s">
        <v>54</v>
      </c>
      <c r="C7" s="3">
        <v>100.01</v>
      </c>
      <c r="D7" s="2" t="s">
        <v>45</v>
      </c>
      <c r="E7" s="3" t="s">
        <v>34</v>
      </c>
      <c r="F7" s="5">
        <v>3</v>
      </c>
      <c r="G7" s="2">
        <v>25</v>
      </c>
      <c r="H7" s="2">
        <v>1.0416666666666667</v>
      </c>
      <c r="I7" s="2">
        <v>1</v>
      </c>
      <c r="J7" s="2">
        <v>1.1184836450357142E-2</v>
      </c>
      <c r="K7" s="2">
        <v>1.0730621820303995E-3</v>
      </c>
      <c r="L7" s="2">
        <v>9.5939014110137985E-2</v>
      </c>
      <c r="M7" s="2">
        <v>128.80000000000001</v>
      </c>
      <c r="N7" s="2">
        <v>0.21337055913544112</v>
      </c>
      <c r="O7" s="7">
        <v>8.7397060031546583E-2</v>
      </c>
      <c r="P7" s="2">
        <v>0.40960224496609016</v>
      </c>
      <c r="Q7" s="2">
        <v>99.738940610398515</v>
      </c>
      <c r="R7" s="2">
        <v>16.589878143535611</v>
      </c>
      <c r="S7" s="2">
        <v>8.7298982901008895</v>
      </c>
      <c r="T7" s="2">
        <v>0.52621834919881971</v>
      </c>
      <c r="U7" s="2">
        <v>0.85738806323970718</v>
      </c>
      <c r="V7" s="2">
        <v>1.3045243956504797E-2</v>
      </c>
      <c r="W7" s="2">
        <v>3.9411900971783778E-2</v>
      </c>
      <c r="X7" s="2">
        <v>231.59169033436342</v>
      </c>
      <c r="Y7" s="2">
        <v>1.4701847676500457E-2</v>
      </c>
      <c r="Z7" s="2">
        <v>4.1065220258468801E-2</v>
      </c>
      <c r="AA7" s="2">
        <v>189.98981462453708</v>
      </c>
      <c r="AB7" s="2">
        <v>1.531442466302131E-2</v>
      </c>
      <c r="AC7" s="2">
        <f t="shared" si="0"/>
        <v>0.63461761500691727</v>
      </c>
      <c r="AD7" t="str">
        <f t="shared" si="1"/>
        <v>Flow_2100.01CLN_A_3CH</v>
      </c>
    </row>
    <row r="8" spans="1:30" x14ac:dyDescent="0.35">
      <c r="A8" s="3" t="s">
        <v>42</v>
      </c>
      <c r="B8" s="3" t="s">
        <v>54</v>
      </c>
      <c r="C8" s="3">
        <v>200.05</v>
      </c>
      <c r="D8" s="2" t="s">
        <v>45</v>
      </c>
      <c r="E8" s="3" t="s">
        <v>34</v>
      </c>
      <c r="F8" s="5">
        <v>3</v>
      </c>
      <c r="G8" s="2">
        <v>25</v>
      </c>
      <c r="H8" s="2">
        <v>1.0416666666666667</v>
      </c>
      <c r="I8" s="2">
        <v>1</v>
      </c>
      <c r="J8" s="2">
        <v>1.1110708264445214E-2</v>
      </c>
      <c r="K8" s="2">
        <v>1.0647357496519733E-3</v>
      </c>
      <c r="L8" s="2">
        <v>9.5829691889146029E-2</v>
      </c>
      <c r="M8" s="2">
        <v>182.09</v>
      </c>
      <c r="N8" s="2">
        <v>0.31833519906863722</v>
      </c>
      <c r="O8" s="7">
        <v>9.2439748236520486E-2</v>
      </c>
      <c r="P8" s="2">
        <v>0.2903849417437161</v>
      </c>
      <c r="Q8" s="2">
        <v>99.738940610398515</v>
      </c>
      <c r="R8" s="2">
        <v>16.589878143535611</v>
      </c>
      <c r="S8" s="2">
        <v>8.7298982901008895</v>
      </c>
      <c r="T8" s="2">
        <v>0.52621834919881971</v>
      </c>
      <c r="U8" s="2">
        <v>0.85738806323970718</v>
      </c>
      <c r="V8" s="2">
        <v>1.2958785806350678E-2</v>
      </c>
      <c r="W8" s="2">
        <v>3.915068236073968E-2</v>
      </c>
      <c r="X8" s="2">
        <v>233.13673645016385</v>
      </c>
      <c r="Y8" s="2">
        <v>1.4707015797391577E-2</v>
      </c>
      <c r="Z8" s="2">
        <v>4.0167235659742118E-2</v>
      </c>
      <c r="AA8" s="2">
        <v>185.70467050124662</v>
      </c>
      <c r="AB8" s="2">
        <v>1.5319808122282893E-2</v>
      </c>
      <c r="AC8" s="2">
        <f t="shared" si="0"/>
        <v>0.63461761500691727</v>
      </c>
      <c r="AD8" t="str">
        <f t="shared" si="1"/>
        <v>Flow_2200.05CLN_A_3CH</v>
      </c>
    </row>
    <row r="9" spans="1:30" x14ac:dyDescent="0.35">
      <c r="A9" s="3" t="s">
        <v>42</v>
      </c>
      <c r="B9" s="3" t="s">
        <v>54</v>
      </c>
      <c r="C9" s="3">
        <v>400.03</v>
      </c>
      <c r="D9" s="2" t="s">
        <v>45</v>
      </c>
      <c r="E9" s="3" t="s">
        <v>34</v>
      </c>
      <c r="F9" s="5">
        <v>3</v>
      </c>
      <c r="G9" s="2">
        <v>25</v>
      </c>
      <c r="H9" s="2">
        <v>1.0416666666666667</v>
      </c>
      <c r="I9" s="2">
        <v>1</v>
      </c>
      <c r="J9" s="2">
        <v>1.1056221115994356E-2</v>
      </c>
      <c r="K9" s="2">
        <v>9.7139035332171307E-4</v>
      </c>
      <c r="L9" s="2">
        <v>8.7859164820470376E-2</v>
      </c>
      <c r="M9" s="2">
        <v>33.75</v>
      </c>
      <c r="N9" s="2">
        <v>0.14276897061347701</v>
      </c>
      <c r="O9" s="7">
        <v>0.21905677159710912</v>
      </c>
      <c r="P9" s="2">
        <v>1.5343444073023997</v>
      </c>
      <c r="Q9" s="2">
        <v>99.738940610398515</v>
      </c>
      <c r="R9" s="2">
        <v>16.589878143535611</v>
      </c>
      <c r="S9" s="2">
        <v>8.7298982901008895</v>
      </c>
      <c r="T9" s="2">
        <v>0.52621834919881971</v>
      </c>
      <c r="U9" s="2">
        <v>0.85738806323970718</v>
      </c>
      <c r="V9" s="2">
        <v>1.2895235646525761E-2</v>
      </c>
      <c r="W9" s="2">
        <v>3.8958435599810867E-2</v>
      </c>
      <c r="X9" s="2">
        <v>234.28416902061792</v>
      </c>
      <c r="Y9" s="2">
        <v>1.7125427368406561E-2</v>
      </c>
      <c r="Z9" s="2">
        <v>0.10929893335010875</v>
      </c>
      <c r="AA9" s="2">
        <v>372.67742602099935</v>
      </c>
      <c r="AB9" s="2">
        <v>1.783898684209017E-2</v>
      </c>
      <c r="AC9" s="2">
        <f t="shared" si="0"/>
        <v>0.63461761500691727</v>
      </c>
      <c r="AD9" t="str">
        <f t="shared" si="1"/>
        <v>Flow_2400.03CLN_A_3CH</v>
      </c>
    </row>
    <row r="10" spans="1:30" x14ac:dyDescent="0.35">
      <c r="A10" s="3" t="s">
        <v>33</v>
      </c>
      <c r="B10" s="3" t="s">
        <v>54</v>
      </c>
      <c r="C10" s="3">
        <v>100.01</v>
      </c>
      <c r="D10" s="2" t="s">
        <v>45</v>
      </c>
      <c r="E10" s="3" t="s">
        <v>34</v>
      </c>
      <c r="F10" s="5">
        <v>3</v>
      </c>
      <c r="G10" s="2">
        <v>15</v>
      </c>
      <c r="H10" s="2">
        <v>0.625</v>
      </c>
      <c r="I10" s="2">
        <v>1</v>
      </c>
      <c r="J10" s="2">
        <v>1.113179085709012E-2</v>
      </c>
      <c r="K10" s="2">
        <v>8.9026786461282733E-4</v>
      </c>
      <c r="L10" s="2">
        <v>7.9975259690204581E-2</v>
      </c>
      <c r="M10" s="2">
        <v>72.900000000000006</v>
      </c>
      <c r="N10" s="2">
        <v>0.15132304076150332</v>
      </c>
      <c r="O10" s="7">
        <v>0.12774411939696037</v>
      </c>
      <c r="P10" s="2">
        <v>0.84418155195741051</v>
      </c>
      <c r="Q10" s="2">
        <v>99.738940610398515</v>
      </c>
      <c r="R10" s="2">
        <v>16.589878143535611</v>
      </c>
      <c r="S10" s="2">
        <v>8.7298982901008895</v>
      </c>
      <c r="T10" s="2">
        <v>0.52621834919881971</v>
      </c>
      <c r="U10" s="2">
        <v>0.85738806323970718</v>
      </c>
      <c r="V10" s="2">
        <v>1.2983375130075624E-2</v>
      </c>
      <c r="W10" s="2">
        <v>3.9224503948283612E-2</v>
      </c>
      <c r="X10" s="2">
        <v>232.69242692227172</v>
      </c>
      <c r="Y10" s="2">
        <v>1.5059137006090758E-2</v>
      </c>
      <c r="Z10" s="2">
        <v>4.9309922943229487E-2</v>
      </c>
      <c r="AA10" s="2">
        <v>217.43735422327839</v>
      </c>
      <c r="AB10" s="2">
        <v>9.4119606288067242E-3</v>
      </c>
      <c r="AC10" s="2">
        <f t="shared" si="0"/>
        <v>0.63461761500691727</v>
      </c>
      <c r="AD10" t="str">
        <f t="shared" si="1"/>
        <v>Flow_3100.01CLN_A_3CH</v>
      </c>
    </row>
    <row r="11" spans="1:30" x14ac:dyDescent="0.35">
      <c r="A11" s="3" t="s">
        <v>33</v>
      </c>
      <c r="B11" s="3" t="s">
        <v>54</v>
      </c>
      <c r="C11" s="3">
        <v>300.06</v>
      </c>
      <c r="D11" s="2" t="s">
        <v>45</v>
      </c>
      <c r="E11" s="3" t="s">
        <v>34</v>
      </c>
      <c r="F11" s="5">
        <v>3</v>
      </c>
      <c r="G11" s="2">
        <v>15</v>
      </c>
      <c r="H11" s="2">
        <v>0.625</v>
      </c>
      <c r="I11" s="2">
        <v>1</v>
      </c>
      <c r="J11" s="2">
        <v>1.1142091503196226E-2</v>
      </c>
      <c r="K11" s="2">
        <v>1.0706402012180174E-3</v>
      </c>
      <c r="L11" s="2">
        <v>9.6089697424482021E-2</v>
      </c>
      <c r="M11" s="2">
        <v>123.03</v>
      </c>
      <c r="N11" s="2">
        <v>0.19436969358791945</v>
      </c>
      <c r="O11" s="7">
        <v>8.2712641504541259E-2</v>
      </c>
      <c r="P11" s="2">
        <v>0.42554289188673217</v>
      </c>
      <c r="Q11" s="2">
        <v>99.738940610398515</v>
      </c>
      <c r="R11" s="2">
        <v>16.589878143535611</v>
      </c>
      <c r="S11" s="2">
        <v>8.7298982901008895</v>
      </c>
      <c r="T11" s="2">
        <v>0.52621834919881971</v>
      </c>
      <c r="U11" s="2">
        <v>0.85738806323970718</v>
      </c>
      <c r="V11" s="2">
        <v>1.2995389113647058E-2</v>
      </c>
      <c r="W11" s="2">
        <v>3.9261279934594467E-2</v>
      </c>
      <c r="X11" s="2">
        <v>232.48015041643799</v>
      </c>
      <c r="Y11" s="2">
        <v>1.4575245194179607E-2</v>
      </c>
      <c r="Z11" s="2">
        <v>4.1037751156885773E-2</v>
      </c>
      <c r="AA11" s="2">
        <v>193.17539757480276</v>
      </c>
      <c r="AB11" s="2">
        <v>9.1095282463622539E-3</v>
      </c>
      <c r="AC11" s="2">
        <f t="shared" si="0"/>
        <v>0.63461761500691727</v>
      </c>
      <c r="AD11" t="str">
        <f t="shared" si="1"/>
        <v>Flow_3300.06CLN_A_3CH</v>
      </c>
    </row>
    <row r="12" spans="1:30" x14ac:dyDescent="0.35">
      <c r="A12" s="3" t="s">
        <v>33</v>
      </c>
      <c r="B12" s="3" t="s">
        <v>54</v>
      </c>
      <c r="C12" s="3">
        <v>400.03</v>
      </c>
      <c r="D12" s="2" t="s">
        <v>45</v>
      </c>
      <c r="E12" s="3" t="s">
        <v>34</v>
      </c>
      <c r="F12" s="5">
        <v>3</v>
      </c>
      <c r="G12" s="2">
        <v>15</v>
      </c>
      <c r="H12" s="2">
        <v>0.625</v>
      </c>
      <c r="I12" s="2">
        <v>1</v>
      </c>
      <c r="J12" s="2">
        <v>1.0912129109285114E-2</v>
      </c>
      <c r="K12" s="2">
        <v>1.0930209107539173E-3</v>
      </c>
      <c r="L12" s="2">
        <v>0.10016568717317205</v>
      </c>
      <c r="M12" s="2">
        <v>138.27000000000001</v>
      </c>
      <c r="N12" s="2">
        <v>0.23852299977321637</v>
      </c>
      <c r="O12" s="7">
        <v>9.8076129537983517E-2</v>
      </c>
      <c r="P12" s="2">
        <v>0.4111810166366876</v>
      </c>
      <c r="Q12" s="2">
        <v>99.738940610398515</v>
      </c>
      <c r="R12" s="2">
        <v>16.589878143535611</v>
      </c>
      <c r="S12" s="2">
        <v>8.7298982901008895</v>
      </c>
      <c r="T12" s="2">
        <v>0.52621834919881971</v>
      </c>
      <c r="U12" s="2">
        <v>0.85738806323970718</v>
      </c>
      <c r="V12" s="2">
        <v>1.2727176382713784E-2</v>
      </c>
      <c r="W12" s="2">
        <v>3.8451061729834271E-2</v>
      </c>
      <c r="X12" s="2">
        <v>237.38004640270509</v>
      </c>
      <c r="Y12" s="2">
        <v>1.4452228814717952E-2</v>
      </c>
      <c r="Z12" s="2">
        <v>4.0082301949566287E-2</v>
      </c>
      <c r="AA12" s="2">
        <v>191.90354503459253</v>
      </c>
      <c r="AB12" s="2">
        <v>9.0326430091987198E-3</v>
      </c>
      <c r="AC12" s="2">
        <f t="shared" si="0"/>
        <v>0.63461761500691727</v>
      </c>
      <c r="AD12" t="str">
        <f t="shared" si="1"/>
        <v>Flow_3400.03CLN_A_3CH</v>
      </c>
    </row>
    <row r="13" spans="1:30" x14ac:dyDescent="0.35">
      <c r="AD13" t="str">
        <f t="shared" si="1"/>
        <v/>
      </c>
    </row>
    <row r="14" spans="1:30" x14ac:dyDescent="0.35">
      <c r="AD14" t="str">
        <f t="shared" si="1"/>
        <v/>
      </c>
    </row>
    <row r="15" spans="1:30" x14ac:dyDescent="0.35">
      <c r="A15" s="2" t="s">
        <v>0</v>
      </c>
      <c r="B15" s="2" t="s">
        <v>43</v>
      </c>
      <c r="C15" s="2" t="s">
        <v>1</v>
      </c>
      <c r="D15" s="2" t="s">
        <v>2</v>
      </c>
      <c r="E15" s="2" t="s">
        <v>3</v>
      </c>
      <c r="F15" s="5" t="s">
        <v>4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O15" s="2" t="s">
        <v>14</v>
      </c>
      <c r="P15" s="2" t="s">
        <v>15</v>
      </c>
      <c r="Q15" s="2" t="s">
        <v>16</v>
      </c>
      <c r="R15" s="2" t="s">
        <v>17</v>
      </c>
      <c r="S15" s="2" t="s">
        <v>18</v>
      </c>
      <c r="T15" s="2" t="s">
        <v>19</v>
      </c>
      <c r="U15" s="2" t="s">
        <v>20</v>
      </c>
      <c r="V15" s="6" t="s">
        <v>21</v>
      </c>
      <c r="W15" s="6" t="s">
        <v>22</v>
      </c>
      <c r="X15" s="6" t="s">
        <v>23</v>
      </c>
      <c r="Y15" s="6" t="s">
        <v>21</v>
      </c>
      <c r="Z15" s="6" t="s">
        <v>22</v>
      </c>
      <c r="AA15" s="6" t="s">
        <v>23</v>
      </c>
      <c r="AB15" s="6" t="s">
        <v>24</v>
      </c>
      <c r="AC15" s="6" t="s">
        <v>57</v>
      </c>
      <c r="AD15" t="str">
        <f t="shared" si="1"/>
        <v>Product_IDStep_NumMachine_Type_ID</v>
      </c>
    </row>
    <row r="16" spans="1:30" x14ac:dyDescent="0.35">
      <c r="A16" s="3" t="s">
        <v>32</v>
      </c>
      <c r="B16" s="3" t="s">
        <v>54</v>
      </c>
      <c r="C16" s="3">
        <v>100.05</v>
      </c>
      <c r="D16" s="2" t="s">
        <v>49</v>
      </c>
      <c r="E16" s="8" t="s">
        <v>38</v>
      </c>
      <c r="F16" s="5">
        <v>3</v>
      </c>
      <c r="G16" s="2">
        <v>600</v>
      </c>
      <c r="H16" s="2">
        <v>25</v>
      </c>
      <c r="I16" s="2">
        <v>1</v>
      </c>
      <c r="J16" s="2">
        <v>1.1202415181527967E-2</v>
      </c>
      <c r="K16" s="2">
        <v>1.0053571244270974E-3</v>
      </c>
      <c r="L16" s="2">
        <v>8.9744676316305796E-2</v>
      </c>
      <c r="M16" s="2">
        <v>41.71</v>
      </c>
      <c r="N16" s="2">
        <v>0.15101590405831636</v>
      </c>
      <c r="O16" s="7">
        <v>0.220060642181125</v>
      </c>
      <c r="P16" s="2">
        <v>1.4572017666175499</v>
      </c>
      <c r="Q16" s="2">
        <v>99.415492373658495</v>
      </c>
      <c r="R16" s="2">
        <v>16.338183921988431</v>
      </c>
      <c r="S16" s="2">
        <v>8.2169589990695098</v>
      </c>
      <c r="T16" s="2">
        <v>0.50292976491780539</v>
      </c>
      <c r="U16" s="2">
        <v>0.85885386585684753</v>
      </c>
      <c r="V16" s="2">
        <v>1.304344735102487E-2</v>
      </c>
      <c r="W16" s="2">
        <v>3.7688655938642769E-2</v>
      </c>
      <c r="X16" s="2">
        <v>221.52659427662539</v>
      </c>
      <c r="Y16" s="2">
        <v>1.666406360751771E-2</v>
      </c>
      <c r="Z16" s="2">
        <v>8.9131859517512013E-2</v>
      </c>
      <c r="AA16" s="2">
        <v>320.97494844654148</v>
      </c>
      <c r="AB16" s="2">
        <v>0.41660159018794274</v>
      </c>
      <c r="AC16" s="2">
        <f>SUM($AB$16:$AB$21)/MAX($F$16:$F$21)</f>
        <v>0.39270400740553008</v>
      </c>
      <c r="AD16" t="str">
        <f t="shared" si="1"/>
        <v>Flow_1100.05CLN_B_4CH</v>
      </c>
    </row>
    <row r="17" spans="1:30" x14ac:dyDescent="0.35">
      <c r="A17" s="3" t="s">
        <v>32</v>
      </c>
      <c r="B17" s="3" t="s">
        <v>54</v>
      </c>
      <c r="C17" s="3">
        <v>300.02999999999997</v>
      </c>
      <c r="D17" s="2" t="s">
        <v>49</v>
      </c>
      <c r="E17" s="8" t="s">
        <v>38</v>
      </c>
      <c r="F17" s="5">
        <v>2</v>
      </c>
      <c r="G17" s="2">
        <v>600</v>
      </c>
      <c r="H17" s="2">
        <v>25</v>
      </c>
      <c r="I17" s="2">
        <v>1</v>
      </c>
      <c r="J17" s="2">
        <v>1.1073679534659715E-2</v>
      </c>
      <c r="K17" s="2">
        <v>1.0090318027559612E-3</v>
      </c>
      <c r="L17" s="2">
        <v>9.111983054934665E-2</v>
      </c>
      <c r="M17" s="2">
        <v>167.42</v>
      </c>
      <c r="N17" s="2">
        <v>0.26897344680507118</v>
      </c>
      <c r="O17" s="7">
        <v>0.1077069298757138</v>
      </c>
      <c r="P17" s="2">
        <v>0.40043703627656047</v>
      </c>
      <c r="Q17" s="2">
        <v>99.415492373658495</v>
      </c>
      <c r="R17" s="2">
        <v>16.338183921988431</v>
      </c>
      <c r="S17" s="2">
        <v>8.2169589990695098</v>
      </c>
      <c r="T17" s="2">
        <v>0.50292976491780539</v>
      </c>
      <c r="U17" s="2">
        <v>0.85885386585684753</v>
      </c>
      <c r="V17" s="2">
        <v>1.2893554974700969E-2</v>
      </c>
      <c r="W17" s="2">
        <v>3.725557212552897E-2</v>
      </c>
      <c r="X17" s="2">
        <v>224.10207848497987</v>
      </c>
      <c r="Y17" s="2">
        <v>1.45001339187045E-2</v>
      </c>
      <c r="Z17" s="2">
        <v>3.8642887906391608E-2</v>
      </c>
      <c r="AA17" s="2">
        <v>183.79155349545744</v>
      </c>
      <c r="AB17" s="2">
        <v>0.36250334796761252</v>
      </c>
      <c r="AC17" s="2">
        <f t="shared" ref="AC17:AC21" si="2">SUM($AB$16:$AB$21)/MAX($F$16:$F$21)</f>
        <v>0.39270400740553008</v>
      </c>
      <c r="AD17" t="str">
        <f t="shared" si="1"/>
        <v>Flow_1300.03CLN_B_4CH</v>
      </c>
    </row>
    <row r="18" spans="1:30" x14ac:dyDescent="0.35">
      <c r="A18" s="3" t="s">
        <v>32</v>
      </c>
      <c r="B18" s="3" t="s">
        <v>54</v>
      </c>
      <c r="C18" s="3">
        <v>300.07</v>
      </c>
      <c r="D18" s="2" t="s">
        <v>49</v>
      </c>
      <c r="E18" s="8" t="s">
        <v>38</v>
      </c>
      <c r="F18" s="5">
        <v>2</v>
      </c>
      <c r="G18" s="2">
        <v>600</v>
      </c>
      <c r="H18" s="2">
        <v>25</v>
      </c>
      <c r="I18" s="2">
        <v>1</v>
      </c>
      <c r="J18" s="2">
        <v>1.1147833753189798E-2</v>
      </c>
      <c r="K18" s="2">
        <v>9.5838014483826334E-4</v>
      </c>
      <c r="L18" s="2">
        <v>8.5970078676858283E-2</v>
      </c>
      <c r="M18" s="2">
        <v>99.89</v>
      </c>
      <c r="N18" s="2">
        <v>0.18754213106819598</v>
      </c>
      <c r="O18" s="7">
        <v>0.16647751257373228</v>
      </c>
      <c r="P18" s="2">
        <v>0.88768060608843158</v>
      </c>
      <c r="Q18" s="2">
        <v>99.415492373658495</v>
      </c>
      <c r="R18" s="2">
        <v>16.338183921988431</v>
      </c>
      <c r="S18" s="2">
        <v>8.2169589990695098</v>
      </c>
      <c r="T18" s="2">
        <v>0.50292976491780539</v>
      </c>
      <c r="U18" s="2">
        <v>0.85885386585684753</v>
      </c>
      <c r="V18" s="2">
        <v>1.2979895877941943E-2</v>
      </c>
      <c r="W18" s="2">
        <v>3.7504907446871197E-2</v>
      </c>
      <c r="X18" s="2">
        <v>222.610518271616</v>
      </c>
      <c r="Y18" s="2">
        <v>1.4857382423824374E-2</v>
      </c>
      <c r="Z18" s="2">
        <v>4.5741936193725331E-2</v>
      </c>
      <c r="AA18" s="2">
        <v>207.21917464667266</v>
      </c>
      <c r="AB18" s="2">
        <v>0.37143456059560936</v>
      </c>
      <c r="AC18" s="2">
        <f t="shared" si="2"/>
        <v>0.39270400740553008</v>
      </c>
      <c r="AD18" t="str">
        <f t="shared" si="1"/>
        <v>Flow_1300.07CLN_B_4CH</v>
      </c>
    </row>
    <row r="19" spans="1:30" x14ac:dyDescent="0.35">
      <c r="A19" s="3" t="s">
        <v>33</v>
      </c>
      <c r="B19" s="3" t="s">
        <v>54</v>
      </c>
      <c r="C19" s="3">
        <v>100.05</v>
      </c>
      <c r="D19" s="2" t="s">
        <v>49</v>
      </c>
      <c r="E19" s="8" t="s">
        <v>38</v>
      </c>
      <c r="F19" s="5">
        <v>3</v>
      </c>
      <c r="G19" s="2">
        <v>15</v>
      </c>
      <c r="H19" s="2">
        <v>0.625</v>
      </c>
      <c r="I19" s="2">
        <v>1</v>
      </c>
      <c r="J19" s="2">
        <v>1.1198610457614404E-2</v>
      </c>
      <c r="K19" s="2">
        <v>1.1201133310178269E-3</v>
      </c>
      <c r="L19" s="2">
        <v>0.10002252826431828</v>
      </c>
      <c r="M19" s="2">
        <v>177.26</v>
      </c>
      <c r="N19" s="2">
        <v>0.30727663766614705</v>
      </c>
      <c r="O19" s="7">
        <v>9.7346246064181532E-2</v>
      </c>
      <c r="P19" s="2">
        <v>0.31680327799586</v>
      </c>
      <c r="Q19" s="2">
        <v>99.415492373658495</v>
      </c>
      <c r="R19" s="2">
        <v>16.338183921988431</v>
      </c>
      <c r="S19" s="2">
        <v>8.2169589990695098</v>
      </c>
      <c r="T19" s="2">
        <v>0.50292976491780539</v>
      </c>
      <c r="U19" s="2">
        <v>0.85885386585684753</v>
      </c>
      <c r="V19" s="2">
        <v>1.303901734952541E-2</v>
      </c>
      <c r="W19" s="2">
        <v>3.7676186713927071E-2</v>
      </c>
      <c r="X19" s="2">
        <v>221.60380552096717</v>
      </c>
      <c r="Y19" s="2">
        <v>1.477249719645166E-2</v>
      </c>
      <c r="Z19" s="2">
        <v>3.8772037955862697E-2</v>
      </c>
      <c r="AA19" s="2">
        <v>177.66864768812633</v>
      </c>
      <c r="AB19" s="2">
        <v>9.2328107477822868E-3</v>
      </c>
      <c r="AC19" s="2">
        <f>SUM($AB$16:$AB$21)/MAX($F$16:$F$21)</f>
        <v>0.39270400740553008</v>
      </c>
      <c r="AD19" t="str">
        <f t="shared" si="1"/>
        <v>Flow_3100.05CLN_B_4CH</v>
      </c>
    </row>
    <row r="20" spans="1:30" x14ac:dyDescent="0.35">
      <c r="A20" s="3" t="s">
        <v>33</v>
      </c>
      <c r="B20" s="3" t="s">
        <v>54</v>
      </c>
      <c r="C20" s="3">
        <v>300.02999999999997</v>
      </c>
      <c r="D20" s="2" t="s">
        <v>49</v>
      </c>
      <c r="E20" s="8" t="s">
        <v>38</v>
      </c>
      <c r="F20" s="5">
        <v>2</v>
      </c>
      <c r="G20" s="2">
        <v>15</v>
      </c>
      <c r="H20" s="2">
        <v>0.625</v>
      </c>
      <c r="I20" s="2">
        <v>1</v>
      </c>
      <c r="J20" s="2">
        <v>1.1140088370966882E-2</v>
      </c>
      <c r="K20" s="2">
        <v>8.1120632450432085E-4</v>
      </c>
      <c r="L20" s="2">
        <v>7.2818661530412415E-2</v>
      </c>
      <c r="M20" s="2">
        <v>137.74</v>
      </c>
      <c r="N20" s="2">
        <v>0.2345750995805678</v>
      </c>
      <c r="O20" s="7">
        <v>9.9457613731974676E-2</v>
      </c>
      <c r="P20" s="2">
        <v>0.4239904998860064</v>
      </c>
      <c r="Q20" s="2">
        <v>99.415492373658495</v>
      </c>
      <c r="R20" s="2">
        <v>16.338183921988431</v>
      </c>
      <c r="S20" s="2">
        <v>8.2169589990695098</v>
      </c>
      <c r="T20" s="2">
        <v>0.50292976491780539</v>
      </c>
      <c r="U20" s="2">
        <v>0.85885386585684753</v>
      </c>
      <c r="V20" s="2">
        <v>1.2970877600757862E-2</v>
      </c>
      <c r="W20" s="2">
        <v>3.7478497276236963E-2</v>
      </c>
      <c r="X20" s="2">
        <v>222.76319951044792</v>
      </c>
      <c r="Y20" s="2">
        <v>1.4673905766726846E-2</v>
      </c>
      <c r="Z20" s="2">
        <v>3.9180210165268459E-2</v>
      </c>
      <c r="AA20" s="2">
        <v>181.95974087197797</v>
      </c>
      <c r="AB20" s="2">
        <v>9.1711911042042793E-3</v>
      </c>
      <c r="AC20" s="2">
        <f t="shared" si="2"/>
        <v>0.39270400740553008</v>
      </c>
      <c r="AD20" t="str">
        <f t="shared" si="1"/>
        <v>Flow_3300.03CLN_B_4CH</v>
      </c>
    </row>
    <row r="21" spans="1:30" x14ac:dyDescent="0.35">
      <c r="A21" s="3" t="s">
        <v>33</v>
      </c>
      <c r="B21" s="3" t="s">
        <v>54</v>
      </c>
      <c r="C21" s="3">
        <v>300.07</v>
      </c>
      <c r="D21" s="2" t="s">
        <v>49</v>
      </c>
      <c r="E21" s="8" t="s">
        <v>38</v>
      </c>
      <c r="F21" s="5">
        <v>2</v>
      </c>
      <c r="G21" s="2">
        <v>15</v>
      </c>
      <c r="H21" s="2">
        <v>0.625</v>
      </c>
      <c r="I21" s="2">
        <v>1</v>
      </c>
      <c r="J21" s="2">
        <v>1.1172761257375222E-2</v>
      </c>
      <c r="K21" s="2">
        <v>1.028040744289873E-3</v>
      </c>
      <c r="L21" s="2">
        <v>9.2013130917950631E-2</v>
      </c>
      <c r="M21" s="2">
        <v>198.25</v>
      </c>
      <c r="N21" s="2">
        <v>0.32923666006910257</v>
      </c>
      <c r="O21" s="7">
        <v>0.10093961015263699</v>
      </c>
      <c r="P21" s="2">
        <v>0.30658678815248291</v>
      </c>
      <c r="Q21" s="2">
        <v>99.415492373658495</v>
      </c>
      <c r="R21" s="2">
        <v>16.338183921988431</v>
      </c>
      <c r="S21" s="2">
        <v>8.2169589990695098</v>
      </c>
      <c r="T21" s="2">
        <v>0.50292976491780539</v>
      </c>
      <c r="U21" s="2">
        <v>0.85885386585684753</v>
      </c>
      <c r="V21" s="2">
        <v>1.3008920028820689E-2</v>
      </c>
      <c r="W21" s="2">
        <v>3.7588956419074969E-2</v>
      </c>
      <c r="X21" s="2">
        <v>222.11494486167305</v>
      </c>
      <c r="Y21" s="2">
        <v>1.4669634581502165E-2</v>
      </c>
      <c r="Z21" s="2">
        <v>3.8607092453831392E-2</v>
      </c>
      <c r="AA21" s="2">
        <v>179.40250552873002</v>
      </c>
      <c r="AB21" s="2">
        <v>9.1685216134388525E-3</v>
      </c>
      <c r="AC21" s="2">
        <f t="shared" si="2"/>
        <v>0.39270400740553008</v>
      </c>
      <c r="AD21" t="str">
        <f t="shared" si="1"/>
        <v>Flow_3300.07CLN_B_4CH</v>
      </c>
    </row>
    <row r="22" spans="1:30" x14ac:dyDescent="0.35">
      <c r="AD22" t="str">
        <f t="shared" si="1"/>
        <v/>
      </c>
    </row>
    <row r="23" spans="1:30" x14ac:dyDescent="0.35">
      <c r="AD23" t="str">
        <f t="shared" si="1"/>
        <v/>
      </c>
    </row>
    <row r="24" spans="1:30" x14ac:dyDescent="0.35">
      <c r="A24" s="2" t="s">
        <v>0</v>
      </c>
      <c r="B24" s="2" t="s">
        <v>43</v>
      </c>
      <c r="C24" s="2" t="s">
        <v>1</v>
      </c>
      <c r="D24" s="2" t="s">
        <v>2</v>
      </c>
      <c r="E24" s="2" t="s">
        <v>3</v>
      </c>
      <c r="F24" s="5" t="s">
        <v>4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2" t="s">
        <v>16</v>
      </c>
      <c r="R24" s="2" t="s">
        <v>17</v>
      </c>
      <c r="S24" s="2" t="s">
        <v>18</v>
      </c>
      <c r="T24" s="2" t="s">
        <v>19</v>
      </c>
      <c r="U24" s="2" t="s">
        <v>20</v>
      </c>
      <c r="V24" s="6" t="s">
        <v>21</v>
      </c>
      <c r="W24" s="6" t="s">
        <v>22</v>
      </c>
      <c r="X24" s="6" t="s">
        <v>23</v>
      </c>
      <c r="Y24" s="6" t="s">
        <v>21</v>
      </c>
      <c r="Z24" s="6" t="s">
        <v>22</v>
      </c>
      <c r="AA24" s="6" t="s">
        <v>23</v>
      </c>
      <c r="AB24" s="6" t="s">
        <v>24</v>
      </c>
      <c r="AC24" s="6" t="s">
        <v>57</v>
      </c>
      <c r="AD24" t="str">
        <f t="shared" si="1"/>
        <v>Product_IDStep_NumMachine_Type_ID</v>
      </c>
    </row>
    <row r="25" spans="1:30" x14ac:dyDescent="0.35">
      <c r="A25" s="3" t="s">
        <v>32</v>
      </c>
      <c r="B25" s="3" t="s">
        <v>55</v>
      </c>
      <c r="C25" s="3">
        <v>100.08</v>
      </c>
      <c r="D25" s="2" t="s">
        <v>51</v>
      </c>
      <c r="E25" s="8" t="s">
        <v>40</v>
      </c>
      <c r="F25" s="5">
        <v>2</v>
      </c>
      <c r="G25" s="2">
        <v>600</v>
      </c>
      <c r="H25" s="2">
        <v>25</v>
      </c>
      <c r="I25" s="2">
        <v>1</v>
      </c>
      <c r="J25" s="2">
        <v>1.5433972243378198E-2</v>
      </c>
      <c r="K25" s="2">
        <v>1.0846156121390004E-3</v>
      </c>
      <c r="L25" s="2">
        <v>7.0274560238654346E-2</v>
      </c>
      <c r="M25" s="2">
        <v>116.84</v>
      </c>
      <c r="N25" s="2">
        <v>0.19549536498495848</v>
      </c>
      <c r="O25" s="7">
        <v>9.0458762079050431E-2</v>
      </c>
      <c r="P25" s="2">
        <v>0.46271563566742557</v>
      </c>
      <c r="Q25" s="2">
        <v>100.10047669555644</v>
      </c>
      <c r="R25" s="2">
        <v>16.477767589000301</v>
      </c>
      <c r="S25" s="2">
        <v>7.9955693879532959</v>
      </c>
      <c r="T25" s="2">
        <v>0.48523377604201201</v>
      </c>
      <c r="U25" s="2">
        <v>0.8586548657502544</v>
      </c>
      <c r="V25" s="2">
        <v>1.7974593587020183E-2</v>
      </c>
      <c r="W25" s="2">
        <v>5.1722263863825675E-2</v>
      </c>
      <c r="X25" s="2">
        <v>160.08821652305747</v>
      </c>
      <c r="Y25" s="2">
        <v>1.9647782263714452E-2</v>
      </c>
      <c r="Z25" s="2">
        <v>5.3879034632318253E-2</v>
      </c>
      <c r="AA25" s="2">
        <v>139.57021015790806</v>
      </c>
      <c r="AB25" s="2">
        <v>0.49119455659286132</v>
      </c>
      <c r="AC25" s="2">
        <f>SUM($AB$25:$AB$28)/MAX($F$25:$F$28)</f>
        <v>0.34903336939036983</v>
      </c>
      <c r="AD25" t="str">
        <f t="shared" si="1"/>
        <v>Flow_1100.08CLN_D_2CH</v>
      </c>
    </row>
    <row r="26" spans="1:30" x14ac:dyDescent="0.35">
      <c r="A26" s="3" t="s">
        <v>32</v>
      </c>
      <c r="B26" s="3" t="s">
        <v>55</v>
      </c>
      <c r="C26" s="3">
        <v>300.08</v>
      </c>
      <c r="D26" s="2" t="s">
        <v>51</v>
      </c>
      <c r="E26" s="8" t="s">
        <v>40</v>
      </c>
      <c r="F26" s="5">
        <v>3</v>
      </c>
      <c r="G26" s="2">
        <v>600</v>
      </c>
      <c r="H26" s="2">
        <v>25</v>
      </c>
      <c r="I26" s="2">
        <v>1</v>
      </c>
      <c r="J26" s="2">
        <v>1.5301231032788149E-2</v>
      </c>
      <c r="K26" s="2">
        <v>1.1170566924396871E-3</v>
      </c>
      <c r="L26" s="2">
        <v>7.3004367429392383E-2</v>
      </c>
      <c r="M26" s="2">
        <v>36.51</v>
      </c>
      <c r="N26" s="2">
        <v>0.12456088831900715</v>
      </c>
      <c r="O26" s="7">
        <v>0.1514309887390384</v>
      </c>
      <c r="P26" s="2">
        <v>1.2157185998161435</v>
      </c>
      <c r="Q26" s="2">
        <v>100.10047669555644</v>
      </c>
      <c r="R26" s="2">
        <v>16.477767589000301</v>
      </c>
      <c r="S26" s="2">
        <v>7.9955693879532959</v>
      </c>
      <c r="T26" s="2">
        <v>0.48523377604201201</v>
      </c>
      <c r="U26" s="2">
        <v>0.8586548657502544</v>
      </c>
      <c r="V26" s="2">
        <v>1.7820001543249409E-2</v>
      </c>
      <c r="W26" s="2">
        <v>5.1277532666199693E-2</v>
      </c>
      <c r="X26" s="2">
        <v>161.47736179829502</v>
      </c>
      <c r="Y26" s="2">
        <v>2.1231693910244948E-2</v>
      </c>
      <c r="Z26" s="2">
        <v>9.2172141414647815E-2</v>
      </c>
      <c r="AA26" s="2">
        <v>204.47037264215206</v>
      </c>
      <c r="AB26" s="2">
        <v>0.53079234775612372</v>
      </c>
      <c r="AC26" s="2">
        <f t="shared" ref="AC26:AC28" si="3">SUM($AB$25:$AB$28)/MAX($F$25:$F$28)</f>
        <v>0.34903336939036983</v>
      </c>
      <c r="AD26" t="str">
        <f t="shared" si="1"/>
        <v>Flow_1300.08CLN_D_2CH</v>
      </c>
    </row>
    <row r="27" spans="1:30" x14ac:dyDescent="0.35">
      <c r="A27" s="3" t="s">
        <v>33</v>
      </c>
      <c r="B27" s="3" t="s">
        <v>55</v>
      </c>
      <c r="C27" s="3">
        <v>100.08</v>
      </c>
      <c r="D27" s="2" t="s">
        <v>51</v>
      </c>
      <c r="E27" s="8" t="s">
        <v>40</v>
      </c>
      <c r="F27" s="5">
        <v>2</v>
      </c>
      <c r="G27" s="2">
        <v>15</v>
      </c>
      <c r="H27" s="2">
        <v>0.625</v>
      </c>
      <c r="I27" s="2">
        <v>1</v>
      </c>
      <c r="J27" s="2">
        <v>1.5120677831130034E-2</v>
      </c>
      <c r="K27" s="2">
        <v>1.0481137897880223E-3</v>
      </c>
      <c r="L27" s="2">
        <v>6.9316587622162987E-2</v>
      </c>
      <c r="M27" s="2">
        <v>159.66999999999999</v>
      </c>
      <c r="N27" s="2">
        <v>0.25759396716661104</v>
      </c>
      <c r="O27" s="7">
        <v>9.3574337349007622E-2</v>
      </c>
      <c r="P27" s="2">
        <v>0.36326292256869513</v>
      </c>
      <c r="Q27" s="2">
        <v>100.10047669555644</v>
      </c>
      <c r="R27" s="2">
        <v>16.477767589000301</v>
      </c>
      <c r="S27" s="2">
        <v>7.9955693879532959</v>
      </c>
      <c r="T27" s="2">
        <v>0.48523377604201201</v>
      </c>
      <c r="U27" s="2">
        <v>0.8586548657502544</v>
      </c>
      <c r="V27" s="2">
        <v>1.7609727067601555E-2</v>
      </c>
      <c r="W27" s="2">
        <v>5.0672279727738412E-2</v>
      </c>
      <c r="X27" s="2">
        <v>163.40494445349293</v>
      </c>
      <c r="Y27" s="2">
        <v>1.9223016772409039E-2</v>
      </c>
      <c r="Z27" s="2">
        <v>5.1911704974425536E-2</v>
      </c>
      <c r="AA27" s="2">
        <v>140.48249222656622</v>
      </c>
      <c r="AB27" s="2">
        <v>1.2014385482755649E-2</v>
      </c>
      <c r="AC27" s="2">
        <f t="shared" si="3"/>
        <v>0.34903336939036983</v>
      </c>
      <c r="AD27" t="str">
        <f t="shared" si="1"/>
        <v>Flow_3100.08CLN_D_2CH</v>
      </c>
    </row>
    <row r="28" spans="1:30" x14ac:dyDescent="0.35">
      <c r="A28" s="3" t="s">
        <v>33</v>
      </c>
      <c r="B28" s="3" t="s">
        <v>55</v>
      </c>
      <c r="C28" s="3">
        <v>300.08</v>
      </c>
      <c r="D28" s="2" t="s">
        <v>51</v>
      </c>
      <c r="E28" s="8" t="s">
        <v>40</v>
      </c>
      <c r="F28" s="5">
        <v>3</v>
      </c>
      <c r="G28" s="2">
        <v>15</v>
      </c>
      <c r="H28" s="2">
        <v>0.625</v>
      </c>
      <c r="I28" s="2">
        <v>1</v>
      </c>
      <c r="J28" s="2">
        <v>1.5445328657452873E-2</v>
      </c>
      <c r="K28" s="2">
        <v>8.6593038119760213E-4</v>
      </c>
      <c r="L28" s="2">
        <v>5.6064225009531447E-2</v>
      </c>
      <c r="M28" s="2">
        <v>41.69</v>
      </c>
      <c r="N28" s="2">
        <v>0.12383138746078083</v>
      </c>
      <c r="O28" s="7">
        <v>0.14965642621468678</v>
      </c>
      <c r="P28" s="2">
        <v>1.2085500234105437</v>
      </c>
      <c r="Q28" s="2">
        <v>100.10047669555644</v>
      </c>
      <c r="R28" s="2">
        <v>16.477767589000301</v>
      </c>
      <c r="S28" s="2">
        <v>7.9955693879532959</v>
      </c>
      <c r="T28" s="2">
        <v>0.48523377604201201</v>
      </c>
      <c r="U28" s="2">
        <v>0.8586548657502544</v>
      </c>
      <c r="V28" s="2">
        <v>1.7987819406295954E-2</v>
      </c>
      <c r="W28" s="2">
        <v>5.1759741710971141E-2</v>
      </c>
      <c r="X28" s="2">
        <v>159.96871752852761</v>
      </c>
      <c r="Y28" s="2">
        <v>2.0958109342990146E-2</v>
      </c>
      <c r="Z28" s="2">
        <v>8.7153350645537378E-2</v>
      </c>
      <c r="AA28" s="2">
        <v>198.41745950637932</v>
      </c>
      <c r="AB28" s="2">
        <v>1.309881833936884E-2</v>
      </c>
      <c r="AC28" s="2">
        <f t="shared" si="3"/>
        <v>0.34903336939036983</v>
      </c>
      <c r="AD28" t="str">
        <f t="shared" si="1"/>
        <v>Flow_3300.08CLN_D_2CH</v>
      </c>
    </row>
    <row r="29" spans="1:30" x14ac:dyDescent="0.35">
      <c r="AD29" t="str">
        <f t="shared" si="1"/>
        <v/>
      </c>
    </row>
    <row r="30" spans="1:30" x14ac:dyDescent="0.35">
      <c r="AD30" t="str">
        <f t="shared" si="1"/>
        <v/>
      </c>
    </row>
    <row r="31" spans="1:30" x14ac:dyDescent="0.35">
      <c r="A31" s="2" t="s">
        <v>0</v>
      </c>
      <c r="B31" s="2" t="s">
        <v>43</v>
      </c>
      <c r="C31" s="2" t="s">
        <v>1</v>
      </c>
      <c r="D31" s="2" t="s">
        <v>2</v>
      </c>
      <c r="E31" s="2" t="s">
        <v>3</v>
      </c>
      <c r="F31" s="5" t="s">
        <v>4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2" t="s">
        <v>17</v>
      </c>
      <c r="S31" s="2" t="s">
        <v>18</v>
      </c>
      <c r="T31" s="2" t="s">
        <v>19</v>
      </c>
      <c r="U31" s="2" t="s">
        <v>20</v>
      </c>
      <c r="V31" s="6" t="s">
        <v>21</v>
      </c>
      <c r="W31" s="6" t="s">
        <v>22</v>
      </c>
      <c r="X31" s="6" t="s">
        <v>23</v>
      </c>
      <c r="Y31" s="6" t="s">
        <v>21</v>
      </c>
      <c r="Z31" s="6" t="s">
        <v>22</v>
      </c>
      <c r="AA31" s="6" t="s">
        <v>23</v>
      </c>
      <c r="AB31" s="6" t="s">
        <v>24</v>
      </c>
      <c r="AC31" s="6" t="s">
        <v>57</v>
      </c>
      <c r="AD31" t="str">
        <f t="shared" si="1"/>
        <v>Product_IDStep_NumMachine_Type_ID</v>
      </c>
    </row>
    <row r="32" spans="1:30" x14ac:dyDescent="0.35">
      <c r="A32" s="3" t="s">
        <v>32</v>
      </c>
      <c r="B32" s="3" t="s">
        <v>53</v>
      </c>
      <c r="C32" s="3">
        <v>100.09</v>
      </c>
      <c r="D32" s="2" t="s">
        <v>44</v>
      </c>
      <c r="E32" s="8" t="s">
        <v>31</v>
      </c>
      <c r="F32" s="5">
        <v>2</v>
      </c>
      <c r="G32" s="2">
        <v>600</v>
      </c>
      <c r="H32" s="2">
        <v>25</v>
      </c>
      <c r="I32" s="2">
        <v>1</v>
      </c>
      <c r="J32" s="2">
        <v>1.5319358453046644E-2</v>
      </c>
      <c r="K32" s="2">
        <v>1.1122387034988505E-3</v>
      </c>
      <c r="L32" s="2">
        <v>7.2603477939877675E-2</v>
      </c>
      <c r="M32" s="2">
        <v>43.29</v>
      </c>
      <c r="N32" s="2">
        <v>0.12007140369385029</v>
      </c>
      <c r="O32" s="7">
        <v>0.15035871994408564</v>
      </c>
      <c r="P32" s="2">
        <v>1.252244209016327</v>
      </c>
      <c r="Q32" s="2">
        <v>100.02992767293082</v>
      </c>
      <c r="R32" s="2">
        <v>16.089452645672569</v>
      </c>
      <c r="S32" s="2">
        <v>8.4385908774162317</v>
      </c>
      <c r="T32" s="2">
        <v>0.52447967393632133</v>
      </c>
      <c r="U32" s="2">
        <v>0.86144041932081439</v>
      </c>
      <c r="V32" s="2">
        <v>1.7783421940109203E-2</v>
      </c>
      <c r="W32" s="2">
        <v>5.0552722996101356E-2</v>
      </c>
      <c r="X32" s="2">
        <v>159.85045902434513</v>
      </c>
      <c r="Y32" s="2">
        <v>2.0557074139089342E-2</v>
      </c>
      <c r="Z32" s="2">
        <v>8.710157179922097E-2</v>
      </c>
      <c r="AA32" s="2">
        <v>206.11205237890886</v>
      </c>
      <c r="AB32" s="2">
        <v>0.51392685347723355</v>
      </c>
      <c r="AC32" s="2">
        <f>SUM($AB$32:$AB$33)/MAX($F$32:$F$33)</f>
        <v>0.26342852292332403</v>
      </c>
      <c r="AD32" t="str">
        <f t="shared" si="1"/>
        <v>Flow_1100.09CLN_E_2CH</v>
      </c>
    </row>
    <row r="33" spans="1:30" x14ac:dyDescent="0.35">
      <c r="A33" s="3" t="s">
        <v>33</v>
      </c>
      <c r="B33" s="3" t="s">
        <v>53</v>
      </c>
      <c r="C33" s="3">
        <v>100.09</v>
      </c>
      <c r="D33" s="2" t="s">
        <v>44</v>
      </c>
      <c r="E33" s="8" t="s">
        <v>31</v>
      </c>
      <c r="F33" s="5">
        <v>2</v>
      </c>
      <c r="G33" s="2">
        <v>15</v>
      </c>
      <c r="H33" s="2">
        <v>0.625</v>
      </c>
      <c r="I33" s="2">
        <v>1</v>
      </c>
      <c r="J33" s="2">
        <v>1.5268603221831253E-2</v>
      </c>
      <c r="K33" s="2">
        <v>1.0200154677344547E-3</v>
      </c>
      <c r="L33" s="2">
        <v>6.6804766154118331E-2</v>
      </c>
      <c r="M33" s="2">
        <v>39.03</v>
      </c>
      <c r="N33" s="2">
        <v>0.1156773043815877</v>
      </c>
      <c r="O33" s="7">
        <v>0.11677336139698613</v>
      </c>
      <c r="P33" s="2">
        <v>1.0094751258361176</v>
      </c>
      <c r="Q33" s="2">
        <v>100.02992767293082</v>
      </c>
      <c r="R33" s="2">
        <v>16.089452645672569</v>
      </c>
      <c r="S33" s="2">
        <v>8.4385908774162317</v>
      </c>
      <c r="T33" s="2">
        <v>0.52447967393632133</v>
      </c>
      <c r="U33" s="2">
        <v>0.86144041932081439</v>
      </c>
      <c r="V33" s="2">
        <v>1.7724502913236274E-2</v>
      </c>
      <c r="W33" s="2">
        <v>5.0384975109533124E-2</v>
      </c>
      <c r="X33" s="2">
        <v>160.38100110383982</v>
      </c>
      <c r="Y33" s="2">
        <v>2.0688307791063273E-2</v>
      </c>
      <c r="Z33" s="2">
        <v>7.682818349979334E-2</v>
      </c>
      <c r="AA33" s="2">
        <v>179.50255200352677</v>
      </c>
      <c r="AB33" s="2">
        <v>1.2930192369414546E-2</v>
      </c>
      <c r="AC33" s="2">
        <f>SUM($AB$32:$AB$33)/MAX($F$32:$F$33)</f>
        <v>0.26342852292332403</v>
      </c>
      <c r="AD33" t="str">
        <f t="shared" si="1"/>
        <v>Flow_3100.09CLN_E_2CH</v>
      </c>
    </row>
    <row r="34" spans="1:30" x14ac:dyDescent="0.35">
      <c r="AD34" t="str">
        <f t="shared" si="1"/>
        <v/>
      </c>
    </row>
    <row r="35" spans="1:30" x14ac:dyDescent="0.35">
      <c r="AD35" t="str">
        <f t="shared" si="1"/>
        <v/>
      </c>
    </row>
    <row r="36" spans="1:30" hidden="1" x14ac:dyDescent="0.35">
      <c r="A36" s="2" t="s">
        <v>0</v>
      </c>
      <c r="B36" s="2" t="s">
        <v>43</v>
      </c>
      <c r="C36" s="2" t="s">
        <v>1</v>
      </c>
      <c r="D36" s="2" t="s">
        <v>2</v>
      </c>
      <c r="E36" s="2" t="s">
        <v>3</v>
      </c>
      <c r="F36" s="5" t="s">
        <v>4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  <c r="P36" s="2" t="s">
        <v>15</v>
      </c>
      <c r="Q36" s="2" t="s">
        <v>16</v>
      </c>
      <c r="R36" s="2" t="s">
        <v>17</v>
      </c>
      <c r="S36" s="2" t="s">
        <v>18</v>
      </c>
      <c r="T36" s="2" t="s">
        <v>19</v>
      </c>
      <c r="U36" s="2" t="s">
        <v>20</v>
      </c>
      <c r="V36" s="6" t="s">
        <v>21</v>
      </c>
      <c r="W36" s="6" t="s">
        <v>22</v>
      </c>
      <c r="X36" s="6" t="s">
        <v>23</v>
      </c>
      <c r="Y36" s="6" t="s">
        <v>21</v>
      </c>
      <c r="Z36" s="6" t="s">
        <v>22</v>
      </c>
      <c r="AA36" s="6" t="s">
        <v>23</v>
      </c>
      <c r="AB36" s="6" t="s">
        <v>24</v>
      </c>
      <c r="AC36" s="6" t="s">
        <v>57</v>
      </c>
      <c r="AD36" t="str">
        <f t="shared" si="1"/>
        <v>Product_IDStep_NumMachine_Type_ID</v>
      </c>
    </row>
    <row r="37" spans="1:30" hidden="1" x14ac:dyDescent="0.35">
      <c r="A37" s="3" t="s">
        <v>32</v>
      </c>
      <c r="B37" s="3" t="s">
        <v>55</v>
      </c>
      <c r="C37" s="3">
        <v>100.02</v>
      </c>
      <c r="D37" s="2" t="s">
        <v>46</v>
      </c>
      <c r="E37" s="8" t="s">
        <v>35</v>
      </c>
      <c r="F37" s="5">
        <v>2</v>
      </c>
      <c r="G37" s="2">
        <v>600</v>
      </c>
      <c r="H37" s="2">
        <v>25</v>
      </c>
      <c r="I37" s="2">
        <v>1</v>
      </c>
      <c r="J37" s="2">
        <v>2.2091187932675324E-2</v>
      </c>
      <c r="K37" s="2">
        <v>1.09758954124703E-3</v>
      </c>
      <c r="L37" s="2">
        <v>4.9684496125424429E-2</v>
      </c>
      <c r="M37" s="2">
        <v>174.02</v>
      </c>
      <c r="N37" s="2">
        <v>0.28776870504122654</v>
      </c>
      <c r="O37" s="7">
        <v>9.8926564494546163E-2</v>
      </c>
      <c r="P37" s="2">
        <v>0.34377110075389772</v>
      </c>
      <c r="Q37" s="2">
        <v>100.02561848617829</v>
      </c>
      <c r="R37" s="2">
        <v>16.62971044974827</v>
      </c>
      <c r="S37" s="2">
        <v>8.6666975703249509</v>
      </c>
      <c r="T37" s="2">
        <v>0.52115745469616048</v>
      </c>
      <c r="U37" s="2">
        <v>0.85744577121819943</v>
      </c>
      <c r="V37" s="2">
        <v>2.5763947615357292E-2</v>
      </c>
      <c r="W37" s="2">
        <v>7.7667373898247433E-2</v>
      </c>
      <c r="X37" s="2">
        <v>117.00752850899279</v>
      </c>
      <c r="Y37" s="2">
        <v>2.7417600672714069E-2</v>
      </c>
      <c r="Z37" s="2">
        <v>7.8819618052458143E-2</v>
      </c>
      <c r="AA37" s="2">
        <v>104.85168941922262</v>
      </c>
      <c r="AB37" s="2">
        <v>0.68544001681785172</v>
      </c>
      <c r="AC37" s="2">
        <f>SUM($AB$37:$AB$41)/MAX($F$37:$F$41)</f>
        <v>0.46429877970549471</v>
      </c>
      <c r="AD37" t="str">
        <f t="shared" si="1"/>
        <v>Flow_1100.02ETC_A_2CH</v>
      </c>
    </row>
    <row r="38" spans="1:30" hidden="1" x14ac:dyDescent="0.35">
      <c r="A38" s="3" t="s">
        <v>32</v>
      </c>
      <c r="B38" s="3" t="s">
        <v>55</v>
      </c>
      <c r="C38" s="3">
        <v>200.02</v>
      </c>
      <c r="D38" s="2" t="s">
        <v>46</v>
      </c>
      <c r="E38" s="8" t="s">
        <v>35</v>
      </c>
      <c r="F38" s="5">
        <v>3</v>
      </c>
      <c r="G38" s="2">
        <v>600</v>
      </c>
      <c r="H38" s="2">
        <v>25</v>
      </c>
      <c r="I38" s="2">
        <v>1</v>
      </c>
      <c r="J38" s="2">
        <v>1.9987055551980791E-2</v>
      </c>
      <c r="K38" s="2">
        <v>9.8286262356738342E-4</v>
      </c>
      <c r="L38" s="2">
        <v>4.9174958312955611E-2</v>
      </c>
      <c r="M38" s="2">
        <v>62.36</v>
      </c>
      <c r="N38" s="2">
        <v>0.12009247712710777</v>
      </c>
      <c r="O38" s="7">
        <v>7.1306441187084915E-2</v>
      </c>
      <c r="P38" s="2">
        <v>0.59376276427051344</v>
      </c>
      <c r="Q38" s="2">
        <v>100.02561848617829</v>
      </c>
      <c r="R38" s="2">
        <v>16.62971044974827</v>
      </c>
      <c r="S38" s="2">
        <v>8.6666975703249509</v>
      </c>
      <c r="T38" s="2">
        <v>0.52115745469616048</v>
      </c>
      <c r="U38" s="2">
        <v>0.85744577121819943</v>
      </c>
      <c r="V38" s="2">
        <v>2.3309993731247366E-2</v>
      </c>
      <c r="W38" s="2">
        <v>7.0269575243394888E-2</v>
      </c>
      <c r="X38" s="2">
        <v>129.32515718249911</v>
      </c>
      <c r="Y38" s="2">
        <v>2.5235787142522347E-2</v>
      </c>
      <c r="Z38" s="2">
        <v>7.6150671298486156E-2</v>
      </c>
      <c r="AA38" s="2">
        <v>119.57489962872677</v>
      </c>
      <c r="AB38" s="2">
        <v>0.6308946785630587</v>
      </c>
      <c r="AC38" s="2">
        <f t="shared" ref="AC38:AC41" si="4">SUM($AB$37:$AB$41)/MAX($F$37:$F$41)</f>
        <v>0.46429877970549471</v>
      </c>
      <c r="AD38" t="str">
        <f t="shared" si="1"/>
        <v>Flow_1200.02ETC_A_2CH</v>
      </c>
    </row>
    <row r="39" spans="1:30" hidden="1" x14ac:dyDescent="0.35">
      <c r="A39" s="3" t="s">
        <v>42</v>
      </c>
      <c r="B39" s="3" t="s">
        <v>55</v>
      </c>
      <c r="C39" s="3">
        <v>100.02</v>
      </c>
      <c r="D39" s="2" t="s">
        <v>46</v>
      </c>
      <c r="E39" s="8" t="s">
        <v>35</v>
      </c>
      <c r="F39" s="5">
        <v>2</v>
      </c>
      <c r="G39" s="2">
        <v>25</v>
      </c>
      <c r="H39" s="2">
        <v>1.0416666666666667</v>
      </c>
      <c r="I39" s="2">
        <v>1</v>
      </c>
      <c r="J39" s="2">
        <v>2.2039906762788816E-2</v>
      </c>
      <c r="K39" s="2">
        <v>9.5080773072505839E-4</v>
      </c>
      <c r="L39" s="2">
        <v>4.314027917442733E-2</v>
      </c>
      <c r="M39" s="2">
        <v>29.3</v>
      </c>
      <c r="N39" s="2">
        <v>0.13734656180033278</v>
      </c>
      <c r="O39" s="7">
        <v>0.23627733834601022</v>
      </c>
      <c r="P39" s="2">
        <v>1.7203003500699043</v>
      </c>
      <c r="Q39" s="2">
        <v>100.02561848617829</v>
      </c>
      <c r="R39" s="2">
        <v>16.62971044974827</v>
      </c>
      <c r="S39" s="2">
        <v>8.6666975703249509</v>
      </c>
      <c r="T39" s="2">
        <v>0.52115745469616048</v>
      </c>
      <c r="U39" s="2">
        <v>0.85744577121819943</v>
      </c>
      <c r="V39" s="2">
        <v>2.5704140719565328E-2</v>
      </c>
      <c r="W39" s="2">
        <v>7.7486676326390849E-2</v>
      </c>
      <c r="X39" s="2">
        <v>117.27916159435652</v>
      </c>
      <c r="Y39" s="2">
        <v>3.0391736685446993E-2</v>
      </c>
      <c r="Z39" s="2">
        <v>0.17911307725813097</v>
      </c>
      <c r="AA39" s="2">
        <v>193.91716785964229</v>
      </c>
      <c r="AB39" s="2">
        <v>3.165805904734062E-2</v>
      </c>
      <c r="AC39" s="2">
        <f t="shared" si="4"/>
        <v>0.46429877970549471</v>
      </c>
      <c r="AD39" t="str">
        <f t="shared" si="1"/>
        <v>Flow_2100.02ETC_A_2CH</v>
      </c>
    </row>
    <row r="40" spans="1:30" hidden="1" x14ac:dyDescent="0.35">
      <c r="A40" s="3" t="s">
        <v>42</v>
      </c>
      <c r="B40" s="3" t="s">
        <v>55</v>
      </c>
      <c r="C40" s="3">
        <v>200.02</v>
      </c>
      <c r="D40" s="2" t="s">
        <v>46</v>
      </c>
      <c r="E40" s="8" t="s">
        <v>35</v>
      </c>
      <c r="F40" s="5">
        <v>3</v>
      </c>
      <c r="G40" s="2">
        <v>25</v>
      </c>
      <c r="H40" s="2">
        <v>1.0416666666666667</v>
      </c>
      <c r="I40" s="2">
        <v>1</v>
      </c>
      <c r="J40" s="2">
        <v>1.9942180293849202E-2</v>
      </c>
      <c r="K40" s="2">
        <v>9.8409759748961136E-4</v>
      </c>
      <c r="L40" s="2">
        <v>4.934754289595597E-2</v>
      </c>
      <c r="M40" s="2">
        <v>60.42</v>
      </c>
      <c r="N40" s="2">
        <v>0.14041075394652752</v>
      </c>
      <c r="O40" s="7">
        <v>0.1234829018885539</v>
      </c>
      <c r="P40" s="2">
        <v>0.87944048741152525</v>
      </c>
      <c r="Q40" s="2">
        <v>100.02561848617829</v>
      </c>
      <c r="R40" s="2">
        <v>16.62971044974827</v>
      </c>
      <c r="S40" s="2">
        <v>8.6666975703249509</v>
      </c>
      <c r="T40" s="2">
        <v>0.52115745469616048</v>
      </c>
      <c r="U40" s="2">
        <v>0.85744577121819943</v>
      </c>
      <c r="V40" s="2">
        <v>2.3257657758946945E-2</v>
      </c>
      <c r="W40" s="2">
        <v>7.0111811118536538E-2</v>
      </c>
      <c r="X40" s="2">
        <v>129.61618505888072</v>
      </c>
      <c r="Y40" s="2">
        <v>2.55815696084426E-2</v>
      </c>
      <c r="Z40" s="2">
        <v>8.3233367697609043E-2</v>
      </c>
      <c r="AA40" s="2">
        <v>127.18710759630233</v>
      </c>
      <c r="AB40" s="2">
        <v>2.6647468342127712E-2</v>
      </c>
      <c r="AC40" s="2">
        <f t="shared" si="4"/>
        <v>0.46429877970549471</v>
      </c>
      <c r="AD40" t="str">
        <f t="shared" si="1"/>
        <v>Flow_2200.02ETC_A_2CH</v>
      </c>
    </row>
    <row r="41" spans="1:30" hidden="1" x14ac:dyDescent="0.35">
      <c r="A41" s="3" t="s">
        <v>33</v>
      </c>
      <c r="B41" s="3" t="s">
        <v>55</v>
      </c>
      <c r="C41" s="3">
        <v>100.02</v>
      </c>
      <c r="D41" s="2" t="s">
        <v>46</v>
      </c>
      <c r="E41" s="8" t="s">
        <v>35</v>
      </c>
      <c r="F41" s="5">
        <v>2</v>
      </c>
      <c r="G41" s="2">
        <v>15</v>
      </c>
      <c r="H41" s="2">
        <v>0.625</v>
      </c>
      <c r="I41" s="2">
        <v>1</v>
      </c>
      <c r="J41" s="2">
        <v>2.2247902184741656E-2</v>
      </c>
      <c r="K41" s="2">
        <v>9.7658923651655302E-4</v>
      </c>
      <c r="L41" s="2">
        <v>4.3895789742654033E-2</v>
      </c>
      <c r="M41" s="2">
        <v>44.2</v>
      </c>
      <c r="N41" s="2">
        <v>0.14422768669590377</v>
      </c>
      <c r="O41" s="7">
        <v>0.20043846032725973</v>
      </c>
      <c r="P41" s="2">
        <v>1.3897363600504342</v>
      </c>
      <c r="Q41" s="2">
        <v>100.02561848617829</v>
      </c>
      <c r="R41" s="2">
        <v>16.62971044974827</v>
      </c>
      <c r="S41" s="2">
        <v>8.6666975703249509</v>
      </c>
      <c r="T41" s="2">
        <v>0.52115745469616048</v>
      </c>
      <c r="U41" s="2">
        <v>0.85744577121819943</v>
      </c>
      <c r="V41" s="2">
        <v>2.5946716319019663E-2</v>
      </c>
      <c r="W41" s="2">
        <v>7.8217991026448525E-2</v>
      </c>
      <c r="X41" s="2">
        <v>116.18280300491722</v>
      </c>
      <c r="Y41" s="2">
        <v>2.9209786153768617E-2</v>
      </c>
      <c r="Z41" s="2">
        <v>0.12237405779210664</v>
      </c>
      <c r="AA41" s="2">
        <v>143.42755861120312</v>
      </c>
      <c r="AB41" s="2">
        <v>1.8256116346105387E-2</v>
      </c>
      <c r="AC41" s="2">
        <f t="shared" si="4"/>
        <v>0.46429877970549471</v>
      </c>
      <c r="AD41" t="str">
        <f t="shared" si="1"/>
        <v>Flow_3100.02ETC_A_2CH</v>
      </c>
    </row>
    <row r="42" spans="1:30" hidden="1" x14ac:dyDescent="0.35">
      <c r="AD42" t="str">
        <f t="shared" si="1"/>
        <v/>
      </c>
    </row>
    <row r="43" spans="1:30" hidden="1" x14ac:dyDescent="0.35">
      <c r="AD43" t="str">
        <f t="shared" si="1"/>
        <v/>
      </c>
    </row>
    <row r="44" spans="1:30" hidden="1" x14ac:dyDescent="0.35">
      <c r="A44" s="2" t="s">
        <v>0</v>
      </c>
      <c r="B44" s="2" t="s">
        <v>43</v>
      </c>
      <c r="C44" s="2" t="s">
        <v>1</v>
      </c>
      <c r="D44" s="2" t="s">
        <v>2</v>
      </c>
      <c r="E44" s="2" t="s">
        <v>3</v>
      </c>
      <c r="F44" s="5" t="s">
        <v>4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2" t="s">
        <v>16</v>
      </c>
      <c r="R44" s="2" t="s">
        <v>17</v>
      </c>
      <c r="S44" s="2" t="s">
        <v>18</v>
      </c>
      <c r="T44" s="2" t="s">
        <v>19</v>
      </c>
      <c r="U44" s="2" t="s">
        <v>20</v>
      </c>
      <c r="V44" s="6" t="s">
        <v>21</v>
      </c>
      <c r="W44" s="6" t="s">
        <v>22</v>
      </c>
      <c r="X44" s="6" t="s">
        <v>23</v>
      </c>
      <c r="Y44" s="6" t="s">
        <v>21</v>
      </c>
      <c r="Z44" s="6" t="s">
        <v>22</v>
      </c>
      <c r="AA44" s="6" t="s">
        <v>23</v>
      </c>
      <c r="AB44" s="6" t="s">
        <v>24</v>
      </c>
      <c r="AC44" s="6" t="s">
        <v>57</v>
      </c>
      <c r="AD44" t="str">
        <f t="shared" si="1"/>
        <v>Product_IDStep_NumMachine_Type_ID</v>
      </c>
    </row>
    <row r="45" spans="1:30" hidden="1" x14ac:dyDescent="0.35">
      <c r="A45" s="3" t="s">
        <v>32</v>
      </c>
      <c r="B45" s="3" t="s">
        <v>56</v>
      </c>
      <c r="C45" s="3">
        <v>100.04</v>
      </c>
      <c r="D45" s="2" t="s">
        <v>48</v>
      </c>
      <c r="E45" s="8" t="s">
        <v>37</v>
      </c>
      <c r="F45" s="5">
        <v>4</v>
      </c>
      <c r="G45" s="2">
        <v>600</v>
      </c>
      <c r="H45" s="2">
        <v>25</v>
      </c>
      <c r="I45" s="2">
        <v>1</v>
      </c>
      <c r="J45" s="2">
        <v>3.3304809283798427E-2</v>
      </c>
      <c r="K45" s="2">
        <v>1.0125056066536079E-3</v>
      </c>
      <c r="L45" s="2">
        <v>3.0401183145226864E-2</v>
      </c>
      <c r="M45" s="2">
        <v>115.51</v>
      </c>
      <c r="N45" s="2">
        <v>0.20120363466437666</v>
      </c>
      <c r="O45" s="7">
        <v>9.3796471090413905E-2</v>
      </c>
      <c r="P45" s="2">
        <v>0.4661768225354066</v>
      </c>
      <c r="Q45" s="2">
        <v>100.41690928334438</v>
      </c>
      <c r="R45" s="2">
        <v>16.823798891006039</v>
      </c>
      <c r="S45" s="2">
        <v>9.107091034750562</v>
      </c>
      <c r="T45" s="2">
        <v>0.54132191508893934</v>
      </c>
      <c r="U45" s="2">
        <v>0.85650207037314108</v>
      </c>
      <c r="V45" s="2">
        <v>3.8884680417980724E-2</v>
      </c>
      <c r="W45" s="2">
        <v>0.1213840551792127</v>
      </c>
      <c r="X45" s="2">
        <v>80.279484357187712</v>
      </c>
      <c r="Y45" s="2">
        <v>4.0626552417499177E-2</v>
      </c>
      <c r="Z45" s="2">
        <v>0.12361289477313479</v>
      </c>
      <c r="AA45" s="2">
        <v>74.893450141876215</v>
      </c>
      <c r="AB45" s="2">
        <v>1.0156638104374793</v>
      </c>
      <c r="AC45" s="2">
        <f>SUM($AB$45:$AB$53)/MAX($F$45:$F$53)</f>
        <v>0.92176312519462622</v>
      </c>
      <c r="AD45" t="str">
        <f t="shared" si="1"/>
        <v>Flow_1100.04ETC_B_3CH</v>
      </c>
    </row>
    <row r="46" spans="1:30" hidden="1" x14ac:dyDescent="0.35">
      <c r="A46" s="3" t="s">
        <v>32</v>
      </c>
      <c r="B46" s="3" t="s">
        <v>56</v>
      </c>
      <c r="C46" s="3">
        <v>200.04</v>
      </c>
      <c r="D46" s="2" t="s">
        <v>48</v>
      </c>
      <c r="E46" s="8" t="s">
        <v>37</v>
      </c>
      <c r="F46" s="5">
        <v>4</v>
      </c>
      <c r="G46" s="2">
        <v>600</v>
      </c>
      <c r="H46" s="2">
        <v>25</v>
      </c>
      <c r="I46" s="2">
        <v>1</v>
      </c>
      <c r="J46" s="2">
        <v>3.3360880862619416E-2</v>
      </c>
      <c r="K46" s="2">
        <v>9.570540722715808E-4</v>
      </c>
      <c r="L46" s="2">
        <v>2.8687913733835241E-2</v>
      </c>
      <c r="M46" s="2">
        <v>119.27</v>
      </c>
      <c r="N46" s="2">
        <v>0.20415010918028162</v>
      </c>
      <c r="O46" s="7">
        <v>9.4176988491329591E-2</v>
      </c>
      <c r="P46" s="2">
        <v>0.46131245713987562</v>
      </c>
      <c r="Q46" s="2">
        <v>100.41690928334438</v>
      </c>
      <c r="R46" s="2">
        <v>16.823798891006039</v>
      </c>
      <c r="S46" s="2">
        <v>9.107091034750562</v>
      </c>
      <c r="T46" s="2">
        <v>0.54132191508893934</v>
      </c>
      <c r="U46" s="2">
        <v>0.85650207037314108</v>
      </c>
      <c r="V46" s="2">
        <v>3.8950146201147555E-2</v>
      </c>
      <c r="W46" s="2">
        <v>0.12158826469447391</v>
      </c>
      <c r="X46" s="2">
        <v>80.144454261995918</v>
      </c>
      <c r="Y46" s="2">
        <v>4.0661809730788548E-2</v>
      </c>
      <c r="Z46" s="2">
        <v>0.12371903533163577</v>
      </c>
      <c r="AA46" s="2">
        <v>74.827824223680736</v>
      </c>
      <c r="AB46" s="2">
        <v>1.0165452432697137</v>
      </c>
      <c r="AC46" s="2">
        <f t="shared" ref="AC46:AC53" si="5">SUM($AB$45:$AB$53)/MAX($F$45:$F$53)</f>
        <v>0.92176312519462622</v>
      </c>
      <c r="AD46" t="str">
        <f t="shared" si="1"/>
        <v>Flow_1200.04ETC_B_3CH</v>
      </c>
    </row>
    <row r="47" spans="1:30" hidden="1" x14ac:dyDescent="0.35">
      <c r="A47" s="3" t="s">
        <v>32</v>
      </c>
      <c r="B47" s="3" t="s">
        <v>56</v>
      </c>
      <c r="C47" s="3">
        <v>300.05</v>
      </c>
      <c r="D47" s="2" t="s">
        <v>48</v>
      </c>
      <c r="E47" s="8" t="s">
        <v>37</v>
      </c>
      <c r="F47" s="5">
        <v>4</v>
      </c>
      <c r="G47" s="2">
        <v>600</v>
      </c>
      <c r="H47" s="2">
        <v>25</v>
      </c>
      <c r="I47" s="2">
        <v>1</v>
      </c>
      <c r="J47" s="2">
        <v>1.5344457035988359E-2</v>
      </c>
      <c r="K47" s="2">
        <v>1.0462293532400597E-3</v>
      </c>
      <c r="L47" s="2">
        <v>6.8182885245549552E-2</v>
      </c>
      <c r="M47" s="2">
        <v>80.17</v>
      </c>
      <c r="N47" s="2">
        <v>0.14298983123037259</v>
      </c>
      <c r="O47" s="7">
        <v>8.0294030978198302E-2</v>
      </c>
      <c r="P47" s="2">
        <v>0.56153665115413454</v>
      </c>
      <c r="Q47" s="2">
        <v>100.41690928334438</v>
      </c>
      <c r="R47" s="2">
        <v>16.823798891006039</v>
      </c>
      <c r="S47" s="2">
        <v>9.107091034750562</v>
      </c>
      <c r="T47" s="2">
        <v>0.54132191508893934</v>
      </c>
      <c r="U47" s="2">
        <v>0.85650207037314108</v>
      </c>
      <c r="V47" s="2">
        <v>1.7915259713620353E-2</v>
      </c>
      <c r="W47" s="2">
        <v>5.5925877085108849E-2</v>
      </c>
      <c r="X47" s="2">
        <v>174.24751251963383</v>
      </c>
      <c r="Y47" s="2">
        <v>1.9698842490598931E-2</v>
      </c>
      <c r="Z47" s="2">
        <v>6.0110914732912579E-2</v>
      </c>
      <c r="AA47" s="2">
        <v>154.90731327325338</v>
      </c>
      <c r="AB47" s="2">
        <v>0.49247106226497328</v>
      </c>
      <c r="AC47" s="2">
        <f t="shared" si="5"/>
        <v>0.92176312519462622</v>
      </c>
      <c r="AD47" t="str">
        <f t="shared" si="1"/>
        <v>Flow_1300.05ETC_B_3CH</v>
      </c>
    </row>
    <row r="48" spans="1:30" hidden="1" x14ac:dyDescent="0.35">
      <c r="A48" s="3" t="s">
        <v>32</v>
      </c>
      <c r="B48" s="3" t="s">
        <v>56</v>
      </c>
      <c r="C48" s="3">
        <v>400.02</v>
      </c>
      <c r="D48" s="2" t="s">
        <v>48</v>
      </c>
      <c r="E48" s="8" t="s">
        <v>37</v>
      </c>
      <c r="F48" s="5">
        <v>4</v>
      </c>
      <c r="G48" s="2">
        <v>600</v>
      </c>
      <c r="H48" s="2">
        <v>25</v>
      </c>
      <c r="I48" s="2">
        <v>1</v>
      </c>
      <c r="J48" s="2">
        <v>3.3292795752172782E-2</v>
      </c>
      <c r="K48" s="2">
        <v>1.0343037873379293E-3</v>
      </c>
      <c r="L48" s="2">
        <v>3.1066894923368751E-2</v>
      </c>
      <c r="M48" s="2">
        <v>126.79</v>
      </c>
      <c r="N48" s="2">
        <v>0.21475707844064029</v>
      </c>
      <c r="O48" s="7">
        <v>8.762714169288334E-2</v>
      </c>
      <c r="P48" s="2">
        <v>0.40802911982760948</v>
      </c>
      <c r="Q48" s="2">
        <v>100.41690928334438</v>
      </c>
      <c r="R48" s="2">
        <v>16.823798891006039</v>
      </c>
      <c r="S48" s="2">
        <v>9.107091034750562</v>
      </c>
      <c r="T48" s="2">
        <v>0.54132191508893934</v>
      </c>
      <c r="U48" s="2">
        <v>0.85650207037314108</v>
      </c>
      <c r="V48" s="2">
        <v>3.8870654145259149E-2</v>
      </c>
      <c r="W48" s="2">
        <v>0.1213403314991706</v>
      </c>
      <c r="X48" s="2">
        <v>80.308493376739591</v>
      </c>
      <c r="Y48" s="2">
        <v>4.0564455536856593E-2</v>
      </c>
      <c r="Z48" s="2">
        <v>0.12301431690440237</v>
      </c>
      <c r="AA48" s="2">
        <v>74.759150362081854</v>
      </c>
      <c r="AB48" s="2">
        <v>1.0141113884214148</v>
      </c>
      <c r="AC48" s="2">
        <f t="shared" si="5"/>
        <v>0.92176312519462622</v>
      </c>
      <c r="AD48" t="str">
        <f t="shared" si="1"/>
        <v>Flow_1400.02ETC_B_3CH</v>
      </c>
    </row>
    <row r="49" spans="1:30" hidden="1" x14ac:dyDescent="0.35">
      <c r="A49" s="3" t="s">
        <v>42</v>
      </c>
      <c r="B49" s="3" t="s">
        <v>56</v>
      </c>
      <c r="C49" s="3">
        <v>200.04</v>
      </c>
      <c r="D49" s="2" t="s">
        <v>48</v>
      </c>
      <c r="E49" s="8" t="s">
        <v>37</v>
      </c>
      <c r="F49" s="5">
        <v>4</v>
      </c>
      <c r="G49" s="2">
        <v>25</v>
      </c>
      <c r="H49" s="2">
        <v>1.0416666666666667</v>
      </c>
      <c r="I49" s="2">
        <v>1</v>
      </c>
      <c r="J49" s="2">
        <v>3.3470865773383263E-2</v>
      </c>
      <c r="K49" s="2">
        <v>9.5400945794963646E-4</v>
      </c>
      <c r="L49" s="2">
        <v>2.8502682434593158E-2</v>
      </c>
      <c r="M49" s="2">
        <v>123.01</v>
      </c>
      <c r="N49" s="2">
        <v>0.19759162139385153</v>
      </c>
      <c r="O49" s="7">
        <v>0.10133696529618064</v>
      </c>
      <c r="P49" s="2">
        <v>0.51286063944072657</v>
      </c>
      <c r="Q49" s="2">
        <v>100.41690928334438</v>
      </c>
      <c r="R49" s="2">
        <v>16.823798891006039</v>
      </c>
      <c r="S49" s="2">
        <v>9.107091034750562</v>
      </c>
      <c r="T49" s="2">
        <v>0.54132191508893934</v>
      </c>
      <c r="U49" s="2">
        <v>0.85650207037314108</v>
      </c>
      <c r="V49" s="2">
        <v>3.9078557928997705E-2</v>
      </c>
      <c r="W49" s="2">
        <v>0.12198910760307723</v>
      </c>
      <c r="X49" s="2">
        <v>79.881092544197813</v>
      </c>
      <c r="Y49" s="2">
        <v>4.0684863281358091E-2</v>
      </c>
      <c r="Z49" s="2">
        <v>0.12444216907656373</v>
      </c>
      <c r="AA49" s="2">
        <v>75.179918503231406</v>
      </c>
      <c r="AB49" s="2">
        <v>4.2380065918081349E-2</v>
      </c>
      <c r="AC49" s="2">
        <f t="shared" si="5"/>
        <v>0.92176312519462622</v>
      </c>
      <c r="AD49" t="str">
        <f t="shared" si="1"/>
        <v>Flow_2200.04ETC_B_3CH</v>
      </c>
    </row>
    <row r="50" spans="1:30" hidden="1" x14ac:dyDescent="0.35">
      <c r="A50" s="3" t="s">
        <v>42</v>
      </c>
      <c r="B50" s="3" t="s">
        <v>56</v>
      </c>
      <c r="C50" s="3">
        <v>400.02</v>
      </c>
      <c r="D50" s="2" t="s">
        <v>48</v>
      </c>
      <c r="E50" s="8" t="s">
        <v>37</v>
      </c>
      <c r="F50" s="5">
        <v>4</v>
      </c>
      <c r="G50" s="2">
        <v>25</v>
      </c>
      <c r="H50" s="2">
        <v>1.0416666666666667</v>
      </c>
      <c r="I50" s="2">
        <v>1</v>
      </c>
      <c r="J50" s="2">
        <v>3.3367301684441249E-2</v>
      </c>
      <c r="K50" s="2">
        <v>8.9681614412906755E-4</v>
      </c>
      <c r="L50" s="2">
        <v>2.6877095205670814E-2</v>
      </c>
      <c r="M50" s="2">
        <v>114.75</v>
      </c>
      <c r="N50" s="2">
        <v>0.20194532836519039</v>
      </c>
      <c r="O50" s="7">
        <v>9.9293125535271656E-2</v>
      </c>
      <c r="P50" s="2">
        <v>0.49168320128561566</v>
      </c>
      <c r="Q50" s="2">
        <v>100.41690928334438</v>
      </c>
      <c r="R50" s="2">
        <v>16.823798891006039</v>
      </c>
      <c r="S50" s="2">
        <v>9.107091034750562</v>
      </c>
      <c r="T50" s="2">
        <v>0.54132191508893934</v>
      </c>
      <c r="U50" s="2">
        <v>0.85650207037314108</v>
      </c>
      <c r="V50" s="2">
        <v>3.8957642764254556E-2</v>
      </c>
      <c r="W50" s="2">
        <v>0.12161151378471806</v>
      </c>
      <c r="X50" s="2">
        <v>80.128931720272305</v>
      </c>
      <c r="Y50" s="2">
        <v>4.0717514906870596E-2</v>
      </c>
      <c r="Z50" s="2">
        <v>0.12407058906242852</v>
      </c>
      <c r="AA50" s="2">
        <v>74.835267619959311</v>
      </c>
      <c r="AB50" s="2">
        <v>4.2414078027990208E-2</v>
      </c>
      <c r="AC50" s="2">
        <f t="shared" si="5"/>
        <v>0.92176312519462622</v>
      </c>
      <c r="AD50" t="str">
        <f t="shared" si="1"/>
        <v>Flow_2400.02ETC_B_3CH</v>
      </c>
    </row>
    <row r="51" spans="1:30" hidden="1" x14ac:dyDescent="0.35">
      <c r="A51" s="3" t="s">
        <v>33</v>
      </c>
      <c r="B51" s="3" t="s">
        <v>56</v>
      </c>
      <c r="C51" s="3">
        <v>100.04</v>
      </c>
      <c r="D51" s="2" t="s">
        <v>48</v>
      </c>
      <c r="E51" s="8" t="s">
        <v>37</v>
      </c>
      <c r="F51" s="5">
        <v>4</v>
      </c>
      <c r="G51" s="2">
        <v>15</v>
      </c>
      <c r="H51" s="2">
        <v>0.625</v>
      </c>
      <c r="I51" s="2">
        <v>1</v>
      </c>
      <c r="J51" s="2">
        <v>3.3323195528055655E-2</v>
      </c>
      <c r="K51" s="2">
        <v>9.2830733795662705E-4</v>
      </c>
      <c r="L51" s="2">
        <v>2.7857692614595177E-2</v>
      </c>
      <c r="M51" s="2">
        <v>51.35</v>
      </c>
      <c r="N51" s="2">
        <v>0.1376759614234502</v>
      </c>
      <c r="O51" s="7">
        <v>0.15732511727972687</v>
      </c>
      <c r="P51" s="2">
        <v>1.1427203097267047</v>
      </c>
      <c r="Q51" s="2">
        <v>100.41690928334438</v>
      </c>
      <c r="R51" s="2">
        <v>16.823798891006039</v>
      </c>
      <c r="S51" s="2">
        <v>9.107091034750562</v>
      </c>
      <c r="T51" s="2">
        <v>0.54132191508893934</v>
      </c>
      <c r="U51" s="2">
        <v>0.85650207037314108</v>
      </c>
      <c r="V51" s="2">
        <v>3.8906147084429313E-2</v>
      </c>
      <c r="W51" s="2">
        <v>0.1214508429010174</v>
      </c>
      <c r="X51" s="2">
        <v>80.235042068485242</v>
      </c>
      <c r="Y51" s="2">
        <v>4.1587275836589978E-2</v>
      </c>
      <c r="Z51" s="2">
        <v>0.14724237648693977</v>
      </c>
      <c r="AA51" s="2">
        <v>85.135731600779152</v>
      </c>
      <c r="AB51" s="2">
        <v>2.5992047397868735E-2</v>
      </c>
      <c r="AC51" s="2">
        <f t="shared" si="5"/>
        <v>0.92176312519462622</v>
      </c>
      <c r="AD51" t="str">
        <f t="shared" si="1"/>
        <v>Flow_3100.04ETC_B_3CH</v>
      </c>
    </row>
    <row r="52" spans="1:30" hidden="1" x14ac:dyDescent="0.35">
      <c r="A52" s="3" t="s">
        <v>33</v>
      </c>
      <c r="B52" s="3" t="s">
        <v>56</v>
      </c>
      <c r="C52" s="3">
        <v>300.05</v>
      </c>
      <c r="D52" s="2" t="s">
        <v>48</v>
      </c>
      <c r="E52" s="8" t="s">
        <v>37</v>
      </c>
      <c r="F52" s="5">
        <v>4</v>
      </c>
      <c r="G52" s="2">
        <v>15</v>
      </c>
      <c r="H52" s="2">
        <v>0.625</v>
      </c>
      <c r="I52" s="2">
        <v>1</v>
      </c>
      <c r="J52" s="2">
        <v>1.5363447925768926E-2</v>
      </c>
      <c r="K52" s="2">
        <v>9.5399682337830795E-4</v>
      </c>
      <c r="L52" s="2">
        <v>6.2095229403432324E-2</v>
      </c>
      <c r="M52" s="2">
        <v>112.94</v>
      </c>
      <c r="N52" s="2">
        <v>0.17469354553502595</v>
      </c>
      <c r="O52" s="7">
        <v>9.0065699842521357E-2</v>
      </c>
      <c r="P52" s="2">
        <v>0.51556398129467951</v>
      </c>
      <c r="Q52" s="2">
        <v>100.41690928334438</v>
      </c>
      <c r="R52" s="2">
        <v>16.823798891006039</v>
      </c>
      <c r="S52" s="2">
        <v>9.107091034750562</v>
      </c>
      <c r="T52" s="2">
        <v>0.54132191508893934</v>
      </c>
      <c r="U52" s="2">
        <v>0.85650207037314108</v>
      </c>
      <c r="V52" s="2">
        <v>1.793743232760165E-2</v>
      </c>
      <c r="W52" s="2">
        <v>5.5994839771679308E-2</v>
      </c>
      <c r="X52" s="2">
        <v>174.03133633280518</v>
      </c>
      <c r="Y52" s="2">
        <v>1.9484214207670943E-2</v>
      </c>
      <c r="Z52" s="2">
        <v>5.8616177126462561E-2</v>
      </c>
      <c r="AA52" s="2">
        <v>154.40156565923834</v>
      </c>
      <c r="AB52" s="2">
        <v>1.2177633879794338E-2</v>
      </c>
      <c r="AC52" s="2">
        <f t="shared" si="5"/>
        <v>0.92176312519462622</v>
      </c>
      <c r="AD52" t="str">
        <f t="shared" si="1"/>
        <v>Flow_3300.05ETC_B_3CH</v>
      </c>
    </row>
    <row r="53" spans="1:30" hidden="1" x14ac:dyDescent="0.35">
      <c r="A53" s="3" t="s">
        <v>33</v>
      </c>
      <c r="B53" s="3" t="s">
        <v>56</v>
      </c>
      <c r="C53" s="3">
        <v>400.02</v>
      </c>
      <c r="D53" s="2" t="s">
        <v>48</v>
      </c>
      <c r="E53" s="8" t="s">
        <v>37</v>
      </c>
      <c r="F53" s="5">
        <v>4</v>
      </c>
      <c r="G53" s="2">
        <v>15</v>
      </c>
      <c r="H53" s="2">
        <v>0.625</v>
      </c>
      <c r="I53" s="2">
        <v>1</v>
      </c>
      <c r="J53" s="2">
        <v>3.3247574541690028E-2</v>
      </c>
      <c r="K53" s="2">
        <v>1.0172689197580471E-3</v>
      </c>
      <c r="L53" s="2">
        <v>3.0596785894335427E-2</v>
      </c>
      <c r="M53" s="2">
        <v>158.94999999999999</v>
      </c>
      <c r="N53" s="2">
        <v>0.2634782638223237</v>
      </c>
      <c r="O53" s="7">
        <v>9.806037709450402E-2</v>
      </c>
      <c r="P53" s="2">
        <v>0.37217634453759318</v>
      </c>
      <c r="Q53" s="2">
        <v>100.41690928334438</v>
      </c>
      <c r="R53" s="2">
        <v>16.823798891006039</v>
      </c>
      <c r="S53" s="2">
        <v>9.107091034750562</v>
      </c>
      <c r="T53" s="2">
        <v>0.54132191508893934</v>
      </c>
      <c r="U53" s="2">
        <v>0.85650207037314108</v>
      </c>
      <c r="V53" s="2">
        <v>3.8817856595729526E-2</v>
      </c>
      <c r="W53" s="2">
        <v>0.1211754707039155</v>
      </c>
      <c r="X53" s="2">
        <v>80.417693517948237</v>
      </c>
      <c r="Y53" s="2">
        <v>4.047547385790206E-2</v>
      </c>
      <c r="Z53" s="2">
        <v>0.12248090814224122</v>
      </c>
      <c r="AA53" s="2">
        <v>74.76262027171434</v>
      </c>
      <c r="AB53" s="2">
        <v>2.5297171161188788E-2</v>
      </c>
      <c r="AC53" s="2">
        <f t="shared" si="5"/>
        <v>0.92176312519462622</v>
      </c>
      <c r="AD53" t="str">
        <f t="shared" si="1"/>
        <v>Flow_3400.02ETC_B_3CH</v>
      </c>
    </row>
    <row r="54" spans="1:30" hidden="1" x14ac:dyDescent="0.35">
      <c r="AD54" t="str">
        <f t="shared" si="1"/>
        <v/>
      </c>
    </row>
    <row r="55" spans="1:30" hidden="1" x14ac:dyDescent="0.35">
      <c r="AD55" t="str">
        <f t="shared" si="1"/>
        <v/>
      </c>
    </row>
    <row r="56" spans="1:30" hidden="1" x14ac:dyDescent="0.35">
      <c r="A56" s="2" t="s">
        <v>0</v>
      </c>
      <c r="B56" s="2" t="s">
        <v>43</v>
      </c>
      <c r="C56" s="2" t="s">
        <v>1</v>
      </c>
      <c r="D56" s="2" t="s">
        <v>2</v>
      </c>
      <c r="E56" s="2" t="s">
        <v>3</v>
      </c>
      <c r="F56" s="5" t="s">
        <v>4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  <c r="M56" s="2" t="s">
        <v>12</v>
      </c>
      <c r="N56" s="2" t="s">
        <v>13</v>
      </c>
      <c r="O56" s="2" t="s">
        <v>14</v>
      </c>
      <c r="P56" s="2" t="s">
        <v>15</v>
      </c>
      <c r="Q56" s="2" t="s">
        <v>16</v>
      </c>
      <c r="R56" s="2" t="s">
        <v>17</v>
      </c>
      <c r="S56" s="2" t="s">
        <v>18</v>
      </c>
      <c r="T56" s="2" t="s">
        <v>19</v>
      </c>
      <c r="U56" s="2" t="s">
        <v>20</v>
      </c>
      <c r="V56" s="6" t="s">
        <v>21</v>
      </c>
      <c r="W56" s="6" t="s">
        <v>22</v>
      </c>
      <c r="X56" s="6" t="s">
        <v>23</v>
      </c>
      <c r="Y56" s="6" t="s">
        <v>21</v>
      </c>
      <c r="Z56" s="6" t="s">
        <v>22</v>
      </c>
      <c r="AA56" s="6" t="s">
        <v>23</v>
      </c>
      <c r="AB56" s="6" t="s">
        <v>24</v>
      </c>
      <c r="AC56" s="6" t="s">
        <v>57</v>
      </c>
      <c r="AD56" t="str">
        <f t="shared" si="1"/>
        <v>Product_IDStep_NumMachine_Type_ID</v>
      </c>
    </row>
    <row r="57" spans="1:30" hidden="1" x14ac:dyDescent="0.35">
      <c r="A57" s="3" t="s">
        <v>32</v>
      </c>
      <c r="B57" s="3" t="s">
        <v>56</v>
      </c>
      <c r="C57" s="3">
        <v>100.07</v>
      </c>
      <c r="D57" s="2" t="s">
        <v>50</v>
      </c>
      <c r="E57" s="8" t="s">
        <v>39</v>
      </c>
      <c r="F57" s="5">
        <v>2</v>
      </c>
      <c r="G57" s="2">
        <v>600</v>
      </c>
      <c r="H57" s="2">
        <v>25</v>
      </c>
      <c r="I57" s="2">
        <v>1</v>
      </c>
      <c r="J57" s="2">
        <v>1.991604996321512E-2</v>
      </c>
      <c r="K57" s="2">
        <v>1.2198016582059316E-3</v>
      </c>
      <c r="L57" s="2">
        <v>6.1247168010669852E-2</v>
      </c>
      <c r="M57" s="2">
        <v>28.98</v>
      </c>
      <c r="N57" s="2">
        <v>0.12128194748969758</v>
      </c>
      <c r="O57" s="7">
        <v>0.20072796413354421</v>
      </c>
      <c r="P57" s="2">
        <v>1.6550522834455248</v>
      </c>
      <c r="Q57" s="2">
        <v>100.3531825820089</v>
      </c>
      <c r="R57" s="2">
        <v>15.407532957335697</v>
      </c>
      <c r="S57" s="2">
        <v>8.577141923556141</v>
      </c>
      <c r="T57" s="2">
        <v>0.55668496360233122</v>
      </c>
      <c r="U57" s="2">
        <v>0.86690188562199233</v>
      </c>
      <c r="V57" s="2">
        <v>2.2973822405433549E-2</v>
      </c>
      <c r="W57" s="2">
        <v>6.1714857265960293E-2</v>
      </c>
      <c r="X57" s="2">
        <v>116.92926232907442</v>
      </c>
      <c r="Y57" s="2">
        <v>2.7158844748073216E-2</v>
      </c>
      <c r="Z57" s="2">
        <v>0.15672520247179661</v>
      </c>
      <c r="AA57" s="2">
        <v>212.47911784253918</v>
      </c>
      <c r="AB57" s="2">
        <f>SUM($AB$58:$AB$60)/MAX($F$57:$F$60)</f>
        <v>0.29798169944842506</v>
      </c>
      <c r="AC57" s="2">
        <f>SUM($AB$57:$AB$60)/MAX($F$57:$F$60)</f>
        <v>0.44697254917263762</v>
      </c>
      <c r="AD57" t="str">
        <f t="shared" si="1"/>
        <v>Flow_1100.07ETC_C_3CH</v>
      </c>
    </row>
    <row r="58" spans="1:30" hidden="1" x14ac:dyDescent="0.35">
      <c r="A58" s="3" t="s">
        <v>32</v>
      </c>
      <c r="B58" s="3" t="s">
        <v>56</v>
      </c>
      <c r="C58" s="3">
        <v>300.02</v>
      </c>
      <c r="D58" s="2" t="s">
        <v>50</v>
      </c>
      <c r="E58" s="8" t="s">
        <v>39</v>
      </c>
      <c r="F58" s="5">
        <v>2</v>
      </c>
      <c r="G58" s="2">
        <v>600</v>
      </c>
      <c r="H58" s="2">
        <v>25</v>
      </c>
      <c r="I58" s="2">
        <v>1</v>
      </c>
      <c r="J58" s="2">
        <v>1.8295770096329902E-2</v>
      </c>
      <c r="K58" s="2">
        <v>1.0444532705927759E-3</v>
      </c>
      <c r="L58" s="2">
        <v>5.7087144465282243E-2</v>
      </c>
      <c r="M58" s="2">
        <v>98.15</v>
      </c>
      <c r="N58" s="2">
        <v>0.15162169644001328</v>
      </c>
      <c r="O58" s="7">
        <v>7.7637841514920147E-2</v>
      </c>
      <c r="P58" s="2">
        <v>0.51204968245185367</v>
      </c>
      <c r="Q58" s="2">
        <v>100.3531825820089</v>
      </c>
      <c r="R58" s="2">
        <v>15.407532957335697</v>
      </c>
      <c r="S58" s="2">
        <v>8.577141923556141</v>
      </c>
      <c r="T58" s="2">
        <v>0.55668496360233122</v>
      </c>
      <c r="U58" s="2">
        <v>0.86690188562199233</v>
      </c>
      <c r="V58" s="2">
        <v>2.1104775984196751E-2</v>
      </c>
      <c r="W58" s="2">
        <v>5.6693648002474346E-2</v>
      </c>
      <c r="X58" s="2">
        <v>127.28373465036725</v>
      </c>
      <c r="Y58" s="2">
        <v>2.2649571668761328E-2</v>
      </c>
      <c r="Z58" s="2">
        <v>5.9596855252479895E-2</v>
      </c>
      <c r="AA58" s="2">
        <v>116.17250583231638</v>
      </c>
      <c r="AB58" s="2">
        <v>0.5662392917190332</v>
      </c>
      <c r="AC58" s="2">
        <f t="shared" ref="AC58:AC59" si="6">SUM($AB$57:$AB$60)/MAX($F$57:$F$60)</f>
        <v>0.44697254917263762</v>
      </c>
      <c r="AD58" t="str">
        <f t="shared" si="1"/>
        <v>Flow_1300.02ETC_C_3CH</v>
      </c>
    </row>
    <row r="59" spans="1:30" hidden="1" x14ac:dyDescent="0.35">
      <c r="A59" s="3" t="s">
        <v>33</v>
      </c>
      <c r="B59" s="3" t="s">
        <v>56</v>
      </c>
      <c r="C59" s="3">
        <v>100.07</v>
      </c>
      <c r="D59" s="2" t="s">
        <v>50</v>
      </c>
      <c r="E59" s="8" t="s">
        <v>39</v>
      </c>
      <c r="F59" s="5">
        <v>2</v>
      </c>
      <c r="G59" s="2">
        <v>15</v>
      </c>
      <c r="H59" s="2">
        <v>0.625</v>
      </c>
      <c r="I59" s="2">
        <v>1</v>
      </c>
      <c r="J59" s="2">
        <v>1.997385002548599E-2</v>
      </c>
      <c r="K59" s="2">
        <v>9.4287395107114902E-4</v>
      </c>
      <c r="L59" s="2">
        <v>4.7205418578194602E-2</v>
      </c>
      <c r="M59" s="2">
        <v>145.74</v>
      </c>
      <c r="N59" s="2">
        <v>0.23163705196556653</v>
      </c>
      <c r="O59" s="7">
        <v>0.10040141950444008</v>
      </c>
      <c r="P59" s="2">
        <v>0.43344283072366602</v>
      </c>
      <c r="Q59" s="2">
        <v>100.3531825820089</v>
      </c>
      <c r="R59" s="2">
        <v>15.407532957335697</v>
      </c>
      <c r="S59" s="2">
        <v>8.577141923556141</v>
      </c>
      <c r="T59" s="2">
        <v>0.55668496360233122</v>
      </c>
      <c r="U59" s="2">
        <v>0.86690188562199233</v>
      </c>
      <c r="V59" s="2">
        <v>2.3040496689143753E-2</v>
      </c>
      <c r="W59" s="2">
        <v>6.1893162529707689E-2</v>
      </c>
      <c r="X59" s="2">
        <v>116.58938197186646</v>
      </c>
      <c r="Y59" s="2">
        <v>2.4629882252239447E-2</v>
      </c>
      <c r="Z59" s="2">
        <v>6.3547891847415744E-2</v>
      </c>
      <c r="AA59" s="2">
        <v>104.75541374756911</v>
      </c>
      <c r="AB59" s="2">
        <v>1.5393676407649654E-2</v>
      </c>
      <c r="AC59" s="2">
        <f t="shared" si="6"/>
        <v>0.44697254917263762</v>
      </c>
      <c r="AD59" t="str">
        <f t="shared" si="1"/>
        <v>Flow_3100.07ETC_C_3CH</v>
      </c>
    </row>
    <row r="60" spans="1:30" hidden="1" x14ac:dyDescent="0.35">
      <c r="A60" s="3" t="s">
        <v>33</v>
      </c>
      <c r="B60" s="3" t="s">
        <v>56</v>
      </c>
      <c r="C60" s="3">
        <v>300.02</v>
      </c>
      <c r="D60" s="2" t="s">
        <v>50</v>
      </c>
      <c r="E60" s="8" t="s">
        <v>39</v>
      </c>
      <c r="F60" s="5">
        <v>2</v>
      </c>
      <c r="G60" s="2">
        <v>15</v>
      </c>
      <c r="H60" s="2">
        <v>0.625</v>
      </c>
      <c r="I60" s="2">
        <v>1</v>
      </c>
      <c r="J60" s="2">
        <v>1.8338887692490102E-2</v>
      </c>
      <c r="K60" s="2">
        <v>1.0065498923503482E-3</v>
      </c>
      <c r="L60" s="2">
        <v>5.4886092833347638E-2</v>
      </c>
      <c r="M60" s="2">
        <v>120.87</v>
      </c>
      <c r="N60" s="2">
        <v>0.21444461379837623</v>
      </c>
      <c r="O60" s="7">
        <v>0.10548420918924407</v>
      </c>
      <c r="P60" s="2">
        <v>0.49189488754621635</v>
      </c>
      <c r="Q60" s="2">
        <v>100.3531825820089</v>
      </c>
      <c r="R60" s="2">
        <v>15.407532957335697</v>
      </c>
      <c r="S60" s="2">
        <v>8.577141923556141</v>
      </c>
      <c r="T60" s="2">
        <v>0.55668496360233122</v>
      </c>
      <c r="U60" s="2">
        <v>0.86690188562199233</v>
      </c>
      <c r="V60" s="2">
        <v>2.1154513557589228E-2</v>
      </c>
      <c r="W60" s="2">
        <v>5.6827150917893171E-2</v>
      </c>
      <c r="X60" s="2">
        <v>126.98423186566028</v>
      </c>
      <c r="Y60" s="2">
        <v>2.292868923226761E-2</v>
      </c>
      <c r="Z60" s="2">
        <v>5.9206290575077529E-2</v>
      </c>
      <c r="AA60" s="2">
        <v>112.61841121325843</v>
      </c>
      <c r="AB60" s="2">
        <v>1.4330430770167256E-2</v>
      </c>
      <c r="AC60" s="2">
        <f>SUM($AB$57:$AB$60)/MAX($F$57:$F$60)</f>
        <v>0.44697254917263762</v>
      </c>
      <c r="AD60" t="str">
        <f t="shared" si="1"/>
        <v>Flow_3300.02ETC_C_3CH</v>
      </c>
    </row>
    <row r="61" spans="1:30" hidden="1" x14ac:dyDescent="0.35">
      <c r="AD61" t="str">
        <f t="shared" si="1"/>
        <v/>
      </c>
    </row>
    <row r="62" spans="1:30" x14ac:dyDescent="0.35">
      <c r="AD62" t="str">
        <f t="shared" si="1"/>
        <v/>
      </c>
    </row>
    <row r="63" spans="1:30" x14ac:dyDescent="0.35">
      <c r="A63" s="2" t="s">
        <v>0</v>
      </c>
      <c r="B63" s="2" t="s">
        <v>43</v>
      </c>
      <c r="C63" s="2" t="s">
        <v>1</v>
      </c>
      <c r="D63" s="2" t="s">
        <v>2</v>
      </c>
      <c r="E63" s="2" t="s">
        <v>3</v>
      </c>
      <c r="F63" s="5" t="s">
        <v>4</v>
      </c>
      <c r="G63" s="2" t="s">
        <v>6</v>
      </c>
      <c r="H63" s="2" t="s">
        <v>7</v>
      </c>
      <c r="I63" s="2" t="s">
        <v>8</v>
      </c>
      <c r="J63" s="2" t="s">
        <v>9</v>
      </c>
      <c r="K63" s="2" t="s">
        <v>10</v>
      </c>
      <c r="L63" s="2" t="s">
        <v>11</v>
      </c>
      <c r="M63" s="2" t="s">
        <v>12</v>
      </c>
      <c r="N63" s="2" t="s">
        <v>13</v>
      </c>
      <c r="O63" s="2" t="s">
        <v>14</v>
      </c>
      <c r="P63" s="2" t="s">
        <v>15</v>
      </c>
      <c r="Q63" s="2" t="s">
        <v>16</v>
      </c>
      <c r="R63" s="2" t="s">
        <v>17</v>
      </c>
      <c r="S63" s="2" t="s">
        <v>18</v>
      </c>
      <c r="T63" s="2" t="s">
        <v>19</v>
      </c>
      <c r="U63" s="2" t="s">
        <v>20</v>
      </c>
      <c r="V63" s="6" t="s">
        <v>21</v>
      </c>
      <c r="W63" s="6" t="s">
        <v>22</v>
      </c>
      <c r="X63" s="6" t="s">
        <v>23</v>
      </c>
      <c r="Y63" s="6" t="s">
        <v>21</v>
      </c>
      <c r="Z63" s="6" t="s">
        <v>22</v>
      </c>
      <c r="AA63" s="6" t="s">
        <v>23</v>
      </c>
      <c r="AB63" s="6" t="s">
        <v>24</v>
      </c>
      <c r="AC63" s="6" t="s">
        <v>57</v>
      </c>
      <c r="AD63" t="str">
        <f t="shared" si="1"/>
        <v>Product_IDStep_NumMachine_Type_ID</v>
      </c>
    </row>
    <row r="64" spans="1:30" x14ac:dyDescent="0.35">
      <c r="A64" s="3" t="s">
        <v>32</v>
      </c>
      <c r="B64" s="3" t="s">
        <v>53</v>
      </c>
      <c r="C64" s="3">
        <v>100.03</v>
      </c>
      <c r="D64" s="2" t="s">
        <v>47</v>
      </c>
      <c r="E64" s="3" t="s">
        <v>36</v>
      </c>
      <c r="F64" s="5">
        <v>1</v>
      </c>
      <c r="G64" s="2">
        <v>600</v>
      </c>
      <c r="H64" s="2">
        <v>25</v>
      </c>
      <c r="I64" s="2">
        <v>1</v>
      </c>
      <c r="J64" s="2">
        <v>1.9786665272202169E-2</v>
      </c>
      <c r="K64" s="2">
        <v>1.0158034447793919E-3</v>
      </c>
      <c r="L64" s="2">
        <v>5.1337778792188433E-2</v>
      </c>
      <c r="M64" s="2">
        <v>107.54</v>
      </c>
      <c r="N64" s="2">
        <v>0.19518855599251606</v>
      </c>
      <c r="O64" s="7">
        <v>8.8417433744378479E-2</v>
      </c>
      <c r="P64" s="2">
        <v>0.45298472184900324</v>
      </c>
      <c r="Q64" s="2">
        <v>99.961132282585908</v>
      </c>
      <c r="R64" s="2">
        <v>17.170463478862892</v>
      </c>
      <c r="S64" s="2">
        <v>7.9121780107013757</v>
      </c>
      <c r="T64" s="2">
        <v>0.46080165631180486</v>
      </c>
      <c r="U64" s="2">
        <v>0.85340878037867418</v>
      </c>
      <c r="V64" s="2">
        <v>2.3185448435886068E-2</v>
      </c>
      <c r="W64" s="2">
        <v>7.0751874545603277E-2</v>
      </c>
      <c r="X64" s="2">
        <v>131.61547351877908</v>
      </c>
      <c r="Y64" s="2">
        <v>2.5000480572695775E-2</v>
      </c>
      <c r="Z64" s="2">
        <v>7.3010935891309053E-2</v>
      </c>
      <c r="AA64" s="2">
        <v>116.8130064116183</v>
      </c>
      <c r="AB64" s="2">
        <v>0.62501201431739439</v>
      </c>
      <c r="AC64" s="2">
        <f t="shared" ref="AC64:AC70" si="7">SUM($AB$64:$AB$70)/MAX($F$64:$F$70)</f>
        <v>0.98930993045852045</v>
      </c>
      <c r="AD64" t="str">
        <f t="shared" si="1"/>
        <v>Flow_1100.03LIT_A_1CH</v>
      </c>
    </row>
    <row r="65" spans="1:30" x14ac:dyDescent="0.35">
      <c r="A65" s="3" t="s">
        <v>32</v>
      </c>
      <c r="B65" s="3" t="s">
        <v>53</v>
      </c>
      <c r="C65" s="3">
        <v>100.06</v>
      </c>
      <c r="D65" s="2" t="s">
        <v>47</v>
      </c>
      <c r="E65" s="3" t="s">
        <v>36</v>
      </c>
      <c r="F65" s="5">
        <v>2</v>
      </c>
      <c r="G65" s="2">
        <v>600</v>
      </c>
      <c r="H65" s="2">
        <v>25</v>
      </c>
      <c r="I65" s="2">
        <v>1</v>
      </c>
      <c r="J65" s="2">
        <v>1.9816998151512812E-2</v>
      </c>
      <c r="K65" s="2">
        <v>9.9380900652792578E-4</v>
      </c>
      <c r="L65" s="2">
        <v>5.0149321250860558E-2</v>
      </c>
      <c r="M65" s="2">
        <v>58.28</v>
      </c>
      <c r="N65" s="2">
        <v>0.14119258469401683</v>
      </c>
      <c r="O65" s="7">
        <v>0.1534535802619062</v>
      </c>
      <c r="P65" s="2">
        <v>1.0868388066870551</v>
      </c>
      <c r="Q65" s="2">
        <v>99.961132282585908</v>
      </c>
      <c r="R65" s="2">
        <v>17.170463478862892</v>
      </c>
      <c r="S65" s="2">
        <v>7.9121780107013757</v>
      </c>
      <c r="T65" s="2">
        <v>0.46080165631180486</v>
      </c>
      <c r="U65" s="2">
        <v>0.85340878037867418</v>
      </c>
      <c r="V65" s="2">
        <v>2.3220991636293712E-2</v>
      </c>
      <c r="W65" s="2">
        <v>7.0860274027331402E-2</v>
      </c>
      <c r="X65" s="2">
        <v>131.41389977443438</v>
      </c>
      <c r="Y65" s="2">
        <v>2.5643650948133395E-2</v>
      </c>
      <c r="Z65" s="2">
        <v>9.1464458587445466E-2</v>
      </c>
      <c r="AA65" s="2">
        <v>139.08895825742565</v>
      </c>
      <c r="AB65" s="2">
        <v>0.64109127370333485</v>
      </c>
      <c r="AC65" s="2">
        <f t="shared" si="7"/>
        <v>0.98930993045852045</v>
      </c>
      <c r="AD65" t="str">
        <f t="shared" ref="AD65:AD80" si="8">A65&amp;C65&amp;E65</f>
        <v>Flow_1100.06LIT_A_1CH</v>
      </c>
    </row>
    <row r="66" spans="1:30" x14ac:dyDescent="0.35">
      <c r="A66" s="3" t="s">
        <v>32</v>
      </c>
      <c r="B66" s="3" t="s">
        <v>53</v>
      </c>
      <c r="C66" s="3">
        <v>200.01</v>
      </c>
      <c r="D66" s="2" t="s">
        <v>47</v>
      </c>
      <c r="E66" s="3" t="s">
        <v>36</v>
      </c>
      <c r="F66" s="5">
        <v>1</v>
      </c>
      <c r="G66" s="2">
        <v>600</v>
      </c>
      <c r="H66" s="2">
        <v>25</v>
      </c>
      <c r="I66" s="2">
        <v>1</v>
      </c>
      <c r="J66" s="2">
        <v>2.0014747958453757E-2</v>
      </c>
      <c r="K66" s="2">
        <v>1.0184773802865183E-3</v>
      </c>
      <c r="L66" s="2">
        <v>5.088634552883977E-2</v>
      </c>
      <c r="M66" s="2">
        <v>161.66999999999999</v>
      </c>
      <c r="N66" s="2">
        <v>0.2670668068232111</v>
      </c>
      <c r="O66" s="7">
        <v>0.10307339925808723</v>
      </c>
      <c r="P66" s="2">
        <v>0.38594612518177229</v>
      </c>
      <c r="Q66" s="2">
        <v>99.961132282585908</v>
      </c>
      <c r="R66" s="2">
        <v>17.170463478862892</v>
      </c>
      <c r="S66" s="2">
        <v>7.9121780107013757</v>
      </c>
      <c r="T66" s="2">
        <v>0.46080165631180486</v>
      </c>
      <c r="U66" s="2">
        <v>0.85340878037867418</v>
      </c>
      <c r="V66" s="2">
        <v>2.3452709204108284E-2</v>
      </c>
      <c r="W66" s="2">
        <v>7.1567428961581608E-2</v>
      </c>
      <c r="X66" s="2">
        <v>130.11560285763412</v>
      </c>
      <c r="Y66" s="2">
        <v>2.510463477362156E-2</v>
      </c>
      <c r="Z66" s="2">
        <v>7.292722308765702E-2</v>
      </c>
      <c r="AA66" s="2">
        <v>115.71292230500224</v>
      </c>
      <c r="AB66" s="2">
        <v>0.62761586934053903</v>
      </c>
      <c r="AC66" s="2">
        <f t="shared" si="7"/>
        <v>0.98930993045852045</v>
      </c>
      <c r="AD66" t="str">
        <f t="shared" si="8"/>
        <v>Flow_1200.01LIT_A_1CH</v>
      </c>
    </row>
    <row r="67" spans="1:30" x14ac:dyDescent="0.35">
      <c r="A67" s="3" t="s">
        <v>42</v>
      </c>
      <c r="B67" s="3" t="s">
        <v>53</v>
      </c>
      <c r="C67" s="3">
        <v>100.03</v>
      </c>
      <c r="D67" s="2" t="s">
        <v>47</v>
      </c>
      <c r="E67" s="3" t="s">
        <v>36</v>
      </c>
      <c r="F67" s="5">
        <v>1</v>
      </c>
      <c r="G67" s="2">
        <v>25</v>
      </c>
      <c r="H67" s="2">
        <v>1.0416666666666667</v>
      </c>
      <c r="I67" s="2">
        <v>1</v>
      </c>
      <c r="J67" s="2">
        <v>2.0083444016501941E-2</v>
      </c>
      <c r="K67" s="2">
        <v>9.5277041766513135E-4</v>
      </c>
      <c r="L67" s="2">
        <v>4.7440589217779057E-2</v>
      </c>
      <c r="M67" s="2">
        <v>147.41999999999999</v>
      </c>
      <c r="N67" s="2">
        <v>0.27530855480662103</v>
      </c>
      <c r="O67" s="7">
        <v>9.9635478308647746E-2</v>
      </c>
      <c r="P67" s="2">
        <v>0.36190476673938632</v>
      </c>
      <c r="Q67" s="2">
        <v>99.961132282585908</v>
      </c>
      <c r="R67" s="2">
        <v>17.170463478862892</v>
      </c>
      <c r="S67" s="2">
        <v>7.9121780107013757</v>
      </c>
      <c r="T67" s="2">
        <v>0.46080165631180486</v>
      </c>
      <c r="U67" s="2">
        <v>0.85340878037867418</v>
      </c>
      <c r="V67" s="2">
        <v>2.3533205280112685E-2</v>
      </c>
      <c r="W67" s="2">
        <v>7.1812885108593127E-2</v>
      </c>
      <c r="X67" s="2">
        <v>129.67020835251756</v>
      </c>
      <c r="Y67" s="2">
        <v>2.5400716844395828E-2</v>
      </c>
      <c r="Z67" s="2">
        <v>7.3211987799059505E-2</v>
      </c>
      <c r="AA67" s="2">
        <v>113.47240306946162</v>
      </c>
      <c r="AB67" s="2">
        <v>2.6459080046245656E-2</v>
      </c>
      <c r="AC67" s="2">
        <f t="shared" si="7"/>
        <v>0.98930993045852045</v>
      </c>
      <c r="AD67" t="str">
        <f t="shared" si="8"/>
        <v>Flow_2100.03LIT_A_1CH</v>
      </c>
    </row>
    <row r="68" spans="1:30" x14ac:dyDescent="0.35">
      <c r="A68" s="3" t="s">
        <v>42</v>
      </c>
      <c r="B68" s="3" t="s">
        <v>53</v>
      </c>
      <c r="C68" s="3">
        <v>200.01</v>
      </c>
      <c r="D68" s="2" t="s">
        <v>47</v>
      </c>
      <c r="E68" s="3" t="s">
        <v>36</v>
      </c>
      <c r="F68" s="5">
        <v>1</v>
      </c>
      <c r="G68" s="2">
        <v>25</v>
      </c>
      <c r="H68" s="2">
        <v>1.0416666666666667</v>
      </c>
      <c r="I68" s="2">
        <v>1</v>
      </c>
      <c r="J68" s="2">
        <v>2.0032338249475146E-2</v>
      </c>
      <c r="K68" s="2">
        <v>1.0199731355655633E-3</v>
      </c>
      <c r="L68" s="2">
        <v>5.0916329529943266E-2</v>
      </c>
      <c r="M68" s="2">
        <v>52.47</v>
      </c>
      <c r="N68" s="2">
        <v>0.13273854213487468</v>
      </c>
      <c r="O68" s="7">
        <v>0.11744911152412439</v>
      </c>
      <c r="P68" s="2">
        <v>0.88481543969938425</v>
      </c>
      <c r="Q68" s="2">
        <v>99.961132282585908</v>
      </c>
      <c r="R68" s="2">
        <v>17.170463478862892</v>
      </c>
      <c r="S68" s="2">
        <v>7.9121780107013757</v>
      </c>
      <c r="T68" s="2">
        <v>0.46080165631180486</v>
      </c>
      <c r="U68" s="2">
        <v>0.85340878037867418</v>
      </c>
      <c r="V68" s="2">
        <v>2.3473321004016862E-2</v>
      </c>
      <c r="W68" s="2">
        <v>7.1630330110446921E-2</v>
      </c>
      <c r="X68" s="2">
        <v>130.00135435624642</v>
      </c>
      <c r="Y68" s="2">
        <v>2.6003119786842756E-2</v>
      </c>
      <c r="Z68" s="2">
        <v>8.6880608004408791E-2</v>
      </c>
      <c r="AA68" s="2">
        <v>128.49077194552234</v>
      </c>
      <c r="AB68" s="2">
        <v>2.708658311129454E-2</v>
      </c>
      <c r="AC68" s="2">
        <f t="shared" si="7"/>
        <v>0.98930993045852045</v>
      </c>
      <c r="AD68" t="str">
        <f t="shared" si="8"/>
        <v>Flow_2200.01LIT_A_1CH</v>
      </c>
    </row>
    <row r="69" spans="1:30" x14ac:dyDescent="0.35">
      <c r="A69" s="3" t="s">
        <v>33</v>
      </c>
      <c r="B69" s="3" t="s">
        <v>53</v>
      </c>
      <c r="C69" s="3">
        <v>100.03</v>
      </c>
      <c r="D69" s="2" t="s">
        <v>47</v>
      </c>
      <c r="E69" s="3" t="s">
        <v>36</v>
      </c>
      <c r="F69" s="5">
        <v>1</v>
      </c>
      <c r="G69" s="2">
        <v>15</v>
      </c>
      <c r="H69" s="2">
        <v>0.625</v>
      </c>
      <c r="I69" s="2">
        <v>1</v>
      </c>
      <c r="J69" s="2">
        <v>1.9827650389137478E-2</v>
      </c>
      <c r="K69" s="2">
        <v>1.1384015517594329E-3</v>
      </c>
      <c r="L69" s="2">
        <v>5.741484893152559E-2</v>
      </c>
      <c r="M69" s="2">
        <v>97.69</v>
      </c>
      <c r="N69" s="2">
        <v>0.16536860664076258</v>
      </c>
      <c r="O69" s="7">
        <v>0.13030327376808634</v>
      </c>
      <c r="P69" s="2">
        <v>0.78795653186550585</v>
      </c>
      <c r="Q69" s="2">
        <v>99.961132282585908</v>
      </c>
      <c r="R69" s="2">
        <v>17.170463478862892</v>
      </c>
      <c r="S69" s="2">
        <v>7.9121780107013757</v>
      </c>
      <c r="T69" s="2">
        <v>0.46080165631180486</v>
      </c>
      <c r="U69" s="2">
        <v>0.85340878037867418</v>
      </c>
      <c r="V69" s="2">
        <v>2.3233473623671369E-2</v>
      </c>
      <c r="W69" s="2">
        <v>7.0898786158282226E-2</v>
      </c>
      <c r="X69" s="2">
        <v>131.3440816288435</v>
      </c>
      <c r="Y69" s="2">
        <v>2.4926263127620214E-2</v>
      </c>
      <c r="Z69" s="2">
        <v>7.7531423459236457E-2</v>
      </c>
      <c r="AA69" s="2">
        <v>124.78529416216183</v>
      </c>
      <c r="AB69" s="2">
        <v>1.5578914454762633E-2</v>
      </c>
      <c r="AC69" s="2">
        <f t="shared" si="7"/>
        <v>0.98930993045852045</v>
      </c>
      <c r="AD69" t="str">
        <f t="shared" si="8"/>
        <v>Flow_3100.03LIT_A_1CH</v>
      </c>
    </row>
    <row r="70" spans="1:30" x14ac:dyDescent="0.35">
      <c r="A70" s="3" t="s">
        <v>33</v>
      </c>
      <c r="B70" s="3" t="s">
        <v>53</v>
      </c>
      <c r="C70" s="3">
        <v>100.06</v>
      </c>
      <c r="D70" s="2" t="s">
        <v>47</v>
      </c>
      <c r="E70" s="3" t="s">
        <v>36</v>
      </c>
      <c r="F70" s="5">
        <v>2</v>
      </c>
      <c r="G70" s="2">
        <v>15</v>
      </c>
      <c r="H70" s="2">
        <v>0.625</v>
      </c>
      <c r="I70" s="2">
        <v>1</v>
      </c>
      <c r="J70" s="2">
        <v>2.0064123408781477E-2</v>
      </c>
      <c r="K70" s="2">
        <v>9.8259729214952548E-4</v>
      </c>
      <c r="L70" s="2">
        <v>4.897284930571507E-2</v>
      </c>
      <c r="M70" s="2">
        <v>145.66999999999999</v>
      </c>
      <c r="N70" s="2">
        <v>0.25218908474850799</v>
      </c>
      <c r="O70" s="7">
        <v>0.10045926537913853</v>
      </c>
      <c r="P70" s="2">
        <v>0.39834898278535774</v>
      </c>
      <c r="Q70" s="2">
        <v>99.961132282585908</v>
      </c>
      <c r="R70" s="2">
        <v>17.170463478862892</v>
      </c>
      <c r="S70" s="2">
        <v>7.9121780107013757</v>
      </c>
      <c r="T70" s="2">
        <v>0.46080165631180486</v>
      </c>
      <c r="U70" s="2">
        <v>0.85340878037867418</v>
      </c>
      <c r="V70" s="2">
        <v>2.3510565944585938E-2</v>
      </c>
      <c r="W70" s="2">
        <v>7.1743880376375066E-2</v>
      </c>
      <c r="X70" s="2">
        <v>129.79521893865788</v>
      </c>
      <c r="Y70" s="2">
        <v>2.5241801509551326E-2</v>
      </c>
      <c r="Z70" s="2">
        <v>7.3266806495959097E-2</v>
      </c>
      <c r="AA70" s="2">
        <v>114.99171935560751</v>
      </c>
      <c r="AB70" s="2">
        <v>1.5776125943469579E-2</v>
      </c>
      <c r="AC70" s="2">
        <f t="shared" si="7"/>
        <v>0.98930993045852045</v>
      </c>
      <c r="AD70" t="str">
        <f t="shared" si="8"/>
        <v>Flow_3100.06LIT_A_1CH</v>
      </c>
    </row>
    <row r="71" spans="1:30" x14ac:dyDescent="0.35">
      <c r="AB71">
        <f>SUM(AB64:AB70)/3</f>
        <v>0.65953995363901363</v>
      </c>
      <c r="AC71" s="2">
        <f t="shared" ref="AC71" si="9">SUM($AB$64:$AB$70)/MAX($F$64:$F$70)</f>
        <v>0.98930993045852045</v>
      </c>
      <c r="AD71" t="str">
        <f t="shared" si="8"/>
        <v/>
      </c>
    </row>
    <row r="72" spans="1:30" x14ac:dyDescent="0.35">
      <c r="AD72" t="str">
        <f t="shared" si="8"/>
        <v/>
      </c>
    </row>
    <row r="73" spans="1:30" x14ac:dyDescent="0.35">
      <c r="A73" s="2" t="s">
        <v>0</v>
      </c>
      <c r="B73" s="2" t="s">
        <v>43</v>
      </c>
      <c r="C73" s="2" t="s">
        <v>1</v>
      </c>
      <c r="D73" s="2" t="s">
        <v>2</v>
      </c>
      <c r="E73" s="2" t="s">
        <v>3</v>
      </c>
      <c r="F73" s="5" t="s">
        <v>4</v>
      </c>
      <c r="G73" s="2" t="s">
        <v>6</v>
      </c>
      <c r="H73" s="2" t="s">
        <v>7</v>
      </c>
      <c r="I73" s="2" t="s">
        <v>8</v>
      </c>
      <c r="J73" s="2" t="s">
        <v>9</v>
      </c>
      <c r="K73" s="2" t="s">
        <v>10</v>
      </c>
      <c r="L73" s="2" t="s">
        <v>11</v>
      </c>
      <c r="M73" s="2" t="s">
        <v>12</v>
      </c>
      <c r="N73" s="2" t="s">
        <v>13</v>
      </c>
      <c r="O73" s="2" t="s">
        <v>14</v>
      </c>
      <c r="P73" s="2" t="s">
        <v>15</v>
      </c>
      <c r="Q73" s="2" t="s">
        <v>16</v>
      </c>
      <c r="R73" s="2" t="s">
        <v>17</v>
      </c>
      <c r="S73" s="2" t="s">
        <v>18</v>
      </c>
      <c r="T73" s="2" t="s">
        <v>19</v>
      </c>
      <c r="U73" s="2" t="s">
        <v>20</v>
      </c>
      <c r="V73" s="6" t="s">
        <v>21</v>
      </c>
      <c r="W73" s="6" t="s">
        <v>22</v>
      </c>
      <c r="X73" s="6" t="s">
        <v>23</v>
      </c>
      <c r="Y73" s="6" t="s">
        <v>21</v>
      </c>
      <c r="Z73" s="6" t="s">
        <v>22</v>
      </c>
      <c r="AA73" s="6" t="s">
        <v>23</v>
      </c>
      <c r="AB73" s="6" t="s">
        <v>24</v>
      </c>
      <c r="AC73" s="6" t="s">
        <v>57</v>
      </c>
      <c r="AD73" t="str">
        <f t="shared" si="8"/>
        <v>Product_IDStep_NumMachine_Type_ID</v>
      </c>
    </row>
    <row r="74" spans="1:30" x14ac:dyDescent="0.35">
      <c r="A74" s="3" t="s">
        <v>32</v>
      </c>
      <c r="B74" s="3" t="s">
        <v>53</v>
      </c>
      <c r="C74" s="3">
        <v>300.01</v>
      </c>
      <c r="D74" s="2" t="s">
        <v>52</v>
      </c>
      <c r="E74" s="3" t="s">
        <v>41</v>
      </c>
      <c r="F74" s="5">
        <v>2</v>
      </c>
      <c r="G74" s="2">
        <v>600</v>
      </c>
      <c r="H74" s="2">
        <v>25</v>
      </c>
      <c r="I74" s="2">
        <v>1</v>
      </c>
      <c r="J74" s="2">
        <v>2.0059664131733705E-2</v>
      </c>
      <c r="K74" s="2">
        <v>1.0076682101394325E-3</v>
      </c>
      <c r="L74" s="2">
        <v>5.0233553439478371E-2</v>
      </c>
      <c r="M74" s="2">
        <v>191.17</v>
      </c>
      <c r="N74" s="2">
        <v>0.32451211335998914</v>
      </c>
      <c r="O74" s="7">
        <v>0.10099578763027738</v>
      </c>
      <c r="P74" s="2">
        <v>0.31122347509487358</v>
      </c>
      <c r="Q74" s="2">
        <v>100.46644321926971</v>
      </c>
      <c r="R74" s="2">
        <v>16.807742845522149</v>
      </c>
      <c r="S74" s="2">
        <v>9.0528785375720382</v>
      </c>
      <c r="T74" s="2">
        <v>0.5386135795136745</v>
      </c>
      <c r="U74" s="2">
        <v>0.85667994458528007</v>
      </c>
      <c r="V74" s="2">
        <v>2.3415587418057996E-2</v>
      </c>
      <c r="W74" s="2">
        <v>7.2770372231304808E-2</v>
      </c>
      <c r="X74" s="2">
        <v>132.72247810076709</v>
      </c>
      <c r="Y74" s="2">
        <v>2.5113092849663315E-2</v>
      </c>
      <c r="Z74" s="2">
        <v>7.382502150730233E-2</v>
      </c>
      <c r="AA74" s="2">
        <v>117.05856003613107</v>
      </c>
      <c r="AB74" s="2">
        <v>0.62782732124158291</v>
      </c>
      <c r="AC74" s="2">
        <f>SUM($AB$74:$AB$80)/MAX($F$74:$F$80)</f>
        <v>0.98207093929281208</v>
      </c>
      <c r="AD74" t="str">
        <f t="shared" si="8"/>
        <v>Flow_1300.01LIT_B_1CH</v>
      </c>
    </row>
    <row r="75" spans="1:30" x14ac:dyDescent="0.35">
      <c r="A75" s="3" t="s">
        <v>32</v>
      </c>
      <c r="B75" s="3" t="s">
        <v>53</v>
      </c>
      <c r="C75" s="3">
        <v>300.04000000000002</v>
      </c>
      <c r="D75" s="2" t="s">
        <v>52</v>
      </c>
      <c r="E75" s="3" t="s">
        <v>41</v>
      </c>
      <c r="F75" s="5">
        <v>2</v>
      </c>
      <c r="G75" s="2">
        <v>600</v>
      </c>
      <c r="H75" s="2">
        <v>25</v>
      </c>
      <c r="I75" s="2">
        <v>1</v>
      </c>
      <c r="J75" s="2">
        <v>2.010180009454534E-2</v>
      </c>
      <c r="K75" s="2">
        <v>9.0411979192674141E-4</v>
      </c>
      <c r="L75" s="2">
        <v>4.4977056167824291E-2</v>
      </c>
      <c r="M75" s="2">
        <v>97.18</v>
      </c>
      <c r="N75" s="2">
        <v>0.18401670226512892</v>
      </c>
      <c r="O75" s="7">
        <v>8.9543734049298426E-2</v>
      </c>
      <c r="P75" s="2">
        <v>0.48660655770412053</v>
      </c>
      <c r="Q75" s="2">
        <v>100.46644321926971</v>
      </c>
      <c r="R75" s="2">
        <v>16.807742845522149</v>
      </c>
      <c r="S75" s="2">
        <v>9.0528785375720382</v>
      </c>
      <c r="T75" s="2">
        <v>0.5386135795136745</v>
      </c>
      <c r="U75" s="2">
        <v>0.85667994458528007</v>
      </c>
      <c r="V75" s="2">
        <v>2.3464772604518774E-2</v>
      </c>
      <c r="W75" s="2">
        <v>7.2922956067132311E-2</v>
      </c>
      <c r="X75" s="2">
        <v>132.44377950246289</v>
      </c>
      <c r="Y75" s="2">
        <v>2.5358338176294126E-2</v>
      </c>
      <c r="Z75" s="2">
        <v>7.5704388882744014E-2</v>
      </c>
      <c r="AA75" s="2">
        <v>117.72792229314709</v>
      </c>
      <c r="AB75" s="2">
        <v>0.6339584544073531</v>
      </c>
      <c r="AC75" s="2">
        <f t="shared" ref="AC75:AC80" si="10">SUM($AB$74:$AB$80)/MAX($F$74:$F$80)</f>
        <v>0.98207093929281208</v>
      </c>
      <c r="AD75" t="str">
        <f t="shared" si="8"/>
        <v>Flow_1300.04LIT_B_1CH</v>
      </c>
    </row>
    <row r="76" spans="1:30" x14ac:dyDescent="0.35">
      <c r="A76" s="3" t="s">
        <v>32</v>
      </c>
      <c r="B76" s="3" t="s">
        <v>53</v>
      </c>
      <c r="C76" s="3">
        <v>400.01</v>
      </c>
      <c r="D76" s="2" t="s">
        <v>52</v>
      </c>
      <c r="E76" s="3" t="s">
        <v>41</v>
      </c>
      <c r="F76" s="5">
        <v>2</v>
      </c>
      <c r="G76" s="2">
        <v>600</v>
      </c>
      <c r="H76" s="2">
        <v>25</v>
      </c>
      <c r="I76" s="2">
        <v>1</v>
      </c>
      <c r="J76" s="2">
        <v>2.0023601899802724E-2</v>
      </c>
      <c r="K76" s="2">
        <v>9.8973112417908063E-4</v>
      </c>
      <c r="L76" s="2">
        <v>4.9428226206836026E-2</v>
      </c>
      <c r="M76" s="2">
        <v>113.44</v>
      </c>
      <c r="N76" s="2">
        <v>0.20302240095274762</v>
      </c>
      <c r="O76" s="7">
        <v>0.13129181439570031</v>
      </c>
      <c r="P76" s="2">
        <v>0.64668634485441723</v>
      </c>
      <c r="Q76" s="2">
        <v>100.46644321926971</v>
      </c>
      <c r="R76" s="2">
        <v>16.807742845522149</v>
      </c>
      <c r="S76" s="2">
        <v>9.0528785375720382</v>
      </c>
      <c r="T76" s="2">
        <v>0.5386135795136745</v>
      </c>
      <c r="U76" s="2">
        <v>0.85667994458528007</v>
      </c>
      <c r="V76" s="2">
        <v>2.3373492079934447E-2</v>
      </c>
      <c r="W76" s="2">
        <v>7.2639503070115727E-2</v>
      </c>
      <c r="X76" s="2">
        <v>132.96142465547157</v>
      </c>
      <c r="Y76" s="2">
        <v>2.5163181792141321E-2</v>
      </c>
      <c r="Z76" s="2">
        <v>7.6686205968629934E-2</v>
      </c>
      <c r="AA76" s="2">
        <v>121.11171146190314</v>
      </c>
      <c r="AB76" s="2">
        <v>0.62907954480353301</v>
      </c>
      <c r="AC76" s="2">
        <f>SUM($AB$74:$AB$80)/MAX($F$74:$F$80)</f>
        <v>0.98207093929281208</v>
      </c>
      <c r="AD76" t="str">
        <f t="shared" si="8"/>
        <v>Flow_1400.01LIT_B_1CH</v>
      </c>
    </row>
    <row r="77" spans="1:30" x14ac:dyDescent="0.35">
      <c r="A77" s="3" t="s">
        <v>42</v>
      </c>
      <c r="B77" s="3" t="s">
        <v>53</v>
      </c>
      <c r="C77" s="3">
        <v>400.01</v>
      </c>
      <c r="D77" s="2" t="s">
        <v>52</v>
      </c>
      <c r="E77" s="3" t="s">
        <v>41</v>
      </c>
      <c r="F77" s="5">
        <v>2</v>
      </c>
      <c r="G77" s="2">
        <v>25</v>
      </c>
      <c r="H77" s="2">
        <v>1.0416666666666667</v>
      </c>
      <c r="I77" s="2">
        <v>1</v>
      </c>
      <c r="J77" s="2">
        <v>2.0017591610000777E-2</v>
      </c>
      <c r="K77" s="2">
        <v>1.0208428685276282E-3</v>
      </c>
      <c r="L77" s="2">
        <v>5.0997287206999253E-2</v>
      </c>
      <c r="M77" s="2">
        <v>159.04</v>
      </c>
      <c r="N77" s="2">
        <v>0.26522793555855712</v>
      </c>
      <c r="O77" s="7">
        <v>0.10226393831005479</v>
      </c>
      <c r="P77" s="2">
        <v>0.38557001205281</v>
      </c>
      <c r="Q77" s="2">
        <v>100.46644321926971</v>
      </c>
      <c r="R77" s="2">
        <v>16.807742845522149</v>
      </c>
      <c r="S77" s="2">
        <v>9.0528785375720382</v>
      </c>
      <c r="T77" s="2">
        <v>0.5386135795136745</v>
      </c>
      <c r="U77" s="2">
        <v>0.85667994458528007</v>
      </c>
      <c r="V77" s="2">
        <v>2.3366476286183307E-2</v>
      </c>
      <c r="W77" s="2">
        <v>7.2617785210610547E-2</v>
      </c>
      <c r="X77" s="2">
        <v>133.00150321603763</v>
      </c>
      <c r="Y77" s="2">
        <v>2.5034156967512263E-2</v>
      </c>
      <c r="Z77" s="2">
        <v>7.3992079579893608E-2</v>
      </c>
      <c r="AA77" s="2">
        <v>118.06448894173285</v>
      </c>
      <c r="AB77" s="2">
        <v>2.607724684115861E-2</v>
      </c>
      <c r="AC77" s="2">
        <f t="shared" si="10"/>
        <v>0.98207093929281208</v>
      </c>
      <c r="AD77" t="str">
        <f t="shared" si="8"/>
        <v>Flow_2400.01LIT_B_1CH</v>
      </c>
    </row>
    <row r="78" spans="1:30" x14ac:dyDescent="0.35">
      <c r="A78" s="3" t="s">
        <v>33</v>
      </c>
      <c r="B78" s="3" t="s">
        <v>53</v>
      </c>
      <c r="C78" s="3">
        <v>300.01</v>
      </c>
      <c r="D78" s="2" t="s">
        <v>52</v>
      </c>
      <c r="E78" s="3" t="s">
        <v>41</v>
      </c>
      <c r="F78" s="5">
        <v>2</v>
      </c>
      <c r="G78" s="2">
        <v>15</v>
      </c>
      <c r="H78" s="2">
        <v>0.625</v>
      </c>
      <c r="I78" s="2">
        <v>1</v>
      </c>
      <c r="J78" s="2">
        <v>2.0005915593042149E-2</v>
      </c>
      <c r="K78" s="2">
        <v>9.9290177839839655E-4</v>
      </c>
      <c r="L78" s="2">
        <v>4.963040925473651E-2</v>
      </c>
      <c r="M78" s="2">
        <v>200.54</v>
      </c>
      <c r="N78" s="2">
        <v>0.33695652544002813</v>
      </c>
      <c r="O78" s="7">
        <v>0.11099530881778874</v>
      </c>
      <c r="P78" s="2">
        <v>0.32940542900257264</v>
      </c>
      <c r="Q78" s="2">
        <v>100.46644321926971</v>
      </c>
      <c r="R78" s="2">
        <v>16.807742845522149</v>
      </c>
      <c r="S78" s="2">
        <v>9.0528785375720382</v>
      </c>
      <c r="T78" s="2">
        <v>0.5386135795136745</v>
      </c>
      <c r="U78" s="2">
        <v>0.85667994458528007</v>
      </c>
      <c r="V78" s="2">
        <v>2.3352846905651609E-2</v>
      </c>
      <c r="W78" s="2">
        <v>7.2575352303368326E-2</v>
      </c>
      <c r="X78" s="2">
        <v>133.07898758332473</v>
      </c>
      <c r="Y78" s="2">
        <v>2.503309286875138E-2</v>
      </c>
      <c r="Z78" s="2">
        <v>7.3679777689083764E-2</v>
      </c>
      <c r="AA78" s="2">
        <v>117.5761636789082</v>
      </c>
      <c r="AB78" s="2">
        <v>1.5645683042969611E-2</v>
      </c>
      <c r="AC78" s="2">
        <f t="shared" si="10"/>
        <v>0.98207093929281208</v>
      </c>
      <c r="AD78" t="str">
        <f t="shared" si="8"/>
        <v>Flow_3300.01LIT_B_1CH</v>
      </c>
    </row>
    <row r="79" spans="1:30" x14ac:dyDescent="0.35">
      <c r="A79" s="3" t="s">
        <v>33</v>
      </c>
      <c r="B79" s="3" t="s">
        <v>53</v>
      </c>
      <c r="C79" s="3">
        <v>300.04000000000002</v>
      </c>
      <c r="D79" s="2" t="s">
        <v>52</v>
      </c>
      <c r="E79" s="3" t="s">
        <v>41</v>
      </c>
      <c r="F79" s="5">
        <v>2</v>
      </c>
      <c r="G79" s="2">
        <v>15</v>
      </c>
      <c r="H79" s="2">
        <v>0.625</v>
      </c>
      <c r="I79" s="2">
        <v>1</v>
      </c>
      <c r="J79" s="2">
        <v>2.0080509219424929E-2</v>
      </c>
      <c r="K79" s="2">
        <v>1.0570939679997032E-3</v>
      </c>
      <c r="L79" s="2">
        <v>5.2642786915837812E-2</v>
      </c>
      <c r="M79" s="2">
        <v>199.89</v>
      </c>
      <c r="N79" s="2">
        <v>0.34711060920026865</v>
      </c>
      <c r="O79" s="7">
        <v>0.10870435986250736</v>
      </c>
      <c r="P79" s="2">
        <v>0.3131692232425814</v>
      </c>
      <c r="Q79" s="2">
        <v>100.46644321926971</v>
      </c>
      <c r="R79" s="2">
        <v>16.807742845522149</v>
      </c>
      <c r="S79" s="2">
        <v>9.0528785375720382</v>
      </c>
      <c r="T79" s="2">
        <v>0.5386135795136745</v>
      </c>
      <c r="U79" s="2">
        <v>0.85667994458528007</v>
      </c>
      <c r="V79" s="2">
        <v>2.3439919828105619E-2</v>
      </c>
      <c r="W79" s="2">
        <v>7.2846129498917958E-2</v>
      </c>
      <c r="X79" s="2">
        <v>132.58495260045203</v>
      </c>
      <c r="Y79" s="2">
        <v>2.5176427953575969E-2</v>
      </c>
      <c r="Z79" s="2">
        <v>7.393651909825974E-2</v>
      </c>
      <c r="AA79" s="2">
        <v>116.64624852034163</v>
      </c>
      <c r="AB79" s="2">
        <v>1.5735267470984981E-2</v>
      </c>
      <c r="AC79" s="2">
        <f t="shared" si="10"/>
        <v>0.98207093929281208</v>
      </c>
      <c r="AD79" t="str">
        <f t="shared" si="8"/>
        <v>Flow_3300.04LIT_B_1CH</v>
      </c>
    </row>
    <row r="80" spans="1:30" x14ac:dyDescent="0.35">
      <c r="A80" s="3" t="s">
        <v>33</v>
      </c>
      <c r="B80" s="3" t="s">
        <v>53</v>
      </c>
      <c r="C80" s="3">
        <v>400.01</v>
      </c>
      <c r="D80" s="2" t="s">
        <v>52</v>
      </c>
      <c r="E80" s="3" t="s">
        <v>41</v>
      </c>
      <c r="F80" s="5">
        <v>2</v>
      </c>
      <c r="G80" s="2">
        <v>15</v>
      </c>
      <c r="H80" s="2">
        <v>0.625</v>
      </c>
      <c r="I80" s="2">
        <v>1</v>
      </c>
      <c r="J80" s="2">
        <v>2.0132561763873191E-2</v>
      </c>
      <c r="K80" s="2">
        <v>9.9124221708770917E-4</v>
      </c>
      <c r="L80" s="2">
        <v>4.923577181650278E-2</v>
      </c>
      <c r="M80" s="2">
        <v>116.39</v>
      </c>
      <c r="N80" s="2">
        <v>0.21051420117165376</v>
      </c>
      <c r="O80" s="7">
        <v>7.6904350392449361E-2</v>
      </c>
      <c r="P80" s="2">
        <v>0.3653166863063142</v>
      </c>
      <c r="Q80" s="2">
        <v>100.46644321926971</v>
      </c>
      <c r="R80" s="2">
        <v>16.807742845522149</v>
      </c>
      <c r="S80" s="2">
        <v>9.0528785375720382</v>
      </c>
      <c r="T80" s="2">
        <v>0.5386135795136745</v>
      </c>
      <c r="U80" s="2">
        <v>0.85667994458528007</v>
      </c>
      <c r="V80" s="2">
        <v>2.3500680611379773E-2</v>
      </c>
      <c r="W80" s="2">
        <v>7.3034772945100745E-2</v>
      </c>
      <c r="X80" s="2">
        <v>132.24181554634427</v>
      </c>
      <c r="Y80" s="2">
        <v>2.5309377244867648E-2</v>
      </c>
      <c r="Z80" s="2">
        <v>7.45588880225284E-2</v>
      </c>
      <c r="AA80" s="2">
        <v>116.39558407558692</v>
      </c>
      <c r="AB80" s="2">
        <v>1.581836077804228E-2</v>
      </c>
      <c r="AC80" s="2">
        <f t="shared" si="10"/>
        <v>0.98207093929281208</v>
      </c>
      <c r="AD80" t="str">
        <f t="shared" si="8"/>
        <v>Flow_3400.01LIT_B_1CH</v>
      </c>
    </row>
  </sheetData>
  <conditionalFormatting sqref="E2:E1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6:E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:E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7:E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5:E46 E53 E48:E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7:E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4:E7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4:E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AB9F-77AC-4001-ADA3-112D5F5C277A}">
  <dimension ref="A1:AK82"/>
  <sheetViews>
    <sheetView workbookViewId="0">
      <selection activeCell="F18" sqref="F18"/>
    </sheetView>
  </sheetViews>
  <sheetFormatPr defaultRowHeight="14.5" x14ac:dyDescent="0.35"/>
  <cols>
    <col min="2" max="2" width="12.08984375" bestFit="1" customWidth="1"/>
    <col min="3" max="3" width="9.453125" bestFit="1" customWidth="1"/>
    <col min="4" max="4" width="14" bestFit="1" customWidth="1"/>
    <col min="5" max="5" width="15.81640625" bestFit="1" customWidth="1"/>
    <col min="6" max="6" width="9.6328125" bestFit="1" customWidth="1"/>
    <col min="7" max="7" width="0" hidden="1" customWidth="1"/>
    <col min="8" max="8" width="7.81640625" bestFit="1" customWidth="1"/>
    <col min="9" max="9" width="6" bestFit="1" customWidth="1"/>
    <col min="10" max="10" width="26.453125" customWidth="1"/>
    <col min="11" max="11" width="19.1796875" bestFit="1" customWidth="1"/>
    <col min="12" max="12" width="10.54296875" bestFit="1" customWidth="1"/>
    <col min="13" max="13" width="14.81640625" bestFit="1" customWidth="1"/>
    <col min="15" max="15" width="16.453125" bestFit="1" customWidth="1"/>
    <col min="16" max="16" width="13.6328125" bestFit="1" customWidth="1"/>
    <col min="18" max="18" width="17" bestFit="1" customWidth="1"/>
    <col min="19" max="19" width="19.453125" bestFit="1" customWidth="1"/>
    <col min="24" max="24" width="13.08984375" bestFit="1" customWidth="1"/>
    <col min="37" max="37" width="23" bestFit="1" customWidth="1"/>
  </cols>
  <sheetData>
    <row r="1" spans="1:37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s="5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57</v>
      </c>
      <c r="AE1" s="6" t="s">
        <v>25</v>
      </c>
      <c r="AF1" s="6" t="s">
        <v>26</v>
      </c>
      <c r="AG1" s="6" t="s">
        <v>27</v>
      </c>
      <c r="AH1" s="13" t="s">
        <v>28</v>
      </c>
      <c r="AI1" s="6" t="s">
        <v>29</v>
      </c>
      <c r="AJ1" s="6" t="s">
        <v>30</v>
      </c>
      <c r="AK1" s="9" t="s">
        <v>58</v>
      </c>
    </row>
    <row r="2" spans="1:37" x14ac:dyDescent="0.35">
      <c r="A2" s="3" t="s">
        <v>32</v>
      </c>
      <c r="B2" s="3" t="s">
        <v>54</v>
      </c>
      <c r="C2" s="3">
        <v>100.01</v>
      </c>
      <c r="D2" s="2" t="s">
        <v>45</v>
      </c>
      <c r="E2" s="8" t="s">
        <v>34</v>
      </c>
      <c r="F2" s="5">
        <v>3</v>
      </c>
      <c r="H2">
        <v>600</v>
      </c>
      <c r="I2">
        <v>25</v>
      </c>
      <c r="J2">
        <v>1</v>
      </c>
      <c r="K2">
        <v>1.1144414281902382E-2</v>
      </c>
      <c r="L2">
        <v>8.5200969150754928E-4</v>
      </c>
      <c r="M2">
        <v>7.645172459993195E-2</v>
      </c>
      <c r="N2">
        <v>115.43</v>
      </c>
      <c r="O2">
        <v>0.20544362291024382</v>
      </c>
      <c r="P2" s="1">
        <v>9.6174933471128252E-2</v>
      </c>
      <c r="Q2">
        <v>0.46813297053832664</v>
      </c>
      <c r="R2">
        <v>99.738940610398515</v>
      </c>
      <c r="S2">
        <v>16.589878143535611</v>
      </c>
      <c r="T2">
        <v>8.7298982901008895</v>
      </c>
      <c r="U2" s="2">
        <v>0.52621834919881971</v>
      </c>
      <c r="V2" s="2">
        <v>0.85738806323970718</v>
      </c>
      <c r="W2" s="2">
        <v>1.2998098247125519E-2</v>
      </c>
      <c r="X2" s="2">
        <v>3.9268892546616106E-2</v>
      </c>
      <c r="Y2" s="2">
        <v>232.42830921500106</v>
      </c>
      <c r="Z2" s="2">
        <v>1.4777909586554124E-2</v>
      </c>
      <c r="AA2" s="2">
        <v>4.1529915759037965E-2</v>
      </c>
      <c r="AB2" s="2">
        <v>190.16694945974987</v>
      </c>
      <c r="AC2" s="2">
        <v>0.36944773966385308</v>
      </c>
      <c r="AD2" s="2">
        <v>0.63461761500691727</v>
      </c>
      <c r="AE2" s="2">
        <v>44.98543367046441</v>
      </c>
      <c r="AF2" s="2">
        <v>25</v>
      </c>
      <c r="AG2" s="2">
        <v>0.56109289143727914</v>
      </c>
      <c r="AH2" s="7">
        <v>0.57587080102383326</v>
      </c>
      <c r="AI2" s="2">
        <v>14.396770025595831</v>
      </c>
      <c r="AJ2" s="2">
        <v>14.027322285931978</v>
      </c>
      <c r="AK2" s="4">
        <v>9.1325837317265943</v>
      </c>
    </row>
    <row r="3" spans="1:37" x14ac:dyDescent="0.35">
      <c r="A3" s="3" t="s">
        <v>32</v>
      </c>
      <c r="B3" s="3" t="s">
        <v>54</v>
      </c>
      <c r="C3" s="3">
        <v>200.03</v>
      </c>
      <c r="D3" s="2" t="s">
        <v>45</v>
      </c>
      <c r="E3" s="8" t="s">
        <v>34</v>
      </c>
      <c r="F3" s="5">
        <v>3</v>
      </c>
      <c r="G3" s="2"/>
      <c r="H3" s="2">
        <v>600</v>
      </c>
      <c r="I3" s="2">
        <v>25</v>
      </c>
      <c r="J3" s="2">
        <v>105.647459447835</v>
      </c>
      <c r="K3">
        <v>1.104040935723687E-2</v>
      </c>
      <c r="L3">
        <v>1.0077069158753644E-3</v>
      </c>
      <c r="M3">
        <v>9.1274415944986975E-2</v>
      </c>
      <c r="N3">
        <v>189.77</v>
      </c>
      <c r="O3">
        <v>0.3091615738944431</v>
      </c>
      <c r="P3" s="1">
        <v>9.4448071671535641E-2</v>
      </c>
      <c r="Q3">
        <v>0.3054974474408097</v>
      </c>
      <c r="R3">
        <v>99.738940610398515</v>
      </c>
      <c r="S3">
        <v>16.589878143535611</v>
      </c>
      <c r="T3">
        <v>8.7298982901008895</v>
      </c>
      <c r="U3" s="2">
        <v>0.52621834919881971</v>
      </c>
      <c r="V3" s="2">
        <v>0.85738806323970718</v>
      </c>
      <c r="W3" s="2">
        <v>1.2876793870350641E-2</v>
      </c>
      <c r="X3" s="2">
        <v>3.8902819843974298E-2</v>
      </c>
      <c r="Y3" s="2">
        <v>234.62030484277858</v>
      </c>
      <c r="Z3" s="2">
        <v>1.4505932163518387E-2</v>
      </c>
      <c r="AA3" s="2">
        <v>3.9895631680444403E-2</v>
      </c>
      <c r="AB3" s="2">
        <v>189.59813517859658</v>
      </c>
      <c r="AC3" s="2">
        <v>0.36264830408795967</v>
      </c>
      <c r="AD3" s="2">
        <v>0.63461761500691727</v>
      </c>
      <c r="AE3" s="2">
        <v>107.35496411328371</v>
      </c>
      <c r="AF3" s="2">
        <v>25</v>
      </c>
      <c r="AG3" s="2">
        <v>0.85062475968560558</v>
      </c>
      <c r="AH3" s="7">
        <v>0.86513069184912395</v>
      </c>
      <c r="AI3" s="2">
        <v>21.628267296228099</v>
      </c>
      <c r="AJ3" s="2">
        <v>21.265618992140141</v>
      </c>
      <c r="AK3" s="4">
        <v>9.1325837317265943</v>
      </c>
    </row>
    <row r="4" spans="1:37" x14ac:dyDescent="0.35">
      <c r="A4" s="3" t="s">
        <v>32</v>
      </c>
      <c r="B4" s="3" t="s">
        <v>54</v>
      </c>
      <c r="C4" s="3">
        <v>200.05</v>
      </c>
      <c r="D4" s="2" t="s">
        <v>45</v>
      </c>
      <c r="E4" s="8" t="s">
        <v>34</v>
      </c>
      <c r="F4" s="5">
        <v>3</v>
      </c>
      <c r="G4" s="2"/>
      <c r="H4" s="2">
        <v>600</v>
      </c>
      <c r="I4" s="2">
        <v>25</v>
      </c>
      <c r="J4" s="2">
        <v>48.354564620363846</v>
      </c>
      <c r="K4">
        <v>1.1024036002703803E-2</v>
      </c>
      <c r="L4">
        <v>9.2214428604727339E-4</v>
      </c>
      <c r="M4">
        <v>8.3648519092381801E-2</v>
      </c>
      <c r="N4">
        <v>133.91</v>
      </c>
      <c r="O4">
        <v>0.21314794512087779</v>
      </c>
      <c r="P4" s="1">
        <v>9.7206391244370499E-2</v>
      </c>
      <c r="Q4">
        <v>0.45605127081682179</v>
      </c>
      <c r="R4">
        <v>99.738940610398515</v>
      </c>
      <c r="S4">
        <v>16.589878143535611</v>
      </c>
      <c r="T4">
        <v>8.7298982901008895</v>
      </c>
      <c r="U4" s="2">
        <v>0.52621834919881971</v>
      </c>
      <c r="V4" s="2">
        <v>0.85738806323970718</v>
      </c>
      <c r="W4" s="2">
        <v>1.2857697086484538E-2</v>
      </c>
      <c r="X4" s="2">
        <v>3.8844902882160123E-2</v>
      </c>
      <c r="Y4" s="2">
        <v>234.96742631214201</v>
      </c>
      <c r="Z4" s="2">
        <v>1.4449422462639252E-2</v>
      </c>
      <c r="AA4" s="2">
        <v>4.0734795609587253E-2</v>
      </c>
      <c r="AB4" s="2">
        <v>195.10327692477213</v>
      </c>
      <c r="AC4" s="2">
        <v>0.3612355615659813</v>
      </c>
      <c r="AD4" s="2">
        <v>0.63461761500691727</v>
      </c>
      <c r="AE4" s="2">
        <v>74.416247387871806</v>
      </c>
      <c r="AF4" s="2">
        <v>25</v>
      </c>
      <c r="AG4" s="2">
        <v>0.6986878767341741</v>
      </c>
      <c r="AH4" s="7">
        <v>0.71313729919681335</v>
      </c>
      <c r="AI4" s="2">
        <v>17.828432479920334</v>
      </c>
      <c r="AJ4" s="2">
        <v>17.467196918354354</v>
      </c>
      <c r="AK4" s="4">
        <v>9.1325837317265943</v>
      </c>
    </row>
    <row r="5" spans="1:37" x14ac:dyDescent="0.35">
      <c r="A5" s="3" t="s">
        <v>32</v>
      </c>
      <c r="B5" s="3" t="s">
        <v>54</v>
      </c>
      <c r="C5" s="3">
        <v>300.06</v>
      </c>
      <c r="D5" s="2" t="s">
        <v>45</v>
      </c>
      <c r="E5" s="8" t="s">
        <v>34</v>
      </c>
      <c r="F5" s="5">
        <v>3</v>
      </c>
      <c r="G5" s="2"/>
      <c r="H5" s="2">
        <v>600</v>
      </c>
      <c r="I5" s="2">
        <v>25</v>
      </c>
      <c r="J5" s="2">
        <v>78.828119677466788</v>
      </c>
      <c r="K5">
        <v>1.1124297960611436E-2</v>
      </c>
      <c r="L5">
        <v>1.0519467869524591E-3</v>
      </c>
      <c r="M5">
        <v>9.4562981922738779E-2</v>
      </c>
      <c r="N5">
        <v>91.23</v>
      </c>
      <c r="O5">
        <v>0.17099101820409821</v>
      </c>
      <c r="P5" s="1">
        <v>0.13101271034529599</v>
      </c>
      <c r="Q5">
        <v>0.76619644541163368</v>
      </c>
      <c r="R5">
        <v>99.738940610398515</v>
      </c>
      <c r="S5">
        <v>16.589878143535611</v>
      </c>
      <c r="T5">
        <v>8.7298982901008895</v>
      </c>
      <c r="U5" s="2">
        <v>0.52621834919881971</v>
      </c>
      <c r="V5" s="2">
        <v>0.85738806323970718</v>
      </c>
      <c r="W5" s="2">
        <v>1.2974635917576709E-2</v>
      </c>
      <c r="X5" s="2">
        <v>3.9198529515235642E-2</v>
      </c>
      <c r="Y5" s="2">
        <v>232.8517013406582</v>
      </c>
      <c r="Z5" s="2">
        <v>1.4848920891862561E-2</v>
      </c>
      <c r="AA5" s="2">
        <v>4.5950414151558552E-2</v>
      </c>
      <c r="AB5" s="2">
        <v>208.40092533311568</v>
      </c>
      <c r="AC5" s="2">
        <v>0.37122302229656401</v>
      </c>
      <c r="AD5" s="2">
        <v>0.63461761500691727</v>
      </c>
      <c r="AE5" s="2">
        <v>95.708890319195461</v>
      </c>
      <c r="AF5" s="2">
        <v>25</v>
      </c>
      <c r="AG5" s="2">
        <v>0.84709515793205037</v>
      </c>
      <c r="AH5" s="7">
        <v>0.86194407882391288</v>
      </c>
      <c r="AI5" s="2">
        <v>21.548601970597822</v>
      </c>
      <c r="AJ5" s="2">
        <v>21.177378948301261</v>
      </c>
      <c r="AK5" s="4">
        <v>9.1325837317265943</v>
      </c>
    </row>
    <row r="6" spans="1:37" x14ac:dyDescent="0.35">
      <c r="A6" s="3" t="s">
        <v>32</v>
      </c>
      <c r="B6" s="3" t="s">
        <v>54</v>
      </c>
      <c r="C6" s="3">
        <v>400.03</v>
      </c>
      <c r="D6" s="2" t="s">
        <v>45</v>
      </c>
      <c r="E6" s="8" t="s">
        <v>34</v>
      </c>
      <c r="F6" s="5">
        <v>3</v>
      </c>
      <c r="G6" s="2"/>
      <c r="H6" s="2">
        <v>600</v>
      </c>
      <c r="I6" s="2">
        <v>25</v>
      </c>
      <c r="J6" s="2">
        <v>45.208400318023465</v>
      </c>
      <c r="K6">
        <v>1.1099103566468087E-2</v>
      </c>
      <c r="L6">
        <v>9.7549550596768176E-4</v>
      </c>
      <c r="M6">
        <v>8.7889575957718555E-2</v>
      </c>
      <c r="N6">
        <v>171.47</v>
      </c>
      <c r="O6">
        <v>0.27188004934182503</v>
      </c>
      <c r="P6" s="1">
        <v>0.10844146217871069</v>
      </c>
      <c r="Q6">
        <v>0.39885774054120143</v>
      </c>
      <c r="R6">
        <v>99.738940610398515</v>
      </c>
      <c r="S6">
        <v>16.589878143535611</v>
      </c>
      <c r="T6">
        <v>8.7298982901008895</v>
      </c>
      <c r="U6" s="2">
        <v>0.52621834919881971</v>
      </c>
      <c r="V6" s="2">
        <v>0.85738806323970718</v>
      </c>
      <c r="W6" s="2">
        <v>1.2945250864036134E-2</v>
      </c>
      <c r="X6" s="2">
        <v>3.9109544946130705E-2</v>
      </c>
      <c r="Y6" s="2">
        <v>233.37902484627699</v>
      </c>
      <c r="Z6" s="2">
        <v>1.4530834635785275E-2</v>
      </c>
      <c r="AA6" s="2">
        <v>4.04659056496103E-2</v>
      </c>
      <c r="AB6" s="2">
        <v>191.64969998424851</v>
      </c>
      <c r="AC6" s="2">
        <v>0.36327086589463187</v>
      </c>
      <c r="AD6" s="2">
        <v>0.63461761500691727</v>
      </c>
      <c r="AE6" s="2">
        <v>71.734135959332605</v>
      </c>
      <c r="AF6" s="2">
        <v>25</v>
      </c>
      <c r="AG6" s="2">
        <v>0.68357749086971842</v>
      </c>
      <c r="AH6" s="7">
        <v>0.69810832550550372</v>
      </c>
      <c r="AI6" s="2">
        <v>17.452708137637593</v>
      </c>
      <c r="AJ6" s="2">
        <v>17.089437271742959</v>
      </c>
      <c r="AK6" s="4">
        <v>9.1325837317265943</v>
      </c>
    </row>
    <row r="7" spans="1:37" x14ac:dyDescent="0.35">
      <c r="A7" s="3" t="s">
        <v>42</v>
      </c>
      <c r="B7" s="3" t="s">
        <v>54</v>
      </c>
      <c r="C7" s="3">
        <v>100.01</v>
      </c>
      <c r="D7" s="2" t="s">
        <v>45</v>
      </c>
      <c r="E7" s="8" t="s">
        <v>34</v>
      </c>
      <c r="F7" s="5">
        <v>3</v>
      </c>
      <c r="G7" s="2"/>
      <c r="H7" s="2">
        <v>25</v>
      </c>
      <c r="I7" s="2">
        <v>1.0416666666666667</v>
      </c>
      <c r="J7" s="2">
        <v>71.734135959332605</v>
      </c>
      <c r="K7">
        <v>1.1184836450357142E-2</v>
      </c>
      <c r="L7">
        <v>1.0730621820303995E-3</v>
      </c>
      <c r="M7">
        <v>9.5939014110137985E-2</v>
      </c>
      <c r="N7">
        <v>128.80000000000001</v>
      </c>
      <c r="O7">
        <v>0.21337055913544112</v>
      </c>
      <c r="P7" s="1">
        <v>8.7397060031546583E-2</v>
      </c>
      <c r="Q7">
        <v>0.40960224496609016</v>
      </c>
      <c r="R7">
        <v>99.738940610398515</v>
      </c>
      <c r="S7">
        <v>16.589878143535611</v>
      </c>
      <c r="T7">
        <v>8.7298982901008895</v>
      </c>
      <c r="U7" s="2">
        <v>0.52621834919881971</v>
      </c>
      <c r="V7" s="2">
        <v>0.85738806323970718</v>
      </c>
      <c r="W7" s="2">
        <v>1.3045243956504797E-2</v>
      </c>
      <c r="X7" s="2">
        <v>3.9411900971783778E-2</v>
      </c>
      <c r="Y7" s="2">
        <v>231.59169033436342</v>
      </c>
      <c r="Z7" s="2">
        <v>1.4701847676500457E-2</v>
      </c>
      <c r="AA7" s="2">
        <v>4.1065220258468801E-2</v>
      </c>
      <c r="AB7" s="2">
        <v>189.98981462453708</v>
      </c>
      <c r="AC7" s="2">
        <v>1.531442466302131E-2</v>
      </c>
      <c r="AD7" s="2">
        <v>0.63461761500691727</v>
      </c>
      <c r="AE7" s="2">
        <v>87.190950153340509</v>
      </c>
      <c r="AF7" s="2">
        <v>1.0416666666666667</v>
      </c>
      <c r="AG7" s="2">
        <v>0.76423044938991314</v>
      </c>
      <c r="AH7" s="7">
        <v>0.77893229706641365</v>
      </c>
      <c r="AI7" s="2">
        <v>0.81138780944418099</v>
      </c>
      <c r="AJ7" s="2">
        <v>0.79607338478115952</v>
      </c>
      <c r="AK7" s="4">
        <v>9.1325837317265943</v>
      </c>
    </row>
    <row r="8" spans="1:37" x14ac:dyDescent="0.35">
      <c r="A8" s="3" t="s">
        <v>42</v>
      </c>
      <c r="B8" s="3" t="s">
        <v>54</v>
      </c>
      <c r="C8" s="3">
        <v>200.05</v>
      </c>
      <c r="D8" s="2" t="s">
        <v>45</v>
      </c>
      <c r="E8" s="8" t="s">
        <v>34</v>
      </c>
      <c r="F8" s="5">
        <v>3</v>
      </c>
      <c r="G8" s="2"/>
      <c r="H8" s="2">
        <v>25</v>
      </c>
      <c r="I8" s="2">
        <v>1.0416666666666667</v>
      </c>
      <c r="J8" s="2">
        <v>49.872592869705358</v>
      </c>
      <c r="K8">
        <v>1.1110708264445214E-2</v>
      </c>
      <c r="L8">
        <v>1.0647357496519733E-3</v>
      </c>
      <c r="M8">
        <v>9.5829691889146029E-2</v>
      </c>
      <c r="N8">
        <v>182.09</v>
      </c>
      <c r="O8">
        <v>0.31833519906863722</v>
      </c>
      <c r="P8" s="1">
        <v>9.2439748236520486E-2</v>
      </c>
      <c r="Q8">
        <v>0.2903849417437161</v>
      </c>
      <c r="R8">
        <v>99.738940610398515</v>
      </c>
      <c r="S8">
        <v>16.589878143535611</v>
      </c>
      <c r="T8">
        <v>8.7298982901008895</v>
      </c>
      <c r="U8" s="2">
        <v>0.52621834919881971</v>
      </c>
      <c r="V8" s="2">
        <v>0.85738806323970718</v>
      </c>
      <c r="W8" s="2">
        <v>1.2958785806350678E-2</v>
      </c>
      <c r="X8" s="2">
        <v>3.915068236073968E-2</v>
      </c>
      <c r="Y8" s="2">
        <v>233.13673645016385</v>
      </c>
      <c r="Z8" s="2">
        <v>1.4707015797391577E-2</v>
      </c>
      <c r="AA8" s="2">
        <v>4.0167235659742118E-2</v>
      </c>
      <c r="AB8" s="2">
        <v>185.70467050124662</v>
      </c>
      <c r="AC8" s="2">
        <v>1.5319808122282893E-2</v>
      </c>
      <c r="AD8" s="2">
        <v>0.63461761500691727</v>
      </c>
      <c r="AE8" s="2">
        <v>73.137525083823022</v>
      </c>
      <c r="AF8" s="2">
        <v>1.0416666666666667</v>
      </c>
      <c r="AG8" s="2">
        <v>0.6881242814241666</v>
      </c>
      <c r="AH8" s="7">
        <v>0.70283129722155813</v>
      </c>
      <c r="AI8" s="2">
        <v>0.73211593460578972</v>
      </c>
      <c r="AJ8" s="2">
        <v>0.71679612648350688</v>
      </c>
      <c r="AK8" s="4">
        <v>9.1325837317265943</v>
      </c>
    </row>
    <row r="9" spans="1:37" x14ac:dyDescent="0.35">
      <c r="A9" s="3" t="s">
        <v>42</v>
      </c>
      <c r="B9" s="3" t="s">
        <v>54</v>
      </c>
      <c r="C9" s="3">
        <v>400.03</v>
      </c>
      <c r="D9" s="2" t="s">
        <v>45</v>
      </c>
      <c r="E9" s="8" t="s">
        <v>34</v>
      </c>
      <c r="F9" s="5">
        <v>3</v>
      </c>
      <c r="G9" s="2"/>
      <c r="H9" s="2">
        <v>25</v>
      </c>
      <c r="I9" s="2">
        <v>1.0416666666666667</v>
      </c>
      <c r="J9" s="2">
        <v>44.755881749653199</v>
      </c>
      <c r="K9">
        <v>1.1056221115994356E-2</v>
      </c>
      <c r="L9">
        <v>9.7139035332171307E-4</v>
      </c>
      <c r="M9">
        <v>8.7859164820470376E-2</v>
      </c>
      <c r="N9">
        <v>33.75</v>
      </c>
      <c r="O9">
        <v>0.14276897061347701</v>
      </c>
      <c r="P9" s="1">
        <v>0.21905677159710912</v>
      </c>
      <c r="Q9">
        <v>1.5343444073023997</v>
      </c>
      <c r="R9">
        <v>99.738940610398515</v>
      </c>
      <c r="S9">
        <v>16.589878143535611</v>
      </c>
      <c r="T9">
        <v>8.7298982901008895</v>
      </c>
      <c r="U9" s="2">
        <v>0.52621834919881971</v>
      </c>
      <c r="V9" s="2">
        <v>0.85738806323970718</v>
      </c>
      <c r="W9" s="2">
        <v>1.2895235646525761E-2</v>
      </c>
      <c r="X9" s="2">
        <v>3.8958435599810867E-2</v>
      </c>
      <c r="Y9" s="2">
        <v>234.28416902061792</v>
      </c>
      <c r="Z9" s="2">
        <v>1.7125427368406561E-2</v>
      </c>
      <c r="AA9" s="2">
        <v>0.10929893335010875</v>
      </c>
      <c r="AB9" s="2">
        <v>372.67742602099935</v>
      </c>
      <c r="AC9" s="2">
        <v>1.783898684209017E-2</v>
      </c>
      <c r="AD9" s="2">
        <v>0.63461761500691727</v>
      </c>
      <c r="AE9" s="2">
        <v>113.55675154494332</v>
      </c>
      <c r="AF9" s="2">
        <v>1.0416666666666667</v>
      </c>
      <c r="AG9" s="2">
        <v>1.4198336638246765</v>
      </c>
      <c r="AH9" s="7">
        <v>1.436959091193083</v>
      </c>
      <c r="AI9" s="2">
        <v>1.4968323866594615</v>
      </c>
      <c r="AJ9" s="2">
        <v>1.4789933998173714</v>
      </c>
      <c r="AK9" s="4">
        <v>9.1325837317265943</v>
      </c>
    </row>
    <row r="10" spans="1:37" x14ac:dyDescent="0.35">
      <c r="A10" s="3" t="s">
        <v>33</v>
      </c>
      <c r="B10" s="3" t="s">
        <v>54</v>
      </c>
      <c r="C10" s="3">
        <v>100.01</v>
      </c>
      <c r="D10" s="2" t="s">
        <v>45</v>
      </c>
      <c r="E10" s="8" t="s">
        <v>34</v>
      </c>
      <c r="F10" s="5">
        <v>3</v>
      </c>
      <c r="G10" s="2"/>
      <c r="H10" s="2">
        <v>15</v>
      </c>
      <c r="I10" s="2">
        <v>0.625</v>
      </c>
      <c r="J10" s="2">
        <v>113.55675154494332</v>
      </c>
      <c r="K10">
        <v>1.113179085709012E-2</v>
      </c>
      <c r="L10">
        <v>8.9026786461282733E-4</v>
      </c>
      <c r="M10">
        <v>7.9975259690204581E-2</v>
      </c>
      <c r="N10">
        <v>72.900000000000006</v>
      </c>
      <c r="O10">
        <v>0.15132304076150332</v>
      </c>
      <c r="P10" s="1">
        <v>0.12774411939696037</v>
      </c>
      <c r="Q10">
        <v>0.84418155195741051</v>
      </c>
      <c r="R10">
        <v>99.738940610398515</v>
      </c>
      <c r="S10">
        <v>16.589878143535611</v>
      </c>
      <c r="T10">
        <v>8.7298982901008895</v>
      </c>
      <c r="U10" s="2">
        <v>0.52621834919881971</v>
      </c>
      <c r="V10" s="2">
        <v>0.85738806323970718</v>
      </c>
      <c r="W10" s="2">
        <v>1.2983375130075624E-2</v>
      </c>
      <c r="X10" s="2">
        <v>3.9224503948283612E-2</v>
      </c>
      <c r="Y10" s="2">
        <v>232.69242692227172</v>
      </c>
      <c r="Z10" s="2">
        <v>1.5059137006090758E-2</v>
      </c>
      <c r="AA10" s="2">
        <v>4.9309922943229487E-2</v>
      </c>
      <c r="AB10" s="2">
        <v>217.43735422327839</v>
      </c>
      <c r="AC10" s="2">
        <v>9.4119606288067242E-3</v>
      </c>
      <c r="AD10" s="2">
        <v>0.63461761500691727</v>
      </c>
      <c r="AE10" s="2">
        <v>118.55209618106333</v>
      </c>
      <c r="AF10" s="2">
        <v>0.625</v>
      </c>
      <c r="AG10" s="2">
        <v>0.98998655393367629</v>
      </c>
      <c r="AH10" s="7">
        <v>1.0050456909397671</v>
      </c>
      <c r="AI10" s="2">
        <v>0.62815355683735441</v>
      </c>
      <c r="AJ10" s="2">
        <v>0.61874159620854763</v>
      </c>
      <c r="AK10" s="4">
        <v>9.1325837317265943</v>
      </c>
    </row>
    <row r="11" spans="1:37" x14ac:dyDescent="0.35">
      <c r="A11" s="3" t="s">
        <v>33</v>
      </c>
      <c r="B11" s="3" t="s">
        <v>54</v>
      </c>
      <c r="C11" s="3">
        <v>300.06</v>
      </c>
      <c r="D11" s="2" t="s">
        <v>45</v>
      </c>
      <c r="E11" s="8" t="s">
        <v>34</v>
      </c>
      <c r="F11" s="5">
        <v>3</v>
      </c>
      <c r="G11" s="2"/>
      <c r="H11" s="2">
        <v>15</v>
      </c>
      <c r="I11" s="2">
        <v>0.625</v>
      </c>
      <c r="J11" s="2">
        <v>78.501701875722119</v>
      </c>
      <c r="K11">
        <v>1.1142091503196226E-2</v>
      </c>
      <c r="L11">
        <v>1.0706402012180174E-3</v>
      </c>
      <c r="M11">
        <v>9.6089697424482021E-2</v>
      </c>
      <c r="N11">
        <v>123.03</v>
      </c>
      <c r="O11">
        <v>0.19436969358791945</v>
      </c>
      <c r="P11" s="1">
        <v>8.2712641504541259E-2</v>
      </c>
      <c r="Q11">
        <v>0.42554289188673217</v>
      </c>
      <c r="R11">
        <v>99.738940610398515</v>
      </c>
      <c r="S11">
        <v>16.589878143535611</v>
      </c>
      <c r="T11">
        <v>8.7298982901008895</v>
      </c>
      <c r="U11" s="2">
        <v>0.52621834919881971</v>
      </c>
      <c r="V11" s="2">
        <v>0.85738806323970718</v>
      </c>
      <c r="W11" s="2">
        <v>1.2995389113647058E-2</v>
      </c>
      <c r="X11" s="2">
        <v>3.9261279934594467E-2</v>
      </c>
      <c r="Y11" s="2">
        <v>232.48015041643799</v>
      </c>
      <c r="Z11" s="2">
        <v>1.4575245194179607E-2</v>
      </c>
      <c r="AA11" s="2">
        <v>4.1037751156885773E-2</v>
      </c>
      <c r="AB11" s="2">
        <v>193.17539757480276</v>
      </c>
      <c r="AC11" s="2">
        <v>9.1095282463622539E-3</v>
      </c>
      <c r="AD11" s="2">
        <v>0.63461761500691727</v>
      </c>
      <c r="AE11" s="2">
        <v>91.973667221401016</v>
      </c>
      <c r="AF11" s="2">
        <v>0.625</v>
      </c>
      <c r="AG11" s="2">
        <v>0.78646219818537555</v>
      </c>
      <c r="AH11" s="7">
        <v>0.80103744337955518</v>
      </c>
      <c r="AI11" s="2">
        <v>0.50064840211222195</v>
      </c>
      <c r="AJ11" s="2">
        <v>0.4915388738658597</v>
      </c>
      <c r="AK11" s="4">
        <v>9.1325837317265943</v>
      </c>
    </row>
    <row r="12" spans="1:37" x14ac:dyDescent="0.35">
      <c r="A12" s="3" t="s">
        <v>33</v>
      </c>
      <c r="B12" s="3" t="s">
        <v>54</v>
      </c>
      <c r="C12" s="3">
        <v>400.03</v>
      </c>
      <c r="D12" s="2" t="s">
        <v>45</v>
      </c>
      <c r="E12" s="8" t="s">
        <v>34</v>
      </c>
      <c r="F12" s="5">
        <v>3</v>
      </c>
      <c r="G12" s="2"/>
      <c r="H12" s="2">
        <v>15</v>
      </c>
      <c r="I12" s="2">
        <v>0.625</v>
      </c>
      <c r="J12" s="2">
        <v>44.694964412073688</v>
      </c>
      <c r="K12">
        <v>1.0912129109285114E-2</v>
      </c>
      <c r="L12">
        <v>1.0930209107539173E-3</v>
      </c>
      <c r="M12">
        <v>0.10016568717317205</v>
      </c>
      <c r="N12">
        <v>138.27000000000001</v>
      </c>
      <c r="O12">
        <v>0.23852299977321637</v>
      </c>
      <c r="P12" s="1">
        <v>9.8076129537983517E-2</v>
      </c>
      <c r="Q12">
        <v>0.4111810166366876</v>
      </c>
      <c r="R12">
        <v>99.738940610398515</v>
      </c>
      <c r="S12">
        <v>16.589878143535611</v>
      </c>
      <c r="T12">
        <v>8.7298982901008895</v>
      </c>
      <c r="U12" s="2">
        <v>0.52621834919881971</v>
      </c>
      <c r="V12" s="2">
        <v>0.85738806323970718</v>
      </c>
      <c r="W12" s="2">
        <v>1.2727176382713784E-2</v>
      </c>
      <c r="X12" s="2">
        <v>3.8451061729834271E-2</v>
      </c>
      <c r="Y12" s="2">
        <v>237.38004640270509</v>
      </c>
      <c r="Z12" s="2">
        <v>1.4452228814717952E-2</v>
      </c>
      <c r="AA12" s="2">
        <v>4.0082301949566287E-2</v>
      </c>
      <c r="AB12" s="2">
        <v>191.90354503459253</v>
      </c>
      <c r="AC12" s="2">
        <v>9.0326430091987198E-3</v>
      </c>
      <c r="AD12" s="2">
        <v>0.63461761500691727</v>
      </c>
      <c r="AE12" s="2">
        <v>71.486505482382839</v>
      </c>
      <c r="AF12" s="2">
        <v>0.625</v>
      </c>
      <c r="AG12" s="2">
        <v>0.67913448671231236</v>
      </c>
      <c r="AH12" s="7">
        <v>0.69358671552703033</v>
      </c>
      <c r="AI12" s="2">
        <v>0.43349169720439396</v>
      </c>
      <c r="AJ12" s="2">
        <v>0.42445905419519525</v>
      </c>
      <c r="AK12" s="4">
        <v>9.1325837317265943</v>
      </c>
    </row>
    <row r="13" spans="1:37" x14ac:dyDescent="0.35">
      <c r="A13" s="3"/>
      <c r="B13" s="3"/>
      <c r="C13" s="3"/>
      <c r="D13" s="2"/>
      <c r="E13" s="8"/>
      <c r="F13" s="5"/>
      <c r="G13" s="2"/>
      <c r="H13" s="2"/>
      <c r="I13" s="2"/>
      <c r="J13" s="2"/>
      <c r="K13" s="2"/>
      <c r="L13" s="2"/>
      <c r="M13" s="2"/>
      <c r="N13" s="2"/>
      <c r="O13" s="2"/>
      <c r="P13" s="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7"/>
      <c r="AI13" s="2"/>
      <c r="AJ13" s="2"/>
      <c r="AK13" s="4"/>
    </row>
    <row r="14" spans="1:37" x14ac:dyDescent="0.35">
      <c r="A14" s="3" t="s">
        <v>32</v>
      </c>
      <c r="B14" s="3" t="s">
        <v>54</v>
      </c>
      <c r="C14" s="3">
        <v>100.05</v>
      </c>
      <c r="D14" s="2" t="s">
        <v>49</v>
      </c>
      <c r="E14" s="8" t="s">
        <v>38</v>
      </c>
      <c r="F14" s="5">
        <v>3</v>
      </c>
      <c r="G14" s="2"/>
      <c r="H14" s="2">
        <v>600</v>
      </c>
      <c r="I14" s="2">
        <v>25</v>
      </c>
      <c r="J14" s="2">
        <v>49.595124736557892</v>
      </c>
      <c r="K14">
        <v>1.1202415181527967E-2</v>
      </c>
      <c r="L14">
        <v>1.0053571244270974E-3</v>
      </c>
      <c r="M14">
        <v>8.9744676316305796E-2</v>
      </c>
      <c r="N14">
        <v>41.71</v>
      </c>
      <c r="O14">
        <v>0.15101590405831636</v>
      </c>
      <c r="P14" s="1">
        <v>0.220060642181125</v>
      </c>
      <c r="Q14">
        <v>1.4572017666175499</v>
      </c>
      <c r="R14">
        <v>99.415492373658495</v>
      </c>
      <c r="S14">
        <v>16.338183921988431</v>
      </c>
      <c r="T14">
        <v>8.2169589990695098</v>
      </c>
      <c r="U14" s="2">
        <v>0.50292976491780539</v>
      </c>
      <c r="V14" s="2">
        <v>0.85885386585684753</v>
      </c>
      <c r="W14" s="2">
        <v>1.304344735102487E-2</v>
      </c>
      <c r="X14" s="2">
        <v>3.7688655938642769E-2</v>
      </c>
      <c r="Y14" s="2">
        <v>221.52659427662539</v>
      </c>
      <c r="Z14" s="2">
        <v>1.666406360751771E-2</v>
      </c>
      <c r="AA14" s="2">
        <v>8.9131859517512013E-2</v>
      </c>
      <c r="AB14" s="2">
        <v>320.97494844654148</v>
      </c>
      <c r="AC14" s="2">
        <v>0.41660159018794274</v>
      </c>
      <c r="AD14" s="2">
        <v>0.39270400740553008</v>
      </c>
      <c r="AE14" s="2">
        <v>70.590535743215497</v>
      </c>
      <c r="AF14" s="2">
        <v>25</v>
      </c>
      <c r="AG14" s="2">
        <v>0.30681574054221489</v>
      </c>
      <c r="AH14" s="7">
        <v>0.3234798041497326</v>
      </c>
      <c r="AI14" s="2">
        <v>8.0869951037433143</v>
      </c>
      <c r="AJ14" s="2">
        <v>7.6703935135553722</v>
      </c>
      <c r="AK14" s="4">
        <v>2.2917255752070527</v>
      </c>
    </row>
    <row r="15" spans="1:37" x14ac:dyDescent="0.35">
      <c r="A15" s="3" t="s">
        <v>32</v>
      </c>
      <c r="B15" s="3" t="s">
        <v>54</v>
      </c>
      <c r="C15" s="3">
        <v>300.02999999999997</v>
      </c>
      <c r="D15" s="2" t="s">
        <v>49</v>
      </c>
      <c r="E15" s="8" t="s">
        <v>38</v>
      </c>
      <c r="F15" s="5">
        <v>2</v>
      </c>
      <c r="G15" s="2"/>
      <c r="H15" s="2">
        <v>600</v>
      </c>
      <c r="I15" s="2">
        <v>25</v>
      </c>
      <c r="J15" s="2">
        <v>82.694655729224323</v>
      </c>
      <c r="K15">
        <v>1.1073679534659715E-2</v>
      </c>
      <c r="L15">
        <v>1.0090318027559612E-3</v>
      </c>
      <c r="M15">
        <v>9.111983054934665E-2</v>
      </c>
      <c r="N15">
        <v>167.42</v>
      </c>
      <c r="O15">
        <v>0.26897344680507118</v>
      </c>
      <c r="P15" s="1">
        <v>0.1077069298757138</v>
      </c>
      <c r="Q15">
        <v>0.40043703627656047</v>
      </c>
      <c r="R15">
        <v>99.415492373658495</v>
      </c>
      <c r="S15">
        <v>16.338183921988431</v>
      </c>
      <c r="T15">
        <v>8.2169589990695098</v>
      </c>
      <c r="U15" s="2">
        <v>0.50292976491780539</v>
      </c>
      <c r="V15" s="2">
        <v>0.85885386585684753</v>
      </c>
      <c r="W15" s="2">
        <v>1.2893554974700969E-2</v>
      </c>
      <c r="X15" s="2">
        <v>3.725557212552897E-2</v>
      </c>
      <c r="Y15" s="2">
        <v>224.10207848497987</v>
      </c>
      <c r="Z15" s="2">
        <v>1.45001339187045E-2</v>
      </c>
      <c r="AA15" s="2">
        <v>3.8642887906391608E-2</v>
      </c>
      <c r="AB15" s="2">
        <v>183.79155349545744</v>
      </c>
      <c r="AC15" s="2">
        <v>0.36250334796761252</v>
      </c>
      <c r="AD15" s="2">
        <v>0.39270400740553008</v>
      </c>
      <c r="AE15" s="2">
        <v>90.028956825786111</v>
      </c>
      <c r="AF15" s="2">
        <v>25</v>
      </c>
      <c r="AG15" s="2">
        <v>0.4103819112288925</v>
      </c>
      <c r="AH15" s="7">
        <v>0.42488204514759698</v>
      </c>
      <c r="AI15" s="2">
        <v>10.622051128689925</v>
      </c>
      <c r="AJ15" s="2">
        <v>10.259547780722313</v>
      </c>
      <c r="AK15" s="4">
        <v>2.2917255752070527</v>
      </c>
    </row>
    <row r="16" spans="1:37" x14ac:dyDescent="0.35">
      <c r="A16" s="3" t="s">
        <v>32</v>
      </c>
      <c r="B16" s="3" t="s">
        <v>54</v>
      </c>
      <c r="C16" s="3">
        <v>300.07</v>
      </c>
      <c r="D16" s="2" t="s">
        <v>49</v>
      </c>
      <c r="E16" s="8" t="s">
        <v>38</v>
      </c>
      <c r="F16" s="5">
        <v>2</v>
      </c>
      <c r="G16" s="2"/>
      <c r="H16" s="2">
        <v>600</v>
      </c>
      <c r="I16" s="2">
        <v>25</v>
      </c>
      <c r="J16" s="2">
        <v>95.708890319195461</v>
      </c>
      <c r="K16">
        <v>1.1147833753189798E-2</v>
      </c>
      <c r="L16">
        <v>9.5838014483826334E-4</v>
      </c>
      <c r="M16">
        <v>8.5970078676858283E-2</v>
      </c>
      <c r="N16">
        <v>99.89</v>
      </c>
      <c r="O16">
        <v>0.18754213106819598</v>
      </c>
      <c r="P16" s="1">
        <v>0.16647751257373228</v>
      </c>
      <c r="Q16">
        <v>0.88768060608843158</v>
      </c>
      <c r="R16">
        <v>99.415492373658495</v>
      </c>
      <c r="S16">
        <v>16.338183921988431</v>
      </c>
      <c r="T16">
        <v>8.2169589990695098</v>
      </c>
      <c r="U16" s="2">
        <v>0.50292976491780539</v>
      </c>
      <c r="V16" s="2">
        <v>0.85885386585684753</v>
      </c>
      <c r="W16" s="2">
        <v>1.2979895877941943E-2</v>
      </c>
      <c r="X16" s="2">
        <v>3.7504907446871197E-2</v>
      </c>
      <c r="Y16" s="2">
        <v>222.610518271616</v>
      </c>
      <c r="Z16" s="2">
        <v>1.4857382423824374E-2</v>
      </c>
      <c r="AA16" s="2">
        <v>4.5741936193725331E-2</v>
      </c>
      <c r="AB16" s="2">
        <v>207.21917464667266</v>
      </c>
      <c r="AC16" s="2">
        <v>0.37143456059560936</v>
      </c>
      <c r="AD16" s="2">
        <v>0.39270400740553008</v>
      </c>
      <c r="AE16" s="2">
        <v>103.5909057736425</v>
      </c>
      <c r="AF16" s="2">
        <v>25</v>
      </c>
      <c r="AG16" s="2">
        <v>0.4779949080715426</v>
      </c>
      <c r="AH16" s="7">
        <v>0.492852290495367</v>
      </c>
      <c r="AI16" s="2">
        <v>12.321307262384176</v>
      </c>
      <c r="AJ16" s="2">
        <v>11.949872701788564</v>
      </c>
      <c r="AK16" s="4">
        <v>2.2917255752070527</v>
      </c>
    </row>
    <row r="17" spans="1:37" x14ac:dyDescent="0.35">
      <c r="A17" s="3" t="s">
        <v>33</v>
      </c>
      <c r="B17" s="3" t="s">
        <v>54</v>
      </c>
      <c r="C17" s="3">
        <v>100.05</v>
      </c>
      <c r="D17" s="2" t="s">
        <v>49</v>
      </c>
      <c r="E17" s="8" t="s">
        <v>38</v>
      </c>
      <c r="F17" s="5">
        <v>3</v>
      </c>
      <c r="G17" s="2"/>
      <c r="H17" s="2">
        <v>15</v>
      </c>
      <c r="I17" s="2">
        <v>0.625</v>
      </c>
      <c r="J17" s="2">
        <v>55.322767514606674</v>
      </c>
      <c r="K17">
        <v>1.1198610457614404E-2</v>
      </c>
      <c r="L17">
        <v>1.1201133310178269E-3</v>
      </c>
      <c r="M17">
        <v>0.10002252826431828</v>
      </c>
      <c r="N17">
        <v>177.26</v>
      </c>
      <c r="O17">
        <v>0.30727663766614705</v>
      </c>
      <c r="P17" s="1">
        <v>9.7346246064181532E-2</v>
      </c>
      <c r="Q17">
        <v>0.31680327799586</v>
      </c>
      <c r="R17">
        <v>99.415492373658495</v>
      </c>
      <c r="S17">
        <v>16.338183921988431</v>
      </c>
      <c r="T17">
        <v>8.2169589990695098</v>
      </c>
      <c r="U17" s="2">
        <v>0.50292976491780539</v>
      </c>
      <c r="V17" s="2">
        <v>0.85885386585684753</v>
      </c>
      <c r="W17" s="2">
        <v>1.303901734952541E-2</v>
      </c>
      <c r="X17" s="2">
        <v>3.7676186713927071E-2</v>
      </c>
      <c r="Y17" s="2">
        <v>221.60380552096717</v>
      </c>
      <c r="Z17" s="2">
        <v>1.477249719645166E-2</v>
      </c>
      <c r="AA17" s="2">
        <v>3.8772037955862697E-2</v>
      </c>
      <c r="AB17" s="2">
        <v>177.66864768812633</v>
      </c>
      <c r="AC17" s="2">
        <v>9.2328107477822868E-3</v>
      </c>
      <c r="AD17" s="2">
        <v>0.39270400740553008</v>
      </c>
      <c r="AE17" s="2">
        <v>62.675332848540791</v>
      </c>
      <c r="AF17" s="2">
        <v>0.625</v>
      </c>
      <c r="AG17" s="2">
        <v>0.1710094908792405</v>
      </c>
      <c r="AH17" s="7">
        <v>0.18578198807569216</v>
      </c>
      <c r="AI17" s="2">
        <v>0.11611374254730759</v>
      </c>
      <c r="AJ17" s="2">
        <v>0.10688093179952532</v>
      </c>
      <c r="AK17" s="4">
        <v>2.2917255752070527</v>
      </c>
    </row>
    <row r="18" spans="1:37" x14ac:dyDescent="0.35">
      <c r="A18" s="3" t="s">
        <v>33</v>
      </c>
      <c r="B18" s="3" t="s">
        <v>54</v>
      </c>
      <c r="C18" s="3">
        <v>300.02999999999997</v>
      </c>
      <c r="D18" s="2" t="s">
        <v>49</v>
      </c>
      <c r="E18" s="8" t="s">
        <v>38</v>
      </c>
      <c r="F18" s="5">
        <v>2</v>
      </c>
      <c r="G18" s="2"/>
      <c r="H18" s="2">
        <v>15</v>
      </c>
      <c r="I18" s="2">
        <v>0.625</v>
      </c>
      <c r="J18" s="2">
        <v>82.78648668755902</v>
      </c>
      <c r="K18">
        <v>1.1140088370966882E-2</v>
      </c>
      <c r="L18">
        <v>8.1120632450432085E-4</v>
      </c>
      <c r="M18">
        <v>7.2818661530412415E-2</v>
      </c>
      <c r="N18">
        <v>137.74</v>
      </c>
      <c r="O18">
        <v>0.2345750995805678</v>
      </c>
      <c r="P18" s="1">
        <v>9.9457613731974676E-2</v>
      </c>
      <c r="Q18">
        <v>0.4239904998860064</v>
      </c>
      <c r="R18">
        <v>99.415492373658495</v>
      </c>
      <c r="S18">
        <v>16.338183921988431</v>
      </c>
      <c r="T18">
        <v>8.2169589990695098</v>
      </c>
      <c r="U18" s="2">
        <v>0.50292976491780539</v>
      </c>
      <c r="V18" s="2">
        <v>0.85885386585684753</v>
      </c>
      <c r="W18" s="2">
        <v>1.2970877600757862E-2</v>
      </c>
      <c r="X18" s="2">
        <v>3.7478497276236963E-2</v>
      </c>
      <c r="Y18" s="2">
        <v>222.76319951044792</v>
      </c>
      <c r="Z18" s="2">
        <v>1.4673905766726846E-2</v>
      </c>
      <c r="AA18" s="2">
        <v>3.9180210165268459E-2</v>
      </c>
      <c r="AB18" s="2">
        <v>181.95974087197797</v>
      </c>
      <c r="AC18" s="2">
        <v>9.1711911042042793E-3</v>
      </c>
      <c r="AD18" s="2">
        <v>0.39270400740553008</v>
      </c>
      <c r="AE18" s="2">
        <v>89.906871374559785</v>
      </c>
      <c r="AF18" s="2">
        <v>0.625</v>
      </c>
      <c r="AG18" s="2">
        <v>0.41258835263992388</v>
      </c>
      <c r="AH18" s="7">
        <v>0.42726225840665072</v>
      </c>
      <c r="AI18" s="2">
        <v>0.26703891150415671</v>
      </c>
      <c r="AJ18" s="2">
        <v>0.25786772039995243</v>
      </c>
      <c r="AK18" s="4">
        <v>2.2917255752070527</v>
      </c>
    </row>
    <row r="19" spans="1:37" x14ac:dyDescent="0.35">
      <c r="A19" s="3" t="s">
        <v>33</v>
      </c>
      <c r="B19" s="3" t="s">
        <v>54</v>
      </c>
      <c r="C19" s="3">
        <v>300.07</v>
      </c>
      <c r="D19" s="2" t="s">
        <v>49</v>
      </c>
      <c r="E19" s="8" t="s">
        <v>38</v>
      </c>
      <c r="F19" s="5">
        <v>2</v>
      </c>
      <c r="G19" s="2"/>
      <c r="H19" s="2">
        <v>15</v>
      </c>
      <c r="I19" s="2">
        <v>0.625</v>
      </c>
      <c r="J19" s="2">
        <v>91.973667221401016</v>
      </c>
      <c r="K19">
        <v>1.1172761257375222E-2</v>
      </c>
      <c r="L19">
        <v>1.028040744289873E-3</v>
      </c>
      <c r="M19">
        <v>9.2013130917950631E-2</v>
      </c>
      <c r="N19">
        <v>198.25</v>
      </c>
      <c r="O19">
        <v>0.32923666006910257</v>
      </c>
      <c r="P19" s="1">
        <v>0.10093961015263699</v>
      </c>
      <c r="Q19">
        <v>0.30658678815248291</v>
      </c>
      <c r="R19">
        <v>99.415492373658495</v>
      </c>
      <c r="S19">
        <v>16.338183921988431</v>
      </c>
      <c r="T19">
        <v>8.2169589990695098</v>
      </c>
      <c r="U19" s="2">
        <v>0.50292976491780539</v>
      </c>
      <c r="V19" s="2">
        <v>0.85885386585684753</v>
      </c>
      <c r="W19" s="2">
        <v>1.3008920028820689E-2</v>
      </c>
      <c r="X19" s="2">
        <v>3.7588956419074969E-2</v>
      </c>
      <c r="Y19" s="2">
        <v>222.11494486167305</v>
      </c>
      <c r="Z19" s="2">
        <v>1.4669634581502165E-2</v>
      </c>
      <c r="AA19" s="2">
        <v>3.8607092453831392E-2</v>
      </c>
      <c r="AB19" s="2">
        <v>179.40250552873002</v>
      </c>
      <c r="AC19" s="2">
        <v>9.1685216134388525E-3</v>
      </c>
      <c r="AD19" s="2">
        <v>0.39270400740553008</v>
      </c>
      <c r="AE19" s="2">
        <v>97.398377564282711</v>
      </c>
      <c r="AF19" s="2">
        <v>0.625</v>
      </c>
      <c r="AG19" s="2">
        <v>0.42279755435051097</v>
      </c>
      <c r="AH19" s="7">
        <v>0.43746718893201314</v>
      </c>
      <c r="AI19" s="2">
        <v>0.27341699308250822</v>
      </c>
      <c r="AJ19" s="2">
        <v>0.26424847146906938</v>
      </c>
      <c r="AK19" s="4">
        <v>2.2917255752070527</v>
      </c>
    </row>
    <row r="20" spans="1:37" x14ac:dyDescent="0.35">
      <c r="A20" s="3"/>
      <c r="B20" s="3"/>
      <c r="C20" s="3"/>
      <c r="D20" s="2"/>
      <c r="E20" s="8"/>
      <c r="F20" s="5"/>
      <c r="G20" s="2"/>
      <c r="H20" s="2"/>
      <c r="I20" s="2"/>
      <c r="J20" s="2"/>
      <c r="K20" s="2"/>
      <c r="L20" s="2"/>
      <c r="M20" s="2"/>
      <c r="N20" s="2"/>
      <c r="O20" s="2"/>
      <c r="P20" s="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7"/>
      <c r="AI20" s="2"/>
      <c r="AJ20" s="2"/>
      <c r="AK20" s="4"/>
    </row>
    <row r="21" spans="1:37" x14ac:dyDescent="0.35">
      <c r="A21" s="3" t="s">
        <v>32</v>
      </c>
      <c r="B21" s="3" t="s">
        <v>55</v>
      </c>
      <c r="C21" s="3">
        <v>100.08</v>
      </c>
      <c r="D21" s="2" t="s">
        <v>51</v>
      </c>
      <c r="E21" s="8" t="s">
        <v>40</v>
      </c>
      <c r="F21" s="5">
        <v>2</v>
      </c>
      <c r="G21" s="2"/>
      <c r="H21" s="2">
        <v>600</v>
      </c>
      <c r="I21" s="2">
        <v>25</v>
      </c>
      <c r="J21" s="2">
        <v>108.53400199098037</v>
      </c>
      <c r="K21">
        <v>1.5433972243378198E-2</v>
      </c>
      <c r="L21">
        <v>1.0846156121390004E-3</v>
      </c>
      <c r="M21">
        <v>7.0274560238654346E-2</v>
      </c>
      <c r="N21">
        <v>116.84</v>
      </c>
      <c r="O21">
        <v>0.19549536498495848</v>
      </c>
      <c r="P21" s="1">
        <v>9.0458762079050431E-2</v>
      </c>
      <c r="Q21">
        <v>0.46271563566742557</v>
      </c>
      <c r="R21">
        <v>100.10047669555644</v>
      </c>
      <c r="S21">
        <v>16.477767589000301</v>
      </c>
      <c r="T21">
        <v>7.9955693879532959</v>
      </c>
      <c r="U21" s="2">
        <v>0.48523377604201201</v>
      </c>
      <c r="V21" s="2">
        <v>0.8586548657502544</v>
      </c>
      <c r="W21" s="2">
        <v>1.7974593587020183E-2</v>
      </c>
      <c r="X21" s="2">
        <v>5.1722263863825675E-2</v>
      </c>
      <c r="Y21" s="2">
        <v>160.08821652305747</v>
      </c>
      <c r="Z21" s="2">
        <v>1.9647782263714452E-2</v>
      </c>
      <c r="AA21" s="2">
        <v>5.3879034632318253E-2</v>
      </c>
      <c r="AB21" s="2">
        <v>139.57021015790806</v>
      </c>
      <c r="AC21" s="2">
        <v>0.49119455659286132</v>
      </c>
      <c r="AD21" s="2">
        <v>0.34903336939036983</v>
      </c>
      <c r="AE21" s="2">
        <v>107.37057186546863</v>
      </c>
      <c r="AF21" s="2">
        <v>25</v>
      </c>
      <c r="AG21" s="2">
        <v>0.40711704792182513</v>
      </c>
      <c r="AH21" s="7">
        <v>0.42676483018553957</v>
      </c>
      <c r="AI21" s="2">
        <v>10.66912075463849</v>
      </c>
      <c r="AJ21" s="2">
        <v>10.177926198045629</v>
      </c>
      <c r="AK21" s="4">
        <v>1.3179200584505204</v>
      </c>
    </row>
    <row r="22" spans="1:37" x14ac:dyDescent="0.35">
      <c r="A22" s="3" t="s">
        <v>32</v>
      </c>
      <c r="B22" s="3" t="s">
        <v>55</v>
      </c>
      <c r="C22" s="3">
        <v>300.08</v>
      </c>
      <c r="D22" s="2" t="s">
        <v>51</v>
      </c>
      <c r="E22" s="8" t="s">
        <v>40</v>
      </c>
      <c r="F22" s="5">
        <v>3</v>
      </c>
      <c r="G22" s="2"/>
      <c r="H22" s="2">
        <v>600</v>
      </c>
      <c r="I22" s="2">
        <v>25</v>
      </c>
      <c r="J22" s="2">
        <v>103.5909057736425</v>
      </c>
      <c r="K22">
        <v>1.5301231032788149E-2</v>
      </c>
      <c r="L22">
        <v>1.1170566924396871E-3</v>
      </c>
      <c r="M22">
        <v>7.3004367429392383E-2</v>
      </c>
      <c r="N22">
        <v>36.51</v>
      </c>
      <c r="O22">
        <v>0.12456088831900715</v>
      </c>
      <c r="P22" s="1">
        <v>0.1514309887390384</v>
      </c>
      <c r="Q22">
        <v>1.2157185998161435</v>
      </c>
      <c r="R22">
        <v>100.10047669555644</v>
      </c>
      <c r="S22">
        <v>16.477767589000301</v>
      </c>
      <c r="T22">
        <v>7.9955693879532959</v>
      </c>
      <c r="U22" s="2">
        <v>0.48523377604201201</v>
      </c>
      <c r="V22" s="2">
        <v>0.8586548657502544</v>
      </c>
      <c r="W22" s="2">
        <v>1.7820001543249409E-2</v>
      </c>
      <c r="X22" s="2">
        <v>5.1277532666199693E-2</v>
      </c>
      <c r="Y22" s="2">
        <v>161.47736179829502</v>
      </c>
      <c r="Z22" s="2">
        <v>2.1231693910244948E-2</v>
      </c>
      <c r="AA22" s="2">
        <v>9.2172141414647815E-2</v>
      </c>
      <c r="AB22" s="2">
        <v>204.47037264215206</v>
      </c>
      <c r="AC22" s="2">
        <v>0.53079234775612372</v>
      </c>
      <c r="AD22" s="2">
        <v>0.34903336939036983</v>
      </c>
      <c r="AE22" s="2">
        <v>105.40398854073543</v>
      </c>
      <c r="AF22" s="2">
        <v>25</v>
      </c>
      <c r="AG22" s="2">
        <v>0.24438655652996294</v>
      </c>
      <c r="AH22" s="7">
        <v>0.26561825044020787</v>
      </c>
      <c r="AI22" s="2">
        <v>6.6404562610051965</v>
      </c>
      <c r="AJ22" s="2">
        <v>6.1096639132490731</v>
      </c>
      <c r="AK22" s="4">
        <v>1.3179200584505204</v>
      </c>
    </row>
    <row r="23" spans="1:37" x14ac:dyDescent="0.35">
      <c r="A23" s="3" t="s">
        <v>33</v>
      </c>
      <c r="B23" s="3" t="s">
        <v>55</v>
      </c>
      <c r="C23" s="3">
        <v>100.08</v>
      </c>
      <c r="D23" s="2" t="s">
        <v>51</v>
      </c>
      <c r="E23" s="8" t="s">
        <v>40</v>
      </c>
      <c r="F23" s="5">
        <v>2</v>
      </c>
      <c r="G23" s="2"/>
      <c r="H23" s="2">
        <v>15</v>
      </c>
      <c r="I23" s="2">
        <v>0.625</v>
      </c>
      <c r="J23" s="2">
        <v>79.836125947958038</v>
      </c>
      <c r="K23">
        <v>1.5120677831130034E-2</v>
      </c>
      <c r="L23">
        <v>1.0481137897880223E-3</v>
      </c>
      <c r="M23">
        <v>6.9316587622162987E-2</v>
      </c>
      <c r="N23">
        <v>159.66999999999999</v>
      </c>
      <c r="O23">
        <v>0.25759396716661104</v>
      </c>
      <c r="P23" s="1">
        <v>9.3574337349007622E-2</v>
      </c>
      <c r="Q23">
        <v>0.36326292256869513</v>
      </c>
      <c r="R23">
        <v>100.10047669555644</v>
      </c>
      <c r="S23">
        <v>16.477767589000301</v>
      </c>
      <c r="T23">
        <v>7.9955693879532959</v>
      </c>
      <c r="U23" s="2">
        <v>0.48523377604201201</v>
      </c>
      <c r="V23" s="2">
        <v>0.8586548657502544</v>
      </c>
      <c r="W23" s="2">
        <v>1.7609727067601555E-2</v>
      </c>
      <c r="X23" s="2">
        <v>5.0672279727738412E-2</v>
      </c>
      <c r="Y23" s="2">
        <v>163.40494445349293</v>
      </c>
      <c r="Z23" s="2">
        <v>1.9223016772409039E-2</v>
      </c>
      <c r="AA23" s="2">
        <v>5.1911704974425536E-2</v>
      </c>
      <c r="AB23" s="2">
        <v>140.48249222656622</v>
      </c>
      <c r="AC23" s="2">
        <v>1.2014385482755649E-2</v>
      </c>
      <c r="AD23" s="2">
        <v>0.34903336939036983</v>
      </c>
      <c r="AE23" s="2">
        <v>82.247380797371065</v>
      </c>
      <c r="AF23" s="2">
        <v>0.625</v>
      </c>
      <c r="AG23" s="2">
        <v>0.35370757316470652</v>
      </c>
      <c r="AH23" s="7">
        <v>0.37293058993711559</v>
      </c>
      <c r="AI23" s="2">
        <v>0.23308161871069724</v>
      </c>
      <c r="AJ23" s="2">
        <v>0.22106723322794158</v>
      </c>
      <c r="AK23" s="4">
        <v>1.3179200584505204</v>
      </c>
    </row>
    <row r="24" spans="1:37" x14ac:dyDescent="0.35">
      <c r="A24" s="3" t="s">
        <v>33</v>
      </c>
      <c r="B24" s="3" t="s">
        <v>55</v>
      </c>
      <c r="C24" s="3">
        <v>300.08</v>
      </c>
      <c r="D24" s="2" t="s">
        <v>51</v>
      </c>
      <c r="E24" s="8" t="s">
        <v>40</v>
      </c>
      <c r="F24" s="5">
        <v>3</v>
      </c>
      <c r="G24" s="2"/>
      <c r="H24" s="2">
        <v>15</v>
      </c>
      <c r="I24" s="2">
        <v>0.625</v>
      </c>
      <c r="J24" s="2">
        <v>97.398377564282711</v>
      </c>
      <c r="K24">
        <v>1.5445328657452873E-2</v>
      </c>
      <c r="L24">
        <v>8.6593038119760213E-4</v>
      </c>
      <c r="M24">
        <v>5.6064225009531447E-2</v>
      </c>
      <c r="N24">
        <v>41.69</v>
      </c>
      <c r="O24">
        <v>0.12383138746078083</v>
      </c>
      <c r="P24" s="1">
        <v>0.14965642621468678</v>
      </c>
      <c r="Q24">
        <v>1.2085500234105437</v>
      </c>
      <c r="R24">
        <v>100.10047669555644</v>
      </c>
      <c r="S24">
        <v>16.477767589000301</v>
      </c>
      <c r="T24">
        <v>7.9955693879532959</v>
      </c>
      <c r="U24" s="2">
        <v>0.48523377604201201</v>
      </c>
      <c r="V24" s="2">
        <v>0.8586548657502544</v>
      </c>
      <c r="W24" s="2">
        <v>1.7987819406295954E-2</v>
      </c>
      <c r="X24" s="2">
        <v>5.1759741710971141E-2</v>
      </c>
      <c r="Y24" s="2">
        <v>159.96871752852761</v>
      </c>
      <c r="Z24" s="2">
        <v>2.0958109342990146E-2</v>
      </c>
      <c r="AA24" s="2">
        <v>8.7153350645537378E-2</v>
      </c>
      <c r="AB24" s="2">
        <v>198.41745950637932</v>
      </c>
      <c r="AC24" s="2">
        <v>1.309881833936884E-2</v>
      </c>
      <c r="AD24" s="2">
        <v>0.34903336939036983</v>
      </c>
      <c r="AE24" s="2">
        <v>99.540127311416342</v>
      </c>
      <c r="AF24" s="2">
        <v>0.625</v>
      </c>
      <c r="AG24" s="2">
        <v>0.23164827854466716</v>
      </c>
      <c r="AH24" s="7">
        <v>0.25260638788765732</v>
      </c>
      <c r="AI24" s="2">
        <v>0.15787899242978581</v>
      </c>
      <c r="AJ24" s="2">
        <v>0.14478017409041696</v>
      </c>
      <c r="AK24" s="4">
        <v>1.3179200584505204</v>
      </c>
    </row>
    <row r="25" spans="1:37" x14ac:dyDescent="0.35">
      <c r="A25" s="3"/>
      <c r="B25" s="3"/>
      <c r="C25" s="3"/>
      <c r="D25" s="2"/>
      <c r="E25" s="8"/>
      <c r="F25" s="5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7"/>
      <c r="AI25" s="2"/>
      <c r="AJ25" s="2"/>
      <c r="AK25" s="4"/>
    </row>
    <row r="26" spans="1:37" x14ac:dyDescent="0.35">
      <c r="A26" s="10" t="s">
        <v>32</v>
      </c>
      <c r="B26" s="10" t="s">
        <v>53</v>
      </c>
      <c r="C26" s="10">
        <v>100.09</v>
      </c>
      <c r="D26" s="7" t="s">
        <v>44</v>
      </c>
      <c r="E26" s="11" t="s">
        <v>31</v>
      </c>
      <c r="F26" s="12">
        <v>2</v>
      </c>
      <c r="G26" s="7"/>
      <c r="H26" s="7">
        <v>600</v>
      </c>
      <c r="I26" s="7">
        <v>25</v>
      </c>
      <c r="J26" s="7">
        <v>107.37057186546863</v>
      </c>
      <c r="K26">
        <v>1.5319358453046644E-2</v>
      </c>
      <c r="L26">
        <v>1.1122387034988505E-3</v>
      </c>
      <c r="M26">
        <v>7.2603477939877675E-2</v>
      </c>
      <c r="N26">
        <v>43.29</v>
      </c>
      <c r="O26">
        <v>0.12007140369385029</v>
      </c>
      <c r="P26" s="1">
        <v>0.15035871994408564</v>
      </c>
      <c r="Q26">
        <v>1.252244209016327</v>
      </c>
      <c r="R26">
        <v>100.02992767293082</v>
      </c>
      <c r="S26">
        <v>16.089452645672569</v>
      </c>
      <c r="T26">
        <v>8.4385908774162317</v>
      </c>
      <c r="U26" s="2">
        <v>0.52447967393632133</v>
      </c>
      <c r="V26" s="2">
        <v>0.86144041932081439</v>
      </c>
      <c r="W26" s="2">
        <v>1.7783421940109203E-2</v>
      </c>
      <c r="X26" s="2">
        <v>5.0552722996101356E-2</v>
      </c>
      <c r="Y26" s="2">
        <v>159.85045902434513</v>
      </c>
      <c r="Z26" s="2">
        <v>2.0557074139089342E-2</v>
      </c>
      <c r="AA26" s="2">
        <v>8.710157179922097E-2</v>
      </c>
      <c r="AB26" s="2">
        <v>206.11205237890886</v>
      </c>
      <c r="AC26" s="2">
        <v>0.51392685347723355</v>
      </c>
      <c r="AD26" s="2">
        <v>0.26342852292332403</v>
      </c>
      <c r="AE26" s="2">
        <v>110.05375181530394</v>
      </c>
      <c r="AF26" s="2">
        <v>25</v>
      </c>
      <c r="AG26" s="2">
        <v>0.31634177966471555</v>
      </c>
      <c r="AH26" s="7">
        <v>0.33689885380380491</v>
      </c>
      <c r="AI26" s="2">
        <v>8.4224713450951221</v>
      </c>
      <c r="AJ26" s="2">
        <v>7.9085444916178886</v>
      </c>
      <c r="AK26" s="4">
        <v>0.62341063309169886</v>
      </c>
    </row>
    <row r="27" spans="1:37" x14ac:dyDescent="0.35">
      <c r="A27" s="10" t="s">
        <v>33</v>
      </c>
      <c r="B27" s="10" t="s">
        <v>53</v>
      </c>
      <c r="C27" s="10">
        <v>100.09</v>
      </c>
      <c r="D27" s="7" t="s">
        <v>44</v>
      </c>
      <c r="E27" s="11" t="s">
        <v>31</v>
      </c>
      <c r="F27" s="12">
        <v>2</v>
      </c>
      <c r="G27" s="7"/>
      <c r="H27" s="7">
        <v>15</v>
      </c>
      <c r="I27" s="7">
        <v>0.625</v>
      </c>
      <c r="J27" s="7">
        <v>82.247380797371065</v>
      </c>
      <c r="K27">
        <v>1.5268603221831253E-2</v>
      </c>
      <c r="L27">
        <v>1.0200154677344547E-3</v>
      </c>
      <c r="M27">
        <v>6.6804766154118331E-2</v>
      </c>
      <c r="N27">
        <v>39.03</v>
      </c>
      <c r="O27">
        <v>0.1156773043815877</v>
      </c>
      <c r="P27" s="1">
        <v>0.11677336139698613</v>
      </c>
      <c r="Q27">
        <v>1.0094751258361176</v>
      </c>
      <c r="R27">
        <v>100.02992767293082</v>
      </c>
      <c r="S27">
        <v>16.089452645672569</v>
      </c>
      <c r="T27">
        <v>8.4385908774162317</v>
      </c>
      <c r="U27" s="2">
        <v>0.52447967393632133</v>
      </c>
      <c r="V27" s="2">
        <v>0.86144041932081439</v>
      </c>
      <c r="W27" s="2">
        <v>1.7724502913236274E-2</v>
      </c>
      <c r="X27" s="2">
        <v>5.0384975109533124E-2</v>
      </c>
      <c r="Y27" s="2">
        <v>160.38100110383982</v>
      </c>
      <c r="Z27" s="2">
        <v>2.0688307791063273E-2</v>
      </c>
      <c r="AA27" s="2">
        <v>7.682818349979334E-2</v>
      </c>
      <c r="AB27" s="2">
        <v>179.50255200352677</v>
      </c>
      <c r="AC27" s="2">
        <v>1.2930192369414546E-2</v>
      </c>
      <c r="AD27" s="2">
        <v>0.26342852292332403</v>
      </c>
      <c r="AE27" s="2">
        <v>85.368262446976289</v>
      </c>
      <c r="AF27" s="2">
        <v>0.625</v>
      </c>
      <c r="AG27" s="2">
        <v>0.26582347149683072</v>
      </c>
      <c r="AH27" s="7">
        <v>0.28651177928789401</v>
      </c>
      <c r="AI27" s="2">
        <v>0.17906986205493375</v>
      </c>
      <c r="AJ27" s="2">
        <v>0.16613966968551919</v>
      </c>
      <c r="AK27" s="4">
        <v>0.62341063309169886</v>
      </c>
    </row>
    <row r="28" spans="1:37" x14ac:dyDescent="0.35">
      <c r="A28" s="10"/>
      <c r="B28" s="10"/>
      <c r="C28" s="10"/>
      <c r="D28" s="7"/>
      <c r="E28" s="11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2"/>
      <c r="AC28" s="7"/>
      <c r="AD28" s="7"/>
      <c r="AE28" s="7"/>
      <c r="AF28" s="7"/>
      <c r="AG28" s="7"/>
      <c r="AH28" s="7"/>
      <c r="AI28" s="7"/>
      <c r="AJ28" s="7"/>
      <c r="AK28" s="4"/>
    </row>
    <row r="29" spans="1:37" x14ac:dyDescent="0.35">
      <c r="A29" s="3" t="s">
        <v>32</v>
      </c>
      <c r="B29" s="3" t="s">
        <v>55</v>
      </c>
      <c r="C29" s="3">
        <v>100.02</v>
      </c>
      <c r="D29" s="2" t="s">
        <v>46</v>
      </c>
      <c r="E29" s="8" t="s">
        <v>35</v>
      </c>
      <c r="F29" s="5">
        <v>2</v>
      </c>
      <c r="G29" s="2"/>
      <c r="H29" s="2">
        <v>600</v>
      </c>
      <c r="I29" s="2">
        <v>25</v>
      </c>
      <c r="J29" s="2">
        <v>44.98543367046441</v>
      </c>
      <c r="K29">
        <v>2.2091187932675324E-2</v>
      </c>
      <c r="L29">
        <v>1.09758954124703E-3</v>
      </c>
      <c r="M29">
        <v>4.9684496125424429E-2</v>
      </c>
      <c r="N29">
        <v>174.02</v>
      </c>
      <c r="O29">
        <v>0.28776870504122654</v>
      </c>
      <c r="P29" s="1">
        <v>9.8926564494546163E-2</v>
      </c>
      <c r="Q29">
        <v>0.34377110075389772</v>
      </c>
      <c r="R29">
        <v>100.02561848617829</v>
      </c>
      <c r="S29">
        <v>16.62971044974827</v>
      </c>
      <c r="T29">
        <v>8.6666975703249509</v>
      </c>
      <c r="U29" s="2">
        <v>0.52115745469616048</v>
      </c>
      <c r="V29" s="2">
        <v>0.85744577121819943</v>
      </c>
      <c r="W29" s="2">
        <v>2.5763947615357292E-2</v>
      </c>
      <c r="X29" s="2">
        <v>7.7667373898247433E-2</v>
      </c>
      <c r="Y29" s="2">
        <v>117.00752850899279</v>
      </c>
      <c r="Z29" s="2">
        <v>2.7417600672714069E-2</v>
      </c>
      <c r="AA29" s="2">
        <v>7.8819618052458143E-2</v>
      </c>
      <c r="AB29" s="2">
        <v>104.85168941922262</v>
      </c>
      <c r="AC29" s="2">
        <v>0.68544001681785172</v>
      </c>
      <c r="AD29" s="2">
        <v>0.46429877970549471</v>
      </c>
      <c r="AE29" s="2">
        <v>51.333810374788563</v>
      </c>
      <c r="AF29" s="2">
        <v>25</v>
      </c>
      <c r="AG29" s="2">
        <v>0.63051104810091407</v>
      </c>
      <c r="AH29" s="7">
        <v>0.65792864877362811</v>
      </c>
      <c r="AI29" s="2">
        <v>16.448216219340704</v>
      </c>
      <c r="AJ29" s="2">
        <v>15.762776202522852</v>
      </c>
      <c r="AK29" s="4">
        <v>4.2078052787632636</v>
      </c>
    </row>
    <row r="30" spans="1:37" x14ac:dyDescent="0.35">
      <c r="A30" s="3" t="s">
        <v>32</v>
      </c>
      <c r="B30" s="3" t="s">
        <v>55</v>
      </c>
      <c r="C30" s="3">
        <v>200.02</v>
      </c>
      <c r="D30" s="2" t="s">
        <v>46</v>
      </c>
      <c r="E30" s="8" t="s">
        <v>35</v>
      </c>
      <c r="F30" s="5">
        <v>3</v>
      </c>
      <c r="G30" s="2"/>
      <c r="H30" s="2">
        <v>600</v>
      </c>
      <c r="I30" s="2">
        <v>25</v>
      </c>
      <c r="J30" s="2">
        <v>115.59257516918518</v>
      </c>
      <c r="K30">
        <v>1.9987055551980791E-2</v>
      </c>
      <c r="L30">
        <v>9.8286262356738342E-4</v>
      </c>
      <c r="M30">
        <v>4.9174958312955611E-2</v>
      </c>
      <c r="N30">
        <v>62.36</v>
      </c>
      <c r="O30">
        <v>0.12009247712710777</v>
      </c>
      <c r="P30" s="1">
        <v>7.1306441187084915E-2</v>
      </c>
      <c r="Q30">
        <v>0.59376276427051344</v>
      </c>
      <c r="R30">
        <v>100.02561848617829</v>
      </c>
      <c r="S30">
        <v>16.62971044974827</v>
      </c>
      <c r="T30">
        <v>8.6666975703249509</v>
      </c>
      <c r="U30" s="2">
        <v>0.52115745469616048</v>
      </c>
      <c r="V30" s="2">
        <v>0.85744577121819943</v>
      </c>
      <c r="W30" s="2">
        <v>2.3309993731247366E-2</v>
      </c>
      <c r="X30" s="2">
        <v>7.0269575243394888E-2</v>
      </c>
      <c r="Y30" s="2">
        <v>129.32515718249911</v>
      </c>
      <c r="Z30" s="2">
        <v>2.5235787142522347E-2</v>
      </c>
      <c r="AA30" s="2">
        <v>7.6150671298486156E-2</v>
      </c>
      <c r="AB30" s="2">
        <v>119.57489962872677</v>
      </c>
      <c r="AC30" s="2">
        <v>0.6308946785630587</v>
      </c>
      <c r="AD30" s="2">
        <v>0.46429877970549471</v>
      </c>
      <c r="AE30" s="2">
        <v>105.647459447835</v>
      </c>
      <c r="AF30" s="2">
        <v>25</v>
      </c>
      <c r="AG30" s="2">
        <v>0.45402923026242697</v>
      </c>
      <c r="AH30" s="7">
        <v>0.47926501740494931</v>
      </c>
      <c r="AI30" s="2">
        <v>11.981625435123732</v>
      </c>
      <c r="AJ30" s="2">
        <v>11.350730756560674</v>
      </c>
      <c r="AK30" s="4">
        <v>4.2078052787632636</v>
      </c>
    </row>
    <row r="31" spans="1:37" x14ac:dyDescent="0.35">
      <c r="A31" s="3" t="s">
        <v>42</v>
      </c>
      <c r="B31" s="3" t="s">
        <v>55</v>
      </c>
      <c r="C31" s="3">
        <v>100.02</v>
      </c>
      <c r="D31" s="2" t="s">
        <v>46</v>
      </c>
      <c r="E31" s="8" t="s">
        <v>35</v>
      </c>
      <c r="F31" s="5">
        <v>2</v>
      </c>
      <c r="G31" s="2"/>
      <c r="H31" s="2">
        <v>25</v>
      </c>
      <c r="I31" s="2">
        <v>1.0416666666666667</v>
      </c>
      <c r="J31" s="2">
        <v>87.190950153340509</v>
      </c>
      <c r="K31">
        <v>2.2039906762788816E-2</v>
      </c>
      <c r="L31">
        <v>9.5080773072505839E-4</v>
      </c>
      <c r="M31">
        <v>4.314027917442733E-2</v>
      </c>
      <c r="N31">
        <v>29.3</v>
      </c>
      <c r="O31">
        <v>0.13734656180033278</v>
      </c>
      <c r="P31" s="1">
        <v>0.23627733834601022</v>
      </c>
      <c r="Q31">
        <v>1.7203003500699043</v>
      </c>
      <c r="R31">
        <v>100.02561848617829</v>
      </c>
      <c r="S31">
        <v>16.62971044974827</v>
      </c>
      <c r="T31">
        <v>8.6666975703249509</v>
      </c>
      <c r="U31" s="2">
        <v>0.52115745469616048</v>
      </c>
      <c r="V31" s="2">
        <v>0.85744577121819943</v>
      </c>
      <c r="W31" s="2">
        <v>2.5704140719565328E-2</v>
      </c>
      <c r="X31" s="2">
        <v>7.7486676326390849E-2</v>
      </c>
      <c r="Y31" s="2">
        <v>117.27916159435652</v>
      </c>
      <c r="Z31" s="2">
        <v>3.0391736685446993E-2</v>
      </c>
      <c r="AA31" s="2">
        <v>0.17911307725813097</v>
      </c>
      <c r="AB31" s="2">
        <v>193.91716785964229</v>
      </c>
      <c r="AC31" s="2">
        <v>3.165805904734062E-2</v>
      </c>
      <c r="AD31" s="2">
        <v>0.46429877970549471</v>
      </c>
      <c r="AE31" s="2">
        <v>98.017494131713249</v>
      </c>
      <c r="AF31" s="2">
        <v>1.0416666666666667</v>
      </c>
      <c r="AG31" s="2">
        <v>1.3112114519073872</v>
      </c>
      <c r="AH31" s="7">
        <v>1.3416031885928341</v>
      </c>
      <c r="AI31" s="2">
        <v>1.397503321450869</v>
      </c>
      <c r="AJ31" s="2">
        <v>1.3658452624035284</v>
      </c>
      <c r="AK31" s="4">
        <v>4.2078052787632636</v>
      </c>
    </row>
    <row r="32" spans="1:37" x14ac:dyDescent="0.35">
      <c r="A32" s="3" t="s">
        <v>42</v>
      </c>
      <c r="B32" s="3" t="s">
        <v>55</v>
      </c>
      <c r="C32" s="3">
        <v>200.02</v>
      </c>
      <c r="D32" s="2" t="s">
        <v>46</v>
      </c>
      <c r="E32" s="8" t="s">
        <v>35</v>
      </c>
      <c r="F32" s="5">
        <v>3</v>
      </c>
      <c r="G32" s="2"/>
      <c r="H32" s="2">
        <v>25</v>
      </c>
      <c r="I32" s="2">
        <v>1.0416666666666667</v>
      </c>
      <c r="J32" s="2">
        <v>128.16440411353628</v>
      </c>
      <c r="K32">
        <v>1.9942180293849202E-2</v>
      </c>
      <c r="L32">
        <v>9.8409759748961136E-4</v>
      </c>
      <c r="M32">
        <v>4.934754289595597E-2</v>
      </c>
      <c r="N32">
        <v>60.42</v>
      </c>
      <c r="O32">
        <v>0.14041075394652752</v>
      </c>
      <c r="P32" s="1">
        <v>0.1234829018885539</v>
      </c>
      <c r="Q32">
        <v>0.87944048741152525</v>
      </c>
      <c r="R32">
        <v>100.02561848617829</v>
      </c>
      <c r="S32">
        <v>16.62971044974827</v>
      </c>
      <c r="T32">
        <v>8.6666975703249509</v>
      </c>
      <c r="U32" s="2">
        <v>0.52115745469616048</v>
      </c>
      <c r="V32" s="2">
        <v>0.85744577121819943</v>
      </c>
      <c r="W32" s="2">
        <v>2.3257657758946945E-2</v>
      </c>
      <c r="X32" s="2">
        <v>7.0111811118536538E-2</v>
      </c>
      <c r="Y32" s="2">
        <v>129.61618505888072</v>
      </c>
      <c r="Z32" s="2">
        <v>2.55815696084426E-2</v>
      </c>
      <c r="AA32" s="2">
        <v>8.3233367697609043E-2</v>
      </c>
      <c r="AB32" s="2">
        <v>127.18710759630233</v>
      </c>
      <c r="AC32" s="2">
        <v>2.6647468342127712E-2</v>
      </c>
      <c r="AD32" s="2">
        <v>0.46429877970549471</v>
      </c>
      <c r="AE32" s="2">
        <v>116.45656259558893</v>
      </c>
      <c r="AF32" s="2">
        <v>1.0416666666666667</v>
      </c>
      <c r="AG32" s="2">
        <v>0.49975290048313969</v>
      </c>
      <c r="AH32" s="7">
        <v>0.5253344700915823</v>
      </c>
      <c r="AI32" s="2">
        <v>0.54722340634539823</v>
      </c>
      <c r="AJ32" s="2">
        <v>0.52057593800327051</v>
      </c>
      <c r="AK32" s="4">
        <v>4.2078052787632636</v>
      </c>
    </row>
    <row r="33" spans="1:37" x14ac:dyDescent="0.35">
      <c r="A33" s="3" t="s">
        <v>33</v>
      </c>
      <c r="B33" s="3" t="s">
        <v>55</v>
      </c>
      <c r="C33" s="3">
        <v>100.02</v>
      </c>
      <c r="D33" s="2" t="s">
        <v>46</v>
      </c>
      <c r="E33" s="8" t="s">
        <v>35</v>
      </c>
      <c r="F33" s="5">
        <v>2</v>
      </c>
      <c r="G33" s="2"/>
      <c r="H33" s="2">
        <v>15</v>
      </c>
      <c r="I33" s="2">
        <v>0.625</v>
      </c>
      <c r="J33" s="2">
        <v>118.55209618106333</v>
      </c>
      <c r="K33">
        <v>2.2247902184741656E-2</v>
      </c>
      <c r="L33">
        <v>9.7658923651655302E-4</v>
      </c>
      <c r="M33">
        <v>4.3895789742654033E-2</v>
      </c>
      <c r="N33">
        <v>44.2</v>
      </c>
      <c r="O33">
        <v>0.14422768669590377</v>
      </c>
      <c r="P33" s="1">
        <v>0.20043846032725973</v>
      </c>
      <c r="Q33">
        <v>1.3897363600504342</v>
      </c>
      <c r="R33">
        <v>100.02561848617829</v>
      </c>
      <c r="S33">
        <v>16.62971044974827</v>
      </c>
      <c r="T33">
        <v>8.6666975703249509</v>
      </c>
      <c r="U33" s="2">
        <v>0.52115745469616048</v>
      </c>
      <c r="V33" s="2">
        <v>0.85744577121819943</v>
      </c>
      <c r="W33" s="2">
        <v>2.5946716319019663E-2</v>
      </c>
      <c r="X33" s="2">
        <v>7.8217991026448525E-2</v>
      </c>
      <c r="Y33" s="2">
        <v>116.18280300491722</v>
      </c>
      <c r="Z33" s="2">
        <v>2.9209786153768617E-2</v>
      </c>
      <c r="AA33" s="2">
        <v>0.12237405779210664</v>
      </c>
      <c r="AB33" s="2">
        <v>143.42755861120312</v>
      </c>
      <c r="AC33" s="2">
        <v>1.8256116346105387E-2</v>
      </c>
      <c r="AD33" s="2">
        <v>0.46429877970549471</v>
      </c>
      <c r="AE33" s="2">
        <v>114.92171071909675</v>
      </c>
      <c r="AF33" s="2">
        <v>0.625</v>
      </c>
      <c r="AG33" s="2">
        <v>1.1744641677465011</v>
      </c>
      <c r="AH33" s="7">
        <v>1.2036739539002697</v>
      </c>
      <c r="AI33" s="2">
        <v>0.75229622118766848</v>
      </c>
      <c r="AJ33" s="2">
        <v>0.73404010484156323</v>
      </c>
      <c r="AK33" s="4">
        <v>4.2078052787632636</v>
      </c>
    </row>
    <row r="34" spans="1:37" x14ac:dyDescent="0.35">
      <c r="A34" s="3"/>
      <c r="B34" s="3"/>
      <c r="C34" s="3"/>
      <c r="D34" s="2"/>
      <c r="E34" s="8"/>
      <c r="F34" s="5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7"/>
      <c r="AI34" s="2"/>
      <c r="AJ34" s="2"/>
      <c r="AK34" s="4"/>
    </row>
    <row r="35" spans="1:37" x14ac:dyDescent="0.35">
      <c r="A35" s="3" t="s">
        <v>32</v>
      </c>
      <c r="B35" s="3" t="s">
        <v>56</v>
      </c>
      <c r="C35" s="3">
        <v>100.04</v>
      </c>
      <c r="D35" s="2" t="s">
        <v>48</v>
      </c>
      <c r="E35" s="8" t="s">
        <v>37</v>
      </c>
      <c r="F35" s="5">
        <v>4</v>
      </c>
      <c r="G35" s="2"/>
      <c r="H35" s="2">
        <v>600</v>
      </c>
      <c r="I35" s="2">
        <v>25</v>
      </c>
      <c r="J35" s="2">
        <v>115.42053489781935</v>
      </c>
      <c r="K35">
        <v>3.3304809283798427E-2</v>
      </c>
      <c r="L35">
        <v>1.0125056066536079E-3</v>
      </c>
      <c r="M35">
        <v>3.0401183145226864E-2</v>
      </c>
      <c r="N35">
        <v>115.51</v>
      </c>
      <c r="O35">
        <v>0.20120363466437666</v>
      </c>
      <c r="P35" s="1">
        <v>9.3796471090413905E-2</v>
      </c>
      <c r="Q35">
        <v>0.4661768225354066</v>
      </c>
      <c r="R35">
        <v>100.41690928334438</v>
      </c>
      <c r="S35">
        <v>16.823798891006039</v>
      </c>
      <c r="T35">
        <v>9.107091034750562</v>
      </c>
      <c r="U35" s="2">
        <v>0.54132191508893934</v>
      </c>
      <c r="V35" s="2">
        <v>0.85650207037314108</v>
      </c>
      <c r="W35" s="2">
        <v>3.8884680417980724E-2</v>
      </c>
      <c r="X35" s="2">
        <v>0.1213840551792127</v>
      </c>
      <c r="Y35" s="2">
        <v>80.279484357187712</v>
      </c>
      <c r="Z35" s="2">
        <v>4.0626552417499177E-2</v>
      </c>
      <c r="AA35" s="2">
        <v>0.12361289477313479</v>
      </c>
      <c r="AB35" s="2">
        <v>74.893450141876215</v>
      </c>
      <c r="AC35" s="2">
        <v>1.0156638104374793</v>
      </c>
      <c r="AD35" s="2">
        <v>0.92176312519462622</v>
      </c>
      <c r="AE35" s="2">
        <v>49.595124736557892</v>
      </c>
      <c r="AF35" s="2">
        <v>25</v>
      </c>
      <c r="AG35" s="2">
        <v>10.358010811312445</v>
      </c>
      <c r="AH35" s="7">
        <v>10.398637363729945</v>
      </c>
      <c r="AI35" s="2">
        <v>259.96593409324862</v>
      </c>
      <c r="AJ35" s="2">
        <v>258.95027028281112</v>
      </c>
      <c r="AK35" s="4">
        <v>81.197815089207793</v>
      </c>
    </row>
    <row r="36" spans="1:37" x14ac:dyDescent="0.35">
      <c r="A36" s="3" t="s">
        <v>32</v>
      </c>
      <c r="B36" s="3" t="s">
        <v>56</v>
      </c>
      <c r="C36" s="3">
        <v>200.04</v>
      </c>
      <c r="D36" s="2" t="s">
        <v>48</v>
      </c>
      <c r="E36" s="8" t="s">
        <v>37</v>
      </c>
      <c r="F36" s="5">
        <v>4</v>
      </c>
      <c r="G36" s="2"/>
      <c r="H36" s="2">
        <v>600</v>
      </c>
      <c r="I36" s="2">
        <v>25</v>
      </c>
      <c r="J36" s="2">
        <v>107.35496411328371</v>
      </c>
      <c r="K36">
        <v>3.3360880862619416E-2</v>
      </c>
      <c r="L36">
        <v>9.570540722715808E-4</v>
      </c>
      <c r="M36">
        <v>2.8687913733835241E-2</v>
      </c>
      <c r="N36">
        <v>119.27</v>
      </c>
      <c r="O36">
        <v>0.20415010918028162</v>
      </c>
      <c r="P36" s="1">
        <v>9.4176988491329591E-2</v>
      </c>
      <c r="Q36">
        <v>0.46131245713987562</v>
      </c>
      <c r="R36">
        <v>100.41690928334438</v>
      </c>
      <c r="S36">
        <v>16.823798891006039</v>
      </c>
      <c r="T36">
        <v>9.107091034750562</v>
      </c>
      <c r="U36" s="2">
        <v>0.54132191508893934</v>
      </c>
      <c r="V36" s="2">
        <v>0.85650207037314108</v>
      </c>
      <c r="W36" s="2">
        <v>3.8950146201147555E-2</v>
      </c>
      <c r="X36" s="2">
        <v>0.12158826469447391</v>
      </c>
      <c r="Y36" s="2">
        <v>80.144454261995918</v>
      </c>
      <c r="Z36" s="2">
        <v>4.0661809730788548E-2</v>
      </c>
      <c r="AA36" s="2">
        <v>0.12371903533163577</v>
      </c>
      <c r="AB36" s="2">
        <v>74.827824223680736</v>
      </c>
      <c r="AC36" s="2">
        <v>1.0165452432697137</v>
      </c>
      <c r="AD36" s="2">
        <v>0.92176312519462622</v>
      </c>
      <c r="AE36" s="2">
        <v>48.354564620363846</v>
      </c>
      <c r="AF36" s="2">
        <v>25</v>
      </c>
      <c r="AG36" s="2">
        <v>9.9240681017242913</v>
      </c>
      <c r="AH36" s="7">
        <v>9.9647299114550805</v>
      </c>
      <c r="AI36" s="2">
        <v>249.11824778637703</v>
      </c>
      <c r="AJ36" s="2">
        <v>248.10170254310728</v>
      </c>
      <c r="AK36" s="4">
        <v>81.197815089207793</v>
      </c>
    </row>
    <row r="37" spans="1:37" x14ac:dyDescent="0.35">
      <c r="A37" s="3" t="s">
        <v>32</v>
      </c>
      <c r="B37" s="3" t="s">
        <v>56</v>
      </c>
      <c r="C37" s="3">
        <v>300.05</v>
      </c>
      <c r="D37" s="2" t="s">
        <v>48</v>
      </c>
      <c r="E37" s="8" t="s">
        <v>37</v>
      </c>
      <c r="F37" s="5">
        <v>4</v>
      </c>
      <c r="G37" s="2"/>
      <c r="H37" s="2">
        <v>600</v>
      </c>
      <c r="I37" s="2">
        <v>25</v>
      </c>
      <c r="J37" s="2">
        <v>83.769733116783911</v>
      </c>
      <c r="K37">
        <v>1.5344457035988359E-2</v>
      </c>
      <c r="L37">
        <v>1.0462293532400597E-3</v>
      </c>
      <c r="M37">
        <v>6.8182885245549552E-2</v>
      </c>
      <c r="N37">
        <v>80.17</v>
      </c>
      <c r="O37">
        <v>0.14298983123037259</v>
      </c>
      <c r="P37" s="1">
        <v>8.0294030978198302E-2</v>
      </c>
      <c r="Q37">
        <v>0.56153665115413454</v>
      </c>
      <c r="R37">
        <v>100.41690928334438</v>
      </c>
      <c r="S37">
        <v>16.823798891006039</v>
      </c>
      <c r="T37">
        <v>9.107091034750562</v>
      </c>
      <c r="U37" s="2">
        <v>0.54132191508893934</v>
      </c>
      <c r="V37" s="2">
        <v>0.85650207037314108</v>
      </c>
      <c r="W37" s="2">
        <v>1.7915259713620353E-2</v>
      </c>
      <c r="X37" s="2">
        <v>5.5925877085108849E-2</v>
      </c>
      <c r="Y37" s="2">
        <v>174.24751251963383</v>
      </c>
      <c r="Z37" s="2">
        <v>1.9698842490598931E-2</v>
      </c>
      <c r="AA37" s="2">
        <v>6.0110914732912579E-2</v>
      </c>
      <c r="AB37" s="2">
        <v>154.90731327325338</v>
      </c>
      <c r="AC37" s="2">
        <v>0.49247106226497328</v>
      </c>
      <c r="AD37" s="2">
        <v>0.92176312519462622</v>
      </c>
      <c r="AE37" s="2">
        <v>78.828119677466788</v>
      </c>
      <c r="AF37" s="2">
        <v>25</v>
      </c>
      <c r="AG37" s="2">
        <v>6.2986438130688391</v>
      </c>
      <c r="AH37" s="7">
        <v>6.3183426555594382</v>
      </c>
      <c r="AI37" s="2">
        <v>157.95856638898596</v>
      </c>
      <c r="AJ37" s="2">
        <v>157.46609532672099</v>
      </c>
      <c r="AK37" s="4">
        <v>81.197815089207793</v>
      </c>
    </row>
    <row r="38" spans="1:37" x14ac:dyDescent="0.35">
      <c r="A38" s="3" t="s">
        <v>32</v>
      </c>
      <c r="B38" s="3" t="s">
        <v>56</v>
      </c>
      <c r="C38" s="3">
        <v>400.02</v>
      </c>
      <c r="D38" s="2" t="s">
        <v>48</v>
      </c>
      <c r="E38" s="8" t="s">
        <v>37</v>
      </c>
      <c r="F38" s="5">
        <v>4</v>
      </c>
      <c r="G38" s="2"/>
      <c r="H38" s="2">
        <v>600</v>
      </c>
      <c r="I38" s="2">
        <v>25</v>
      </c>
      <c r="J38" s="2">
        <v>86.623782215152943</v>
      </c>
      <c r="K38">
        <v>3.3292795752172782E-2</v>
      </c>
      <c r="L38">
        <v>1.0343037873379293E-3</v>
      </c>
      <c r="M38">
        <v>3.1066894923368751E-2</v>
      </c>
      <c r="N38">
        <v>126.79</v>
      </c>
      <c r="O38">
        <v>0.21475707844064029</v>
      </c>
      <c r="P38" s="1">
        <v>8.762714169288334E-2</v>
      </c>
      <c r="Q38">
        <v>0.40802911982760948</v>
      </c>
      <c r="R38">
        <v>100.41690928334438</v>
      </c>
      <c r="S38">
        <v>16.823798891006039</v>
      </c>
      <c r="T38">
        <v>9.107091034750562</v>
      </c>
      <c r="U38" s="2">
        <v>0.54132191508893934</v>
      </c>
      <c r="V38" s="2">
        <v>0.85650207037314108</v>
      </c>
      <c r="W38" s="2">
        <v>3.8870654145259149E-2</v>
      </c>
      <c r="X38" s="2">
        <v>0.1213403314991706</v>
      </c>
      <c r="Y38" s="2">
        <v>80.308493376739591</v>
      </c>
      <c r="Z38" s="2">
        <v>4.0564455536856593E-2</v>
      </c>
      <c r="AA38" s="2">
        <v>0.12301431690440237</v>
      </c>
      <c r="AB38" s="2">
        <v>74.759150362081854</v>
      </c>
      <c r="AC38" s="2">
        <v>1.0141113884214148</v>
      </c>
      <c r="AD38" s="2">
        <v>0.92176312519462622</v>
      </c>
      <c r="AE38" s="2">
        <v>45.208400318023465</v>
      </c>
      <c r="AF38" s="2">
        <v>25</v>
      </c>
      <c r="AG38" s="2">
        <v>8.769986835928286</v>
      </c>
      <c r="AH38" s="7">
        <v>8.810551291465142</v>
      </c>
      <c r="AI38" s="2">
        <v>220.26378228662855</v>
      </c>
      <c r="AJ38" s="2">
        <v>219.24967089820714</v>
      </c>
      <c r="AK38" s="4">
        <v>81.197815089207793</v>
      </c>
    </row>
    <row r="39" spans="1:37" x14ac:dyDescent="0.35">
      <c r="A39" s="3" t="s">
        <v>42</v>
      </c>
      <c r="B39" s="3" t="s">
        <v>56</v>
      </c>
      <c r="C39" s="3">
        <v>200.04</v>
      </c>
      <c r="D39" s="2" t="s">
        <v>48</v>
      </c>
      <c r="E39" s="8" t="s">
        <v>37</v>
      </c>
      <c r="F39" s="5">
        <v>4</v>
      </c>
      <c r="G39" s="2"/>
      <c r="H39" s="2">
        <v>25</v>
      </c>
      <c r="I39" s="2">
        <v>1.0416666666666667</v>
      </c>
      <c r="J39" s="2">
        <v>116.45656259558893</v>
      </c>
      <c r="K39">
        <v>3.3470865773383263E-2</v>
      </c>
      <c r="L39">
        <v>9.5400945794963646E-4</v>
      </c>
      <c r="M39">
        <v>2.8502682434593158E-2</v>
      </c>
      <c r="N39">
        <v>123.01</v>
      </c>
      <c r="O39">
        <v>0.19759162139385153</v>
      </c>
      <c r="P39" s="1">
        <v>0.10133696529618064</v>
      </c>
      <c r="Q39">
        <v>0.51286063944072657</v>
      </c>
      <c r="R39">
        <v>100.41690928334438</v>
      </c>
      <c r="S39">
        <v>16.823798891006039</v>
      </c>
      <c r="T39">
        <v>9.107091034750562</v>
      </c>
      <c r="U39" s="2">
        <v>0.54132191508893934</v>
      </c>
      <c r="V39" s="2">
        <v>0.85650207037314108</v>
      </c>
      <c r="W39" s="2">
        <v>3.9078557928997705E-2</v>
      </c>
      <c r="X39" s="2">
        <v>0.12198910760307723</v>
      </c>
      <c r="Y39" s="2">
        <v>79.881092544197813</v>
      </c>
      <c r="Z39" s="2">
        <v>4.0684863281358091E-2</v>
      </c>
      <c r="AA39" s="2">
        <v>0.12444216907656373</v>
      </c>
      <c r="AB39" s="2">
        <v>75.179918503231406</v>
      </c>
      <c r="AC39" s="2">
        <v>4.2380065918081349E-2</v>
      </c>
      <c r="AD39" s="2">
        <v>0.92176312519462622</v>
      </c>
      <c r="AE39" s="2">
        <v>49.872592869705358</v>
      </c>
      <c r="AF39" s="2">
        <v>1.0416666666666667</v>
      </c>
      <c r="AG39" s="2">
        <v>10.444958909208202</v>
      </c>
      <c r="AH39" s="7">
        <v>10.48564377248956</v>
      </c>
      <c r="AI39" s="2">
        <v>10.922545596343292</v>
      </c>
      <c r="AJ39" s="2">
        <v>10.880165530425211</v>
      </c>
      <c r="AK39" s="4">
        <v>81.197815089207793</v>
      </c>
    </row>
    <row r="40" spans="1:37" x14ac:dyDescent="0.35">
      <c r="A40" s="3" t="s">
        <v>42</v>
      </c>
      <c r="B40" s="3" t="s">
        <v>56</v>
      </c>
      <c r="C40" s="3">
        <v>400.02</v>
      </c>
      <c r="D40" s="2" t="s">
        <v>48</v>
      </c>
      <c r="E40" s="8" t="s">
        <v>37</v>
      </c>
      <c r="F40" s="5">
        <v>4</v>
      </c>
      <c r="G40" s="2"/>
      <c r="H40" s="2">
        <v>25</v>
      </c>
      <c r="I40" s="2">
        <v>1.0416666666666667</v>
      </c>
      <c r="J40" s="2">
        <v>83.398999116407921</v>
      </c>
      <c r="K40">
        <v>3.3367301684441249E-2</v>
      </c>
      <c r="L40">
        <v>8.9681614412906755E-4</v>
      </c>
      <c r="M40">
        <v>2.6877095205670814E-2</v>
      </c>
      <c r="N40">
        <v>114.75</v>
      </c>
      <c r="O40">
        <v>0.20194532836519039</v>
      </c>
      <c r="P40" s="1">
        <v>9.9293125535271656E-2</v>
      </c>
      <c r="Q40">
        <v>0.49168320128561566</v>
      </c>
      <c r="R40">
        <v>100.41690928334438</v>
      </c>
      <c r="S40">
        <v>16.823798891006039</v>
      </c>
      <c r="T40">
        <v>9.107091034750562</v>
      </c>
      <c r="U40" s="2">
        <v>0.54132191508893934</v>
      </c>
      <c r="V40" s="2">
        <v>0.85650207037314108</v>
      </c>
      <c r="W40" s="2">
        <v>3.8957642764254556E-2</v>
      </c>
      <c r="X40" s="2">
        <v>0.12161151378471806</v>
      </c>
      <c r="Y40" s="2">
        <v>80.128931720272305</v>
      </c>
      <c r="Z40" s="2">
        <v>4.0717514906870596E-2</v>
      </c>
      <c r="AA40" s="2">
        <v>0.12407058906242852</v>
      </c>
      <c r="AB40" s="2">
        <v>74.835267619959311</v>
      </c>
      <c r="AC40" s="2">
        <v>4.2414078027990208E-2</v>
      </c>
      <c r="AD40" s="2">
        <v>0.92176312519462622</v>
      </c>
      <c r="AE40" s="2">
        <v>44.755881749653199</v>
      </c>
      <c r="AF40" s="2">
        <v>1.0416666666666667</v>
      </c>
      <c r="AG40" s="2">
        <v>8.6313254083088164</v>
      </c>
      <c r="AH40" s="7">
        <v>8.6720429232156864</v>
      </c>
      <c r="AI40" s="2">
        <v>9.0333780450163399</v>
      </c>
      <c r="AJ40" s="2">
        <v>8.9909639669883514</v>
      </c>
      <c r="AK40" s="4">
        <v>81.197815089207793</v>
      </c>
    </row>
    <row r="41" spans="1:37" x14ac:dyDescent="0.35">
      <c r="A41" s="3" t="s">
        <v>33</v>
      </c>
      <c r="B41" s="3" t="s">
        <v>56</v>
      </c>
      <c r="C41" s="3">
        <v>100.04</v>
      </c>
      <c r="D41" s="2" t="s">
        <v>48</v>
      </c>
      <c r="E41" s="8" t="s">
        <v>37</v>
      </c>
      <c r="F41" s="5">
        <v>4</v>
      </c>
      <c r="G41" s="2"/>
      <c r="H41" s="2">
        <v>15</v>
      </c>
      <c r="I41" s="2">
        <v>0.625</v>
      </c>
      <c r="J41" s="2">
        <v>124.57553656280581</v>
      </c>
      <c r="K41">
        <v>3.3323195528055655E-2</v>
      </c>
      <c r="L41">
        <v>9.2830733795662705E-4</v>
      </c>
      <c r="M41">
        <v>2.7857692614595177E-2</v>
      </c>
      <c r="N41">
        <v>51.35</v>
      </c>
      <c r="O41">
        <v>0.1376759614234502</v>
      </c>
      <c r="P41" s="1">
        <v>0.15732511727972687</v>
      </c>
      <c r="Q41">
        <v>1.1427203097267047</v>
      </c>
      <c r="R41">
        <v>100.41690928334438</v>
      </c>
      <c r="S41">
        <v>16.823798891006039</v>
      </c>
      <c r="T41">
        <v>9.107091034750562</v>
      </c>
      <c r="U41" s="2">
        <v>0.54132191508893934</v>
      </c>
      <c r="V41" s="2">
        <v>0.85650207037314108</v>
      </c>
      <c r="W41" s="2">
        <v>3.8906147084429313E-2</v>
      </c>
      <c r="X41" s="2">
        <v>0.1214508429010174</v>
      </c>
      <c r="Y41" s="2">
        <v>80.235042068485242</v>
      </c>
      <c r="Z41" s="2">
        <v>4.1587275836589978E-2</v>
      </c>
      <c r="AA41" s="2">
        <v>0.14724237648693977</v>
      </c>
      <c r="AB41" s="2">
        <v>85.135731600779152</v>
      </c>
      <c r="AC41" s="2">
        <v>2.5992047397868735E-2</v>
      </c>
      <c r="AD41" s="2">
        <v>0.92176312519462622</v>
      </c>
      <c r="AE41" s="2">
        <v>55.322767514606674</v>
      </c>
      <c r="AF41" s="2">
        <v>0.625</v>
      </c>
      <c r="AG41" s="2">
        <v>11.683633539953178</v>
      </c>
      <c r="AH41" s="7">
        <v>11.725220815789768</v>
      </c>
      <c r="AI41" s="2">
        <v>7.3282630098686052</v>
      </c>
      <c r="AJ41" s="2">
        <v>7.302270962470736</v>
      </c>
      <c r="AK41" s="4">
        <v>81.197815089207793</v>
      </c>
    </row>
    <row r="42" spans="1:37" x14ac:dyDescent="0.35">
      <c r="A42" s="3" t="s">
        <v>33</v>
      </c>
      <c r="B42" s="3" t="s">
        <v>56</v>
      </c>
      <c r="C42" s="3">
        <v>300.05</v>
      </c>
      <c r="D42" s="2" t="s">
        <v>48</v>
      </c>
      <c r="E42" s="8" t="s">
        <v>37</v>
      </c>
      <c r="F42" s="5">
        <v>4</v>
      </c>
      <c r="G42" s="2"/>
      <c r="H42" s="2">
        <v>15</v>
      </c>
      <c r="I42" s="2">
        <v>0.625</v>
      </c>
      <c r="J42" s="2">
        <v>83.027716283632486</v>
      </c>
      <c r="K42">
        <v>1.5363447925768926E-2</v>
      </c>
      <c r="L42">
        <v>9.5399682337830795E-4</v>
      </c>
      <c r="M42">
        <v>6.2095229403432324E-2</v>
      </c>
      <c r="N42">
        <v>112.94</v>
      </c>
      <c r="O42">
        <v>0.17469354553502595</v>
      </c>
      <c r="P42" s="1">
        <v>9.0065699842521357E-2</v>
      </c>
      <c r="Q42">
        <v>0.51556398129467951</v>
      </c>
      <c r="R42">
        <v>100.41690928334438</v>
      </c>
      <c r="S42">
        <v>16.823798891006039</v>
      </c>
      <c r="T42">
        <v>9.107091034750562</v>
      </c>
      <c r="U42" s="2">
        <v>0.54132191508893934</v>
      </c>
      <c r="V42" s="2">
        <v>0.85650207037314108</v>
      </c>
      <c r="W42" s="2">
        <v>1.793743232760165E-2</v>
      </c>
      <c r="X42" s="2">
        <v>5.5994839771679308E-2</v>
      </c>
      <c r="Y42" s="2">
        <v>174.03133633280518</v>
      </c>
      <c r="Z42" s="2">
        <v>1.9484214207670943E-2</v>
      </c>
      <c r="AA42" s="2">
        <v>5.8616177126462561E-2</v>
      </c>
      <c r="AB42" s="2">
        <v>154.40156565923834</v>
      </c>
      <c r="AC42" s="2">
        <v>1.2177633879794338E-2</v>
      </c>
      <c r="AD42" s="2">
        <v>0.92176312519462622</v>
      </c>
      <c r="AE42" s="2">
        <v>78.501701875722119</v>
      </c>
      <c r="AF42" s="2">
        <v>0.625</v>
      </c>
      <c r="AG42" s="2">
        <v>6.1974475776449376</v>
      </c>
      <c r="AH42" s="7">
        <v>6.2169317918526081</v>
      </c>
      <c r="AI42" s="2">
        <v>3.8855823699078802</v>
      </c>
      <c r="AJ42" s="2">
        <v>3.8734047360280859</v>
      </c>
      <c r="AK42" s="4">
        <v>81.197815089207793</v>
      </c>
    </row>
    <row r="43" spans="1:37" x14ac:dyDescent="0.35">
      <c r="A43" s="3" t="s">
        <v>33</v>
      </c>
      <c r="B43" s="3" t="s">
        <v>56</v>
      </c>
      <c r="C43" s="3">
        <v>400.02</v>
      </c>
      <c r="D43" s="2" t="s">
        <v>48</v>
      </c>
      <c r="E43" s="8" t="s">
        <v>37</v>
      </c>
      <c r="F43" s="5">
        <v>4</v>
      </c>
      <c r="G43" s="2"/>
      <c r="H43" s="2">
        <v>15</v>
      </c>
      <c r="I43" s="2">
        <v>0.625</v>
      </c>
      <c r="J43" s="2">
        <v>83.199102345524423</v>
      </c>
      <c r="K43">
        <v>3.3247574541690028E-2</v>
      </c>
      <c r="L43">
        <v>1.0172689197580471E-3</v>
      </c>
      <c r="M43">
        <v>3.0596785894335427E-2</v>
      </c>
      <c r="N43">
        <v>158.94999999999999</v>
      </c>
      <c r="O43">
        <v>0.2634782638223237</v>
      </c>
      <c r="P43" s="1">
        <v>9.806037709450402E-2</v>
      </c>
      <c r="Q43">
        <v>0.37217634453759318</v>
      </c>
      <c r="R43">
        <v>100.41690928334438</v>
      </c>
      <c r="S43">
        <v>16.823798891006039</v>
      </c>
      <c r="T43">
        <v>9.107091034750562</v>
      </c>
      <c r="U43" s="2">
        <v>0.54132191508893934</v>
      </c>
      <c r="V43" s="2">
        <v>0.85650207037314108</v>
      </c>
      <c r="W43" s="2">
        <v>3.8817856595729526E-2</v>
      </c>
      <c r="X43" s="2">
        <v>0.1211754707039155</v>
      </c>
      <c r="Y43" s="2">
        <v>80.417693517948237</v>
      </c>
      <c r="Z43" s="2">
        <v>4.047547385790206E-2</v>
      </c>
      <c r="AA43" s="2">
        <v>0.12248090814224122</v>
      </c>
      <c r="AB43" s="2">
        <v>74.76262027171434</v>
      </c>
      <c r="AC43" s="2">
        <v>2.5297171161188788E-2</v>
      </c>
      <c r="AD43" s="2">
        <v>0.92176312519462622</v>
      </c>
      <c r="AE43" s="2">
        <v>44.694964412073688</v>
      </c>
      <c r="AF43" s="2">
        <v>0.625</v>
      </c>
      <c r="AG43" s="2">
        <v>8.5652390897926836</v>
      </c>
      <c r="AH43" s="7">
        <v>8.6057145636505847</v>
      </c>
      <c r="AI43" s="2">
        <v>5.3785716022816157</v>
      </c>
      <c r="AJ43" s="2">
        <v>5.3532744311204272</v>
      </c>
      <c r="AK43" s="4">
        <v>81.197815089207793</v>
      </c>
    </row>
    <row r="44" spans="1:37" x14ac:dyDescent="0.35">
      <c r="A44" s="3"/>
      <c r="B44" s="3"/>
      <c r="C44" s="3"/>
      <c r="D44" s="2"/>
      <c r="E44" s="8"/>
      <c r="F44" s="5"/>
      <c r="G44" s="2"/>
      <c r="H44" s="2"/>
      <c r="I44" s="2"/>
      <c r="J44" s="2"/>
      <c r="K44" s="2"/>
      <c r="L44" s="2"/>
      <c r="M44" s="2"/>
      <c r="N44" s="2"/>
      <c r="O44" s="2"/>
      <c r="P44" s="7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7"/>
      <c r="AI44" s="2"/>
      <c r="AJ44" s="2"/>
      <c r="AK44" s="4"/>
    </row>
    <row r="45" spans="1:37" x14ac:dyDescent="0.35">
      <c r="A45" s="3" t="s">
        <v>32</v>
      </c>
      <c r="B45" s="3" t="s">
        <v>56</v>
      </c>
      <c r="C45" s="3">
        <v>100.07</v>
      </c>
      <c r="D45" s="2" t="s">
        <v>50</v>
      </c>
      <c r="E45" s="8" t="s">
        <v>39</v>
      </c>
      <c r="F45" s="5">
        <v>2</v>
      </c>
      <c r="G45" s="2"/>
      <c r="H45" s="2">
        <v>600</v>
      </c>
      <c r="I45" s="2">
        <v>25</v>
      </c>
      <c r="J45" s="2">
        <v>98.047065386864148</v>
      </c>
      <c r="K45">
        <v>1.991604996321512E-2</v>
      </c>
      <c r="L45">
        <v>1.2198016582059316E-3</v>
      </c>
      <c r="M45">
        <v>6.1247168010669852E-2</v>
      </c>
      <c r="N45">
        <v>28.98</v>
      </c>
      <c r="O45">
        <v>0.12128194748969758</v>
      </c>
      <c r="P45" s="1">
        <v>0.20072796413354421</v>
      </c>
      <c r="Q45">
        <v>1.6550522834455248</v>
      </c>
      <c r="R45">
        <v>100.3531825820089</v>
      </c>
      <c r="S45">
        <v>15.407532957335697</v>
      </c>
      <c r="T45">
        <v>8.577141923556141</v>
      </c>
      <c r="U45" s="2">
        <v>0.55668496360233122</v>
      </c>
      <c r="V45" s="2">
        <v>0.86690188562199233</v>
      </c>
      <c r="W45" s="2">
        <v>2.2973822405433549E-2</v>
      </c>
      <c r="X45" s="2">
        <v>6.1714857265960293E-2</v>
      </c>
      <c r="Y45" s="2">
        <v>116.92926232907442</v>
      </c>
      <c r="Z45" s="2">
        <v>2.7158844748073216E-2</v>
      </c>
      <c r="AA45" s="2">
        <v>0.15672520247179661</v>
      </c>
      <c r="AB45" s="2">
        <v>212.47911784253918</v>
      </c>
      <c r="AC45" s="2">
        <v>0.67897111870183036</v>
      </c>
      <c r="AD45" s="2">
        <v>0.44697254917263762</v>
      </c>
      <c r="AE45" s="2">
        <v>108.53400199098037</v>
      </c>
      <c r="AF45" s="2">
        <v>25</v>
      </c>
      <c r="AG45" s="2">
        <v>1.1865567633023482</v>
      </c>
      <c r="AH45" s="7">
        <v>1.2137156080504214</v>
      </c>
      <c r="AI45" s="2">
        <v>30.342890201260538</v>
      </c>
      <c r="AJ45" s="2">
        <v>29.663919082558703</v>
      </c>
      <c r="AK45" s="4">
        <v>3.1949229609086736</v>
      </c>
    </row>
    <row r="46" spans="1:37" x14ac:dyDescent="0.35">
      <c r="A46" s="3" t="s">
        <v>32</v>
      </c>
      <c r="B46" s="3" t="s">
        <v>56</v>
      </c>
      <c r="C46" s="3">
        <v>300.02</v>
      </c>
      <c r="D46" s="2" t="s">
        <v>50</v>
      </c>
      <c r="E46" s="8" t="s">
        <v>39</v>
      </c>
      <c r="F46" s="5">
        <v>2</v>
      </c>
      <c r="G46" s="2"/>
      <c r="H46" s="2">
        <v>600</v>
      </c>
      <c r="I46" s="2">
        <v>25</v>
      </c>
      <c r="J46" s="2">
        <v>82.758418701981199</v>
      </c>
      <c r="K46">
        <v>1.8295770096329902E-2</v>
      </c>
      <c r="L46">
        <v>1.0444532705927759E-3</v>
      </c>
      <c r="M46">
        <v>5.7087144465282243E-2</v>
      </c>
      <c r="N46">
        <v>98.15</v>
      </c>
      <c r="O46">
        <v>0.15162169644001328</v>
      </c>
      <c r="P46" s="1">
        <v>7.7637841514920147E-2</v>
      </c>
      <c r="Q46">
        <v>0.51204968245185367</v>
      </c>
      <c r="R46">
        <v>100.3531825820089</v>
      </c>
      <c r="S46">
        <v>15.407532957335697</v>
      </c>
      <c r="T46">
        <v>8.577141923556141</v>
      </c>
      <c r="U46" s="2">
        <v>0.55668496360233122</v>
      </c>
      <c r="V46" s="2">
        <v>0.86690188562199233</v>
      </c>
      <c r="W46" s="2">
        <v>2.1104775984196751E-2</v>
      </c>
      <c r="X46" s="2">
        <v>5.6693648002474346E-2</v>
      </c>
      <c r="Y46" s="2">
        <v>127.28373465036725</v>
      </c>
      <c r="Z46" s="2">
        <v>2.2649571668761328E-2</v>
      </c>
      <c r="AA46" s="2">
        <v>5.9596855252479895E-2</v>
      </c>
      <c r="AB46" s="2">
        <v>116.17250583231638</v>
      </c>
      <c r="AC46" s="2">
        <v>0.5662392917190332</v>
      </c>
      <c r="AD46" s="2">
        <v>0.44697254917263762</v>
      </c>
      <c r="AE46" s="2">
        <v>82.694655729224323</v>
      </c>
      <c r="AF46" s="2">
        <v>25</v>
      </c>
      <c r="AG46" s="2">
        <v>0.63392998689289748</v>
      </c>
      <c r="AH46" s="7">
        <v>0.65657955856165884</v>
      </c>
      <c r="AI46" s="2">
        <v>16.414488964041471</v>
      </c>
      <c r="AJ46" s="2">
        <v>15.848249672322437</v>
      </c>
      <c r="AK46" s="4">
        <v>3.1949229609086736</v>
      </c>
    </row>
    <row r="47" spans="1:37" x14ac:dyDescent="0.35">
      <c r="A47" s="3" t="s">
        <v>33</v>
      </c>
      <c r="B47" s="3" t="s">
        <v>56</v>
      </c>
      <c r="C47" s="3">
        <v>100.07</v>
      </c>
      <c r="D47" s="2" t="s">
        <v>50</v>
      </c>
      <c r="E47" s="8" t="s">
        <v>39</v>
      </c>
      <c r="F47" s="5">
        <v>2</v>
      </c>
      <c r="G47" s="2"/>
      <c r="H47" s="2">
        <v>15</v>
      </c>
      <c r="I47" s="2">
        <v>0.625</v>
      </c>
      <c r="J47" s="2">
        <v>81.201776584170403</v>
      </c>
      <c r="K47">
        <v>1.997385002548599E-2</v>
      </c>
      <c r="L47">
        <v>9.4287395107114902E-4</v>
      </c>
      <c r="M47">
        <v>4.7205418578194602E-2</v>
      </c>
      <c r="N47">
        <v>145.74</v>
      </c>
      <c r="O47">
        <v>0.23163705196556653</v>
      </c>
      <c r="P47" s="1">
        <v>0.10040141950444008</v>
      </c>
      <c r="Q47">
        <v>0.43344283072366602</v>
      </c>
      <c r="R47">
        <v>100.3531825820089</v>
      </c>
      <c r="S47">
        <v>15.407532957335697</v>
      </c>
      <c r="T47">
        <v>8.577141923556141</v>
      </c>
      <c r="U47" s="2">
        <v>0.55668496360233122</v>
      </c>
      <c r="V47" s="2">
        <v>0.86690188562199233</v>
      </c>
      <c r="W47" s="2">
        <v>2.3040496689143753E-2</v>
      </c>
      <c r="X47" s="2">
        <v>6.1893162529707689E-2</v>
      </c>
      <c r="Y47" s="2">
        <v>116.58938197186646</v>
      </c>
      <c r="Z47" s="2">
        <v>2.4629882252239447E-2</v>
      </c>
      <c r="AA47" s="2">
        <v>6.3547891847415744E-2</v>
      </c>
      <c r="AB47" s="2">
        <v>104.75541374756911</v>
      </c>
      <c r="AC47" s="2">
        <v>1.5393676407649654E-2</v>
      </c>
      <c r="AD47" s="2">
        <v>0.44697254917263762</v>
      </c>
      <c r="AE47" s="2">
        <v>79.836125947958038</v>
      </c>
      <c r="AF47" s="2">
        <v>0.625</v>
      </c>
      <c r="AG47" s="2">
        <v>0.64439819116397379</v>
      </c>
      <c r="AH47" s="7">
        <v>0.66902807341621329</v>
      </c>
      <c r="AI47" s="2">
        <v>0.41814254588513333</v>
      </c>
      <c r="AJ47" s="2">
        <v>0.40274886947748362</v>
      </c>
      <c r="AK47" s="4">
        <v>3.1949229609086736</v>
      </c>
    </row>
    <row r="48" spans="1:37" x14ac:dyDescent="0.35">
      <c r="A48" s="3" t="s">
        <v>33</v>
      </c>
      <c r="B48" s="3" t="s">
        <v>56</v>
      </c>
      <c r="C48" s="3">
        <v>300.02</v>
      </c>
      <c r="D48" s="2" t="s">
        <v>50</v>
      </c>
      <c r="E48" s="8" t="s">
        <v>39</v>
      </c>
      <c r="F48" s="5">
        <v>2</v>
      </c>
      <c r="G48" s="2"/>
      <c r="H48" s="2">
        <v>15</v>
      </c>
      <c r="I48" s="2">
        <v>0.625</v>
      </c>
      <c r="J48" s="2">
        <v>83.50061143644335</v>
      </c>
      <c r="K48">
        <v>1.8338887692490102E-2</v>
      </c>
      <c r="L48">
        <v>1.0065498923503482E-3</v>
      </c>
      <c r="M48">
        <v>5.4886092833347638E-2</v>
      </c>
      <c r="N48">
        <v>120.87</v>
      </c>
      <c r="O48">
        <v>0.21444461379837623</v>
      </c>
      <c r="P48" s="1">
        <v>0.10548420918924407</v>
      </c>
      <c r="Q48">
        <v>0.49189488754621635</v>
      </c>
      <c r="R48">
        <v>100.3531825820089</v>
      </c>
      <c r="S48">
        <v>15.407532957335697</v>
      </c>
      <c r="T48">
        <v>8.577141923556141</v>
      </c>
      <c r="U48" s="2">
        <v>0.55668496360233122</v>
      </c>
      <c r="V48" s="2">
        <v>0.86690188562199233</v>
      </c>
      <c r="W48" s="2">
        <v>2.1154513557589228E-2</v>
      </c>
      <c r="X48" s="2">
        <v>5.6827150917893171E-2</v>
      </c>
      <c r="Y48" s="2">
        <v>126.98423186566028</v>
      </c>
      <c r="Z48" s="2">
        <v>2.292868923226761E-2</v>
      </c>
      <c r="AA48" s="2">
        <v>5.9206290575077529E-2</v>
      </c>
      <c r="AB48" s="2">
        <v>112.61841121325843</v>
      </c>
      <c r="AC48" s="2">
        <v>1.4330430770167256E-2</v>
      </c>
      <c r="AD48" s="2">
        <v>0.44697254917263762</v>
      </c>
      <c r="AE48" s="2">
        <v>82.78648668755902</v>
      </c>
      <c r="AF48" s="2">
        <v>0.625</v>
      </c>
      <c r="AG48" s="2">
        <v>0.63267103164811211</v>
      </c>
      <c r="AH48" s="7">
        <v>0.65559972088037977</v>
      </c>
      <c r="AI48" s="2">
        <v>0.40974982555023737</v>
      </c>
      <c r="AJ48" s="2">
        <v>0.39541939478007004</v>
      </c>
      <c r="AK48" s="4">
        <v>3.1949229609086736</v>
      </c>
    </row>
    <row r="49" spans="1:37" x14ac:dyDescent="0.35">
      <c r="A49" s="3"/>
      <c r="B49" s="3"/>
      <c r="C49" s="3"/>
      <c r="D49" s="2"/>
      <c r="E49" s="8"/>
      <c r="F49" s="5"/>
      <c r="G49" s="2"/>
      <c r="H49" s="2"/>
      <c r="I49" s="2"/>
      <c r="J49" s="2"/>
      <c r="K49" s="2"/>
      <c r="L49" s="2"/>
      <c r="M49" s="2"/>
      <c r="N49" s="2"/>
      <c r="O49" s="2"/>
      <c r="P49" s="7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7"/>
      <c r="AI49" s="2"/>
      <c r="AJ49" s="2"/>
      <c r="AK49" s="4"/>
    </row>
    <row r="50" spans="1:37" x14ac:dyDescent="0.35">
      <c r="A50" s="3" t="s">
        <v>32</v>
      </c>
      <c r="B50" s="3" t="s">
        <v>53</v>
      </c>
      <c r="C50" s="3">
        <v>100.03</v>
      </c>
      <c r="D50" s="2" t="s">
        <v>47</v>
      </c>
      <c r="E50" s="8" t="s">
        <v>36</v>
      </c>
      <c r="F50" s="5">
        <v>1</v>
      </c>
      <c r="G50" s="2"/>
      <c r="H50" s="2">
        <v>600</v>
      </c>
      <c r="I50" s="2">
        <v>25</v>
      </c>
      <c r="J50" s="2">
        <v>51.333810374788563</v>
      </c>
      <c r="K50">
        <v>1.9786665272202169E-2</v>
      </c>
      <c r="L50">
        <v>1.0158034447793919E-3</v>
      </c>
      <c r="M50">
        <v>5.1337778792188433E-2</v>
      </c>
      <c r="N50">
        <v>107.54</v>
      </c>
      <c r="O50">
        <v>0.19518855599251606</v>
      </c>
      <c r="P50" s="1">
        <v>8.8417433744378479E-2</v>
      </c>
      <c r="Q50">
        <v>0.45298472184900324</v>
      </c>
      <c r="R50">
        <v>99.961132282585908</v>
      </c>
      <c r="S50">
        <v>17.170463478862892</v>
      </c>
      <c r="T50">
        <v>7.9121780107013757</v>
      </c>
      <c r="U50" s="2">
        <v>0.46080165631180486</v>
      </c>
      <c r="V50" s="2">
        <v>0.85340878037867418</v>
      </c>
      <c r="W50" s="2">
        <v>2.3185448435886068E-2</v>
      </c>
      <c r="X50" s="2">
        <v>7.0751874545603277E-2</v>
      </c>
      <c r="Y50" s="2">
        <v>131.61547351877908</v>
      </c>
      <c r="Z50" s="2">
        <v>2.5000480572695775E-2</v>
      </c>
      <c r="AA50" s="2">
        <v>7.3010935891309053E-2</v>
      </c>
      <c r="AB50" s="2">
        <v>116.8130064116183</v>
      </c>
      <c r="AC50" s="2">
        <v>0.62501201431739439</v>
      </c>
      <c r="AD50" s="2">
        <v>0.98930993045852045</v>
      </c>
      <c r="AE50" s="2">
        <v>115.42053489781935</v>
      </c>
      <c r="AF50" s="2">
        <v>25</v>
      </c>
      <c r="AG50" s="2">
        <v>194.51757621157603</v>
      </c>
      <c r="AH50" s="7">
        <v>194.54257669214871</v>
      </c>
      <c r="AI50" s="2">
        <v>4863.5644173037181</v>
      </c>
      <c r="AJ50" s="2">
        <v>4862.9394052894004</v>
      </c>
      <c r="AK50" s="4">
        <v>1499.8104021734759</v>
      </c>
    </row>
    <row r="51" spans="1:37" x14ac:dyDescent="0.35">
      <c r="A51" s="3" t="s">
        <v>32</v>
      </c>
      <c r="B51" s="3" t="s">
        <v>53</v>
      </c>
      <c r="C51" s="3">
        <v>100.06</v>
      </c>
      <c r="D51" s="2" t="s">
        <v>47</v>
      </c>
      <c r="E51" s="8" t="s">
        <v>36</v>
      </c>
      <c r="F51" s="5">
        <v>2</v>
      </c>
      <c r="G51" s="2"/>
      <c r="H51" s="2">
        <v>600</v>
      </c>
      <c r="I51" s="2">
        <v>25</v>
      </c>
      <c r="J51" s="2">
        <v>70.590535743215497</v>
      </c>
      <c r="K51">
        <v>1.9816998151512812E-2</v>
      </c>
      <c r="L51">
        <v>9.9380900652792578E-4</v>
      </c>
      <c r="M51">
        <v>5.0149321250860558E-2</v>
      </c>
      <c r="N51">
        <v>58.28</v>
      </c>
      <c r="O51">
        <v>0.14119258469401683</v>
      </c>
      <c r="P51" s="1">
        <v>0.1534535802619062</v>
      </c>
      <c r="Q51">
        <v>1.0868388066870551</v>
      </c>
      <c r="R51">
        <v>99.961132282585908</v>
      </c>
      <c r="S51">
        <v>17.170463478862892</v>
      </c>
      <c r="T51">
        <v>7.9121780107013757</v>
      </c>
      <c r="U51" s="2">
        <v>0.46080165631180486</v>
      </c>
      <c r="V51" s="2">
        <v>0.85340878037867418</v>
      </c>
      <c r="W51" s="2">
        <v>2.3220991636293712E-2</v>
      </c>
      <c r="X51" s="2">
        <v>7.0860274027331402E-2</v>
      </c>
      <c r="Y51" s="2">
        <v>131.41389977443438</v>
      </c>
      <c r="Z51" s="2">
        <v>2.5643650948133395E-2</v>
      </c>
      <c r="AA51" s="2">
        <v>9.1464458587445466E-2</v>
      </c>
      <c r="AB51" s="2">
        <v>139.08895825742565</v>
      </c>
      <c r="AC51" s="2">
        <v>0.64109127370333485</v>
      </c>
      <c r="AD51" s="2">
        <v>0.98930993045852045</v>
      </c>
      <c r="AE51" s="2">
        <v>98.047065386864148</v>
      </c>
      <c r="AF51" s="2">
        <v>25</v>
      </c>
      <c r="AG51" s="2">
        <v>123.80255593503722</v>
      </c>
      <c r="AH51" s="7">
        <v>123.82819958598536</v>
      </c>
      <c r="AI51" s="2">
        <v>3095.7049896496342</v>
      </c>
      <c r="AJ51" s="2">
        <v>3095.0638983759304</v>
      </c>
      <c r="AK51" s="4">
        <v>1499.8104021734759</v>
      </c>
    </row>
    <row r="52" spans="1:37" s="1" customFormat="1" x14ac:dyDescent="0.35">
      <c r="A52" s="3" t="s">
        <v>32</v>
      </c>
      <c r="B52" s="3" t="s">
        <v>53</v>
      </c>
      <c r="C52" s="3">
        <v>200.01</v>
      </c>
      <c r="D52" s="2" t="s">
        <v>47</v>
      </c>
      <c r="E52" s="8" t="s">
        <v>36</v>
      </c>
      <c r="F52" s="5">
        <v>1</v>
      </c>
      <c r="G52" s="2"/>
      <c r="H52" s="2">
        <v>600</v>
      </c>
      <c r="I52" s="2">
        <v>25</v>
      </c>
      <c r="J52" s="2">
        <v>110.05375181530394</v>
      </c>
      <c r="K52">
        <v>2.0014747958453757E-2</v>
      </c>
      <c r="L52">
        <v>1.0184773802865183E-3</v>
      </c>
      <c r="M52">
        <v>5.088634552883977E-2</v>
      </c>
      <c r="N52">
        <v>161.66999999999999</v>
      </c>
      <c r="O52">
        <v>0.2670668068232111</v>
      </c>
      <c r="P52" s="1">
        <v>0.10307339925808723</v>
      </c>
      <c r="Q52">
        <v>0.38594612518177229</v>
      </c>
      <c r="R52">
        <v>99.961132282585908</v>
      </c>
      <c r="S52">
        <v>17.170463478862892</v>
      </c>
      <c r="T52">
        <v>7.9121780107013757</v>
      </c>
      <c r="U52" s="2">
        <v>0.46080165631180486</v>
      </c>
      <c r="V52" s="2">
        <v>0.85340878037867418</v>
      </c>
      <c r="W52" s="2">
        <v>2.3452709204108284E-2</v>
      </c>
      <c r="X52" s="2">
        <v>7.1567428961581608E-2</v>
      </c>
      <c r="Y52" s="2">
        <v>130.11560285763412</v>
      </c>
      <c r="Z52" s="2">
        <v>2.510463477362156E-2</v>
      </c>
      <c r="AA52" s="2">
        <v>7.292722308765702E-2</v>
      </c>
      <c r="AB52" s="2">
        <v>115.71292230500224</v>
      </c>
      <c r="AC52" s="2">
        <v>0.62761586934053903</v>
      </c>
      <c r="AD52" s="2">
        <v>0.98930993045852045</v>
      </c>
      <c r="AE52" s="2">
        <v>115.59257516918518</v>
      </c>
      <c r="AF52" s="2">
        <v>25</v>
      </c>
      <c r="AG52" s="2">
        <v>262.2621306593951</v>
      </c>
      <c r="AH52" s="7">
        <v>262.28723529416874</v>
      </c>
      <c r="AI52" s="2">
        <v>6557.1808823542187</v>
      </c>
      <c r="AJ52" s="2">
        <v>6556.5532664848779</v>
      </c>
      <c r="AK52" s="4">
        <v>1499.8104021734759</v>
      </c>
    </row>
    <row r="53" spans="1:37" x14ac:dyDescent="0.35">
      <c r="A53" s="3" t="s">
        <v>42</v>
      </c>
      <c r="B53" s="3" t="s">
        <v>53</v>
      </c>
      <c r="C53" s="3">
        <v>100.03</v>
      </c>
      <c r="D53" s="2" t="s">
        <v>47</v>
      </c>
      <c r="E53" s="8" t="s">
        <v>36</v>
      </c>
      <c r="F53" s="5">
        <v>1</v>
      </c>
      <c r="G53" s="2"/>
      <c r="H53" s="2">
        <v>25</v>
      </c>
      <c r="I53" s="2">
        <v>1.0416666666666667</v>
      </c>
      <c r="J53" s="2">
        <v>98.017494131713249</v>
      </c>
      <c r="K53">
        <v>2.0083444016501941E-2</v>
      </c>
      <c r="L53">
        <v>9.5277041766513135E-4</v>
      </c>
      <c r="M53">
        <v>4.7440589217779057E-2</v>
      </c>
      <c r="N53">
        <v>147.41999999999999</v>
      </c>
      <c r="O53">
        <v>0.27530855480662103</v>
      </c>
      <c r="P53" s="1">
        <v>9.9635478308647746E-2</v>
      </c>
      <c r="Q53">
        <v>0.36190476673938632</v>
      </c>
      <c r="R53">
        <v>99.961132282585908</v>
      </c>
      <c r="S53">
        <v>17.170463478862892</v>
      </c>
      <c r="T53">
        <v>7.9121780107013757</v>
      </c>
      <c r="U53" s="2">
        <v>0.46080165631180486</v>
      </c>
      <c r="V53" s="2">
        <v>0.85340878037867418</v>
      </c>
      <c r="W53" s="2">
        <v>2.3533205280112685E-2</v>
      </c>
      <c r="X53" s="2">
        <v>7.1812885108593127E-2</v>
      </c>
      <c r="Y53" s="2">
        <v>129.67020835251756</v>
      </c>
      <c r="Z53" s="2">
        <v>2.5400716844395828E-2</v>
      </c>
      <c r="AA53" s="2">
        <v>7.3211987799059505E-2</v>
      </c>
      <c r="AB53" s="2">
        <v>113.47240306946162</v>
      </c>
      <c r="AC53" s="2">
        <v>2.6459080046245656E-2</v>
      </c>
      <c r="AD53" s="2">
        <v>0.98930993045852045</v>
      </c>
      <c r="AE53" s="2">
        <v>113.14374111655573</v>
      </c>
      <c r="AF53" s="2">
        <v>1.0416666666666667</v>
      </c>
      <c r="AG53" s="2">
        <v>248.57499633518631</v>
      </c>
      <c r="AH53" s="7">
        <v>248.6003970520307</v>
      </c>
      <c r="AI53" s="2">
        <v>258.95874692919864</v>
      </c>
      <c r="AJ53" s="2">
        <v>258.93228784915243</v>
      </c>
      <c r="AK53" s="4">
        <v>1499.8104021734759</v>
      </c>
    </row>
    <row r="54" spans="1:37" x14ac:dyDescent="0.35">
      <c r="A54" s="3" t="s">
        <v>42</v>
      </c>
      <c r="B54" s="3" t="s">
        <v>53</v>
      </c>
      <c r="C54" s="3">
        <v>200.01</v>
      </c>
      <c r="D54" s="2" t="s">
        <v>47</v>
      </c>
      <c r="E54" s="8" t="s">
        <v>36</v>
      </c>
      <c r="F54" s="5">
        <v>1</v>
      </c>
      <c r="G54" s="2"/>
      <c r="H54" s="2">
        <v>25</v>
      </c>
      <c r="I54" s="2">
        <v>1.0416666666666667</v>
      </c>
      <c r="J54" s="2">
        <v>113.14374111655573</v>
      </c>
      <c r="K54">
        <v>2.0032338249475146E-2</v>
      </c>
      <c r="L54">
        <v>1.0199731355655633E-3</v>
      </c>
      <c r="M54">
        <v>5.0916329529943266E-2</v>
      </c>
      <c r="N54">
        <v>52.47</v>
      </c>
      <c r="O54">
        <v>0.13273854213487468</v>
      </c>
      <c r="P54" s="1">
        <v>0.11744911152412439</v>
      </c>
      <c r="Q54">
        <v>0.88481543969938425</v>
      </c>
      <c r="R54">
        <v>99.961132282585908</v>
      </c>
      <c r="S54">
        <v>17.170463478862892</v>
      </c>
      <c r="T54">
        <v>7.9121780107013757</v>
      </c>
      <c r="U54" s="2">
        <v>0.46080165631180486</v>
      </c>
      <c r="V54" s="2">
        <v>0.85340878037867418</v>
      </c>
      <c r="W54" s="2">
        <v>2.3473321004016862E-2</v>
      </c>
      <c r="X54" s="2">
        <v>7.1630330110446921E-2</v>
      </c>
      <c r="Y54" s="2">
        <v>130.00135435624642</v>
      </c>
      <c r="Z54" s="2">
        <v>2.6003119786842756E-2</v>
      </c>
      <c r="AA54" s="2">
        <v>8.6880608004408791E-2</v>
      </c>
      <c r="AB54" s="2">
        <v>128.49077194552234</v>
      </c>
      <c r="AC54" s="2">
        <v>2.708658311129454E-2</v>
      </c>
      <c r="AD54" s="2">
        <v>0.98930993045852045</v>
      </c>
      <c r="AE54" s="2">
        <v>128.16440411353628</v>
      </c>
      <c r="AF54" s="2">
        <v>1.0416666666666667</v>
      </c>
      <c r="AG54" s="2">
        <v>290.74098964113284</v>
      </c>
      <c r="AH54" s="7">
        <v>290.76699276091966</v>
      </c>
      <c r="AI54" s="2">
        <v>302.88228412595799</v>
      </c>
      <c r="AJ54" s="2">
        <v>302.85519754284672</v>
      </c>
      <c r="AK54" s="4">
        <v>1499.8104021734759</v>
      </c>
    </row>
    <row r="55" spans="1:37" x14ac:dyDescent="0.35">
      <c r="A55" s="3" t="s">
        <v>33</v>
      </c>
      <c r="B55" s="3" t="s">
        <v>53</v>
      </c>
      <c r="C55" s="3">
        <v>100.03</v>
      </c>
      <c r="D55" s="2" t="s">
        <v>47</v>
      </c>
      <c r="E55" s="8" t="s">
        <v>36</v>
      </c>
      <c r="F55" s="5">
        <v>1</v>
      </c>
      <c r="G55" s="2"/>
      <c r="H55" s="2">
        <v>15</v>
      </c>
      <c r="I55" s="2">
        <v>0.625</v>
      </c>
      <c r="J55" s="2">
        <v>114.92171071909675</v>
      </c>
      <c r="K55">
        <v>1.9827650389137478E-2</v>
      </c>
      <c r="L55">
        <v>1.1384015517594329E-3</v>
      </c>
      <c r="M55">
        <v>5.741484893152559E-2</v>
      </c>
      <c r="N55">
        <v>97.69</v>
      </c>
      <c r="O55">
        <v>0.16536860664076258</v>
      </c>
      <c r="P55" s="1">
        <v>0.13030327376808634</v>
      </c>
      <c r="Q55">
        <v>0.78795653186550585</v>
      </c>
      <c r="R55">
        <v>99.961132282585908</v>
      </c>
      <c r="S55">
        <v>17.170463478862892</v>
      </c>
      <c r="T55">
        <v>7.9121780107013757</v>
      </c>
      <c r="U55" s="2">
        <v>0.46080165631180486</v>
      </c>
      <c r="V55" s="2">
        <v>0.85340878037867418</v>
      </c>
      <c r="W55" s="2">
        <v>2.3233473623671369E-2</v>
      </c>
      <c r="X55" s="2">
        <v>7.0898786158282226E-2</v>
      </c>
      <c r="Y55" s="2">
        <v>131.3440816288435</v>
      </c>
      <c r="Z55" s="2">
        <v>2.4926263127620214E-2</v>
      </c>
      <c r="AA55" s="2">
        <v>7.7531423459236457E-2</v>
      </c>
      <c r="AB55" s="2">
        <v>124.78529416216183</v>
      </c>
      <c r="AC55" s="2">
        <v>1.5578914454762633E-2</v>
      </c>
      <c r="AD55" s="2">
        <v>0.98930993045852045</v>
      </c>
      <c r="AE55" s="2">
        <v>124.57553656280581</v>
      </c>
      <c r="AF55" s="2">
        <v>0.625</v>
      </c>
      <c r="AG55" s="2">
        <v>276.47746771291003</v>
      </c>
      <c r="AH55" s="7">
        <v>276.50239397603764</v>
      </c>
      <c r="AI55" s="2">
        <v>172.81399623502352</v>
      </c>
      <c r="AJ55" s="2">
        <v>172.79841732056877</v>
      </c>
      <c r="AK55" s="4">
        <v>1499.8104021734759</v>
      </c>
    </row>
    <row r="56" spans="1:37" x14ac:dyDescent="0.35">
      <c r="A56" s="3" t="s">
        <v>33</v>
      </c>
      <c r="B56" s="3" t="s">
        <v>53</v>
      </c>
      <c r="C56" s="3">
        <v>100.06</v>
      </c>
      <c r="D56" s="2" t="s">
        <v>47</v>
      </c>
      <c r="E56" s="8" t="s">
        <v>36</v>
      </c>
      <c r="F56" s="5">
        <v>2</v>
      </c>
      <c r="G56" s="2"/>
      <c r="H56" s="2">
        <v>15</v>
      </c>
      <c r="I56" s="2">
        <v>0.625</v>
      </c>
      <c r="J56" s="2">
        <v>62.675332848540791</v>
      </c>
      <c r="K56">
        <v>2.0064123408781477E-2</v>
      </c>
      <c r="L56">
        <v>9.8259729214952548E-4</v>
      </c>
      <c r="M56">
        <v>4.897284930571507E-2</v>
      </c>
      <c r="N56">
        <v>145.66999999999999</v>
      </c>
      <c r="O56">
        <v>0.25218908474850799</v>
      </c>
      <c r="P56" s="1">
        <v>0.10045926537913853</v>
      </c>
      <c r="Q56">
        <v>0.39834898278535774</v>
      </c>
      <c r="R56">
        <v>99.961132282585908</v>
      </c>
      <c r="S56">
        <v>17.170463478862892</v>
      </c>
      <c r="T56">
        <v>7.9121780107013757</v>
      </c>
      <c r="U56" s="2">
        <v>0.46080165631180486</v>
      </c>
      <c r="V56" s="2">
        <v>0.85340878037867418</v>
      </c>
      <c r="W56" s="2">
        <v>2.3510565944585938E-2</v>
      </c>
      <c r="X56" s="2">
        <v>7.1743880376375066E-2</v>
      </c>
      <c r="Y56" s="2">
        <v>129.79521893865788</v>
      </c>
      <c r="Z56" s="2">
        <v>2.5241801509551326E-2</v>
      </c>
      <c r="AA56" s="2">
        <v>7.3266806495959097E-2</v>
      </c>
      <c r="AB56" s="2">
        <v>114.99171935560751</v>
      </c>
      <c r="AC56" s="2">
        <v>1.5776125943469579E-2</v>
      </c>
      <c r="AD56" s="2">
        <v>0.98930993045852045</v>
      </c>
      <c r="AE56" s="2">
        <v>81.201776584170403</v>
      </c>
      <c r="AF56" s="2">
        <v>0.625</v>
      </c>
      <c r="AG56" s="2">
        <v>103.25736501067566</v>
      </c>
      <c r="AH56" s="7">
        <v>103.28260681218521</v>
      </c>
      <c r="AI56" s="2">
        <v>64.551629257615758</v>
      </c>
      <c r="AJ56" s="2">
        <v>64.535853131672283</v>
      </c>
      <c r="AK56" s="4">
        <v>1499.8104021734759</v>
      </c>
    </row>
    <row r="57" spans="1:37" x14ac:dyDescent="0.35">
      <c r="A57" s="3"/>
      <c r="B57" s="3"/>
      <c r="C57" s="3"/>
      <c r="D57" s="2"/>
      <c r="E57" s="8"/>
      <c r="F57" s="5"/>
      <c r="G57" s="2"/>
      <c r="H57" s="2"/>
      <c r="I57" s="2"/>
      <c r="J57" s="2"/>
      <c r="K57" s="2"/>
      <c r="L57" s="2"/>
      <c r="M57" s="2"/>
      <c r="N57" s="2"/>
      <c r="O57" s="2"/>
      <c r="P57" s="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"/>
      <c r="AI57" s="2"/>
      <c r="AJ57" s="2"/>
      <c r="AK57" s="4"/>
    </row>
    <row r="58" spans="1:37" x14ac:dyDescent="0.35">
      <c r="A58" s="3" t="s">
        <v>32</v>
      </c>
      <c r="B58" s="3" t="s">
        <v>53</v>
      </c>
      <c r="C58" s="3">
        <v>300.01</v>
      </c>
      <c r="D58" s="2" t="s">
        <v>52</v>
      </c>
      <c r="E58" s="8" t="s">
        <v>41</v>
      </c>
      <c r="F58" s="5">
        <v>2</v>
      </c>
      <c r="G58" s="2"/>
      <c r="H58" s="2">
        <v>600</v>
      </c>
      <c r="I58" s="2">
        <v>25</v>
      </c>
      <c r="J58" s="2">
        <v>74.416247387871806</v>
      </c>
      <c r="K58">
        <v>2.0059664131733705E-2</v>
      </c>
      <c r="L58">
        <v>1.0076682101394325E-3</v>
      </c>
      <c r="M58">
        <v>5.0233553439478371E-2</v>
      </c>
      <c r="N58">
        <v>191.17</v>
      </c>
      <c r="O58">
        <v>0.32451211335998914</v>
      </c>
      <c r="P58" s="1">
        <v>0.10099578763027738</v>
      </c>
      <c r="Q58">
        <v>0.31122347509487358</v>
      </c>
      <c r="R58">
        <v>100.46644321926971</v>
      </c>
      <c r="S58">
        <v>16.807742845522149</v>
      </c>
      <c r="T58">
        <v>9.0528785375720382</v>
      </c>
      <c r="U58" s="2">
        <v>0.5386135795136745</v>
      </c>
      <c r="V58" s="2">
        <v>0.85667994458528007</v>
      </c>
      <c r="W58" s="2">
        <v>2.3415587418057996E-2</v>
      </c>
      <c r="X58" s="2">
        <v>7.2770372231304808E-2</v>
      </c>
      <c r="Y58" s="2">
        <v>132.72247810076709</v>
      </c>
      <c r="Z58" s="2">
        <v>2.5113092849663315E-2</v>
      </c>
      <c r="AA58" s="2">
        <v>7.382502150730233E-2</v>
      </c>
      <c r="AB58" s="2">
        <v>117.05856003613107</v>
      </c>
      <c r="AC58" s="2">
        <v>0.62782732124158291</v>
      </c>
      <c r="AD58" s="2">
        <v>0.98207093929281208</v>
      </c>
      <c r="AE58" s="2">
        <v>82.758418701981199</v>
      </c>
      <c r="AF58" s="2">
        <v>25</v>
      </c>
      <c r="AG58" s="2">
        <v>65.313878008210054</v>
      </c>
      <c r="AH58" s="7">
        <v>65.338991101059719</v>
      </c>
      <c r="AI58" s="2">
        <v>1633.474777526493</v>
      </c>
      <c r="AJ58" s="2">
        <v>1632.8469502052512</v>
      </c>
      <c r="AK58" s="4">
        <v>493.36068543297222</v>
      </c>
    </row>
    <row r="59" spans="1:37" x14ac:dyDescent="0.35">
      <c r="A59" s="3" t="s">
        <v>32</v>
      </c>
      <c r="B59" s="3" t="s">
        <v>53</v>
      </c>
      <c r="C59" s="3">
        <v>300.04000000000002</v>
      </c>
      <c r="D59" s="2" t="s">
        <v>52</v>
      </c>
      <c r="E59" s="8" t="s">
        <v>41</v>
      </c>
      <c r="F59" s="5">
        <v>2</v>
      </c>
      <c r="G59" s="2"/>
      <c r="H59" s="2">
        <v>600</v>
      </c>
      <c r="I59" s="2">
        <v>25</v>
      </c>
      <c r="J59" s="2">
        <v>90.028956825786111</v>
      </c>
      <c r="K59">
        <v>2.010180009454534E-2</v>
      </c>
      <c r="L59">
        <v>9.0411979192674141E-4</v>
      </c>
      <c r="M59">
        <v>4.4977056167824291E-2</v>
      </c>
      <c r="N59">
        <v>97.18</v>
      </c>
      <c r="O59">
        <v>0.18401670226512892</v>
      </c>
      <c r="P59" s="1">
        <v>8.9543734049298426E-2</v>
      </c>
      <c r="Q59">
        <v>0.48660655770412053</v>
      </c>
      <c r="R59">
        <v>100.46644321926971</v>
      </c>
      <c r="S59">
        <v>16.807742845522149</v>
      </c>
      <c r="T59">
        <v>9.0528785375720382</v>
      </c>
      <c r="U59" s="2">
        <v>0.5386135795136745</v>
      </c>
      <c r="V59" s="2">
        <v>0.85667994458528007</v>
      </c>
      <c r="W59" s="2">
        <v>2.3464772604518774E-2</v>
      </c>
      <c r="X59" s="2">
        <v>7.2922956067132311E-2</v>
      </c>
      <c r="Y59" s="2">
        <v>132.44377950246289</v>
      </c>
      <c r="Z59" s="2">
        <v>2.5358338176294126E-2</v>
      </c>
      <c r="AA59" s="2">
        <v>7.5704388882744014E-2</v>
      </c>
      <c r="AB59" s="2">
        <v>117.72792229314709</v>
      </c>
      <c r="AC59" s="2">
        <v>0.6339584544073531</v>
      </c>
      <c r="AD59" s="2">
        <v>0.98207093929281208</v>
      </c>
      <c r="AE59" s="2">
        <v>83.769733116783911</v>
      </c>
      <c r="AF59" s="2">
        <v>25</v>
      </c>
      <c r="AG59" s="2">
        <v>71.559917140463256</v>
      </c>
      <c r="AH59" s="7">
        <v>71.585275478639545</v>
      </c>
      <c r="AI59" s="2">
        <v>1789.6318869659885</v>
      </c>
      <c r="AJ59" s="2">
        <v>1788.9979285115814</v>
      </c>
      <c r="AK59" s="4">
        <v>493.36068543297222</v>
      </c>
    </row>
    <row r="60" spans="1:37" x14ac:dyDescent="0.35">
      <c r="A60" s="3" t="s">
        <v>32</v>
      </c>
      <c r="B60" s="3" t="s">
        <v>53</v>
      </c>
      <c r="C60" s="3">
        <v>400.01</v>
      </c>
      <c r="D60" s="2" t="s">
        <v>52</v>
      </c>
      <c r="E60" s="8" t="s">
        <v>41</v>
      </c>
      <c r="F60" s="5">
        <v>2</v>
      </c>
      <c r="G60" s="2"/>
      <c r="H60" s="2">
        <v>600</v>
      </c>
      <c r="I60" s="2">
        <v>25</v>
      </c>
      <c r="J60" s="2">
        <v>105.40398854073543</v>
      </c>
      <c r="K60">
        <v>2.0023601899802724E-2</v>
      </c>
      <c r="L60">
        <v>9.8973112417908063E-4</v>
      </c>
      <c r="M60">
        <v>4.9428226206836026E-2</v>
      </c>
      <c r="N60">
        <v>113.44</v>
      </c>
      <c r="O60">
        <v>0.20302240095274762</v>
      </c>
      <c r="P60" s="1">
        <v>0.13129181439570031</v>
      </c>
      <c r="Q60">
        <v>0.64668634485441723</v>
      </c>
      <c r="R60">
        <v>100.46644321926971</v>
      </c>
      <c r="S60">
        <v>16.807742845522149</v>
      </c>
      <c r="T60">
        <v>9.0528785375720382</v>
      </c>
      <c r="U60" s="2">
        <v>0.5386135795136745</v>
      </c>
      <c r="V60" s="2">
        <v>0.85667994458528007</v>
      </c>
      <c r="W60" s="2">
        <v>2.3373492079934447E-2</v>
      </c>
      <c r="X60" s="2">
        <v>7.2639503070115727E-2</v>
      </c>
      <c r="Y60" s="2">
        <v>132.96142465547157</v>
      </c>
      <c r="Z60" s="2">
        <v>2.5163181792141321E-2</v>
      </c>
      <c r="AA60" s="2">
        <v>7.6686205968629934E-2</v>
      </c>
      <c r="AB60" s="2">
        <v>121.11171146190314</v>
      </c>
      <c r="AC60" s="2">
        <v>0.62907954480353301</v>
      </c>
      <c r="AD60" s="2">
        <v>0.98207093929281208</v>
      </c>
      <c r="AE60" s="2">
        <v>86.623782215152943</v>
      </c>
      <c r="AF60" s="2">
        <v>25</v>
      </c>
      <c r="AG60" s="2">
        <v>77.420770811862567</v>
      </c>
      <c r="AH60" s="7">
        <v>77.445933993654705</v>
      </c>
      <c r="AI60" s="2">
        <v>1936.1483498413677</v>
      </c>
      <c r="AJ60" s="2">
        <v>1935.5192702965642</v>
      </c>
      <c r="AK60" s="4">
        <v>493.36068543297222</v>
      </c>
    </row>
    <row r="61" spans="1:37" x14ac:dyDescent="0.35">
      <c r="A61" s="3" t="s">
        <v>42</v>
      </c>
      <c r="B61" s="3" t="s">
        <v>53</v>
      </c>
      <c r="C61" s="3">
        <v>400.01</v>
      </c>
      <c r="D61" s="2" t="s">
        <v>52</v>
      </c>
      <c r="E61" s="8" t="s">
        <v>41</v>
      </c>
      <c r="F61" s="5">
        <v>2</v>
      </c>
      <c r="G61" s="2"/>
      <c r="H61" s="2">
        <v>25</v>
      </c>
      <c r="I61" s="2">
        <v>1.0416666666666667</v>
      </c>
      <c r="J61" s="2">
        <v>73.137525083823022</v>
      </c>
      <c r="K61">
        <v>2.0017591610000777E-2</v>
      </c>
      <c r="L61">
        <v>1.0208428685276282E-3</v>
      </c>
      <c r="M61">
        <v>5.0997287206999253E-2</v>
      </c>
      <c r="N61">
        <v>159.04</v>
      </c>
      <c r="O61">
        <v>0.26522793555855712</v>
      </c>
      <c r="P61" s="1">
        <v>0.10226393831005479</v>
      </c>
      <c r="Q61">
        <v>0.38557001205281</v>
      </c>
      <c r="R61">
        <v>100.46644321926971</v>
      </c>
      <c r="S61">
        <v>16.807742845522149</v>
      </c>
      <c r="T61">
        <v>9.0528785375720382</v>
      </c>
      <c r="U61" s="2">
        <v>0.5386135795136745</v>
      </c>
      <c r="V61" s="2">
        <v>0.85667994458528007</v>
      </c>
      <c r="W61" s="2">
        <v>2.3366476286183307E-2</v>
      </c>
      <c r="X61" s="2">
        <v>7.2617785210610547E-2</v>
      </c>
      <c r="Y61" s="2">
        <v>133.00150321603763</v>
      </c>
      <c r="Z61" s="2">
        <v>2.5034156967512263E-2</v>
      </c>
      <c r="AA61" s="2">
        <v>7.3992079579893608E-2</v>
      </c>
      <c r="AB61" s="2">
        <v>118.06448894173285</v>
      </c>
      <c r="AC61" s="2">
        <v>2.607724684115861E-2</v>
      </c>
      <c r="AD61" s="2">
        <v>0.98207093929281208</v>
      </c>
      <c r="AE61" s="2">
        <v>83.398999116407921</v>
      </c>
      <c r="AF61" s="2">
        <v>1.0416666666666667</v>
      </c>
      <c r="AG61" s="2">
        <v>65.015822424925346</v>
      </c>
      <c r="AH61" s="7">
        <v>65.040856581892854</v>
      </c>
      <c r="AI61" s="2">
        <v>67.750892272805061</v>
      </c>
      <c r="AJ61" s="2">
        <v>67.724815025963906</v>
      </c>
      <c r="AK61" s="4">
        <v>493.36068543297222</v>
      </c>
    </row>
    <row r="62" spans="1:37" x14ac:dyDescent="0.35">
      <c r="A62" s="3" t="s">
        <v>33</v>
      </c>
      <c r="B62" s="3" t="s">
        <v>53</v>
      </c>
      <c r="C62" s="3">
        <v>300.01</v>
      </c>
      <c r="D62" s="2" t="s">
        <v>52</v>
      </c>
      <c r="E62" s="8" t="s">
        <v>41</v>
      </c>
      <c r="F62" s="5">
        <v>2</v>
      </c>
      <c r="G62" s="2"/>
      <c r="H62" s="2">
        <v>15</v>
      </c>
      <c r="I62" s="2">
        <v>0.625</v>
      </c>
      <c r="J62" s="2">
        <v>85.368262446976289</v>
      </c>
      <c r="K62">
        <v>2.0005915593042149E-2</v>
      </c>
      <c r="L62">
        <v>9.9290177839839655E-4</v>
      </c>
      <c r="M62">
        <v>4.963040925473651E-2</v>
      </c>
      <c r="N62">
        <v>200.54</v>
      </c>
      <c r="O62">
        <v>0.33695652544002813</v>
      </c>
      <c r="P62" s="1">
        <v>0.11099530881778874</v>
      </c>
      <c r="Q62">
        <v>0.32940542900257264</v>
      </c>
      <c r="R62">
        <v>100.46644321926971</v>
      </c>
      <c r="S62">
        <v>16.807742845522149</v>
      </c>
      <c r="T62">
        <v>9.0528785375720382</v>
      </c>
      <c r="U62" s="2">
        <v>0.5386135795136745</v>
      </c>
      <c r="V62" s="2">
        <v>0.85667994458528007</v>
      </c>
      <c r="W62" s="2">
        <v>2.3352846905651609E-2</v>
      </c>
      <c r="X62" s="2">
        <v>7.2575352303368326E-2</v>
      </c>
      <c r="Y62" s="2">
        <v>133.07898758332473</v>
      </c>
      <c r="Z62" s="2">
        <v>2.503309286875138E-2</v>
      </c>
      <c r="AA62" s="2">
        <v>7.3679777689083764E-2</v>
      </c>
      <c r="AB62" s="2">
        <v>117.5761636789082</v>
      </c>
      <c r="AC62" s="2">
        <v>1.5645683042969611E-2</v>
      </c>
      <c r="AD62" s="2">
        <v>0.98207093929281208</v>
      </c>
      <c r="AE62" s="2">
        <v>83.50061143644335</v>
      </c>
      <c r="AF62" s="2">
        <v>0.625</v>
      </c>
      <c r="AG62" s="2">
        <v>69.005747614101566</v>
      </c>
      <c r="AH62" s="7">
        <v>69.030780706970319</v>
      </c>
      <c r="AI62" s="2">
        <v>43.144237941856446</v>
      </c>
      <c r="AJ62" s="2">
        <v>43.128592258813477</v>
      </c>
      <c r="AK62" s="4">
        <v>493.36068543297222</v>
      </c>
    </row>
    <row r="63" spans="1:37" x14ac:dyDescent="0.35">
      <c r="A63" s="3" t="s">
        <v>33</v>
      </c>
      <c r="B63" s="3" t="s">
        <v>53</v>
      </c>
      <c r="C63" s="3">
        <v>300.04000000000002</v>
      </c>
      <c r="D63" s="2" t="s">
        <v>52</v>
      </c>
      <c r="E63" s="8" t="s">
        <v>41</v>
      </c>
      <c r="F63" s="5">
        <v>2</v>
      </c>
      <c r="G63" s="2"/>
      <c r="H63" s="2">
        <v>15</v>
      </c>
      <c r="I63" s="2">
        <v>0.625</v>
      </c>
      <c r="J63" s="2">
        <v>89.906871374559785</v>
      </c>
      <c r="K63">
        <v>2.0080509219424929E-2</v>
      </c>
      <c r="L63">
        <v>1.0570939679997032E-3</v>
      </c>
      <c r="M63">
        <v>5.2642786915837812E-2</v>
      </c>
      <c r="N63">
        <v>199.89</v>
      </c>
      <c r="O63">
        <v>0.34711060920026865</v>
      </c>
      <c r="P63" s="1">
        <v>0.10870435986250736</v>
      </c>
      <c r="Q63">
        <v>0.3131692232425814</v>
      </c>
      <c r="R63">
        <v>100.46644321926971</v>
      </c>
      <c r="S63">
        <v>16.807742845522149</v>
      </c>
      <c r="T63">
        <v>9.0528785375720382</v>
      </c>
      <c r="U63" s="2">
        <v>0.5386135795136745</v>
      </c>
      <c r="V63" s="2">
        <v>0.85667994458528007</v>
      </c>
      <c r="W63" s="2">
        <v>2.3439919828105619E-2</v>
      </c>
      <c r="X63" s="2">
        <v>7.2846129498917958E-2</v>
      </c>
      <c r="Y63" s="2">
        <v>132.58495260045203</v>
      </c>
      <c r="Z63" s="2">
        <v>2.5176427953575969E-2</v>
      </c>
      <c r="AA63" s="2">
        <v>7.393651909825974E-2</v>
      </c>
      <c r="AB63" s="2">
        <v>116.64624852034163</v>
      </c>
      <c r="AC63" s="2">
        <v>1.5735267470984981E-2</v>
      </c>
      <c r="AD63" s="2">
        <v>0.98207093929281208</v>
      </c>
      <c r="AE63" s="2">
        <v>83.027716283632486</v>
      </c>
      <c r="AF63" s="2">
        <v>0.625</v>
      </c>
      <c r="AG63" s="2">
        <v>70.634926625585209</v>
      </c>
      <c r="AH63" s="7">
        <v>70.660103053538791</v>
      </c>
      <c r="AI63" s="2">
        <v>44.162564408461748</v>
      </c>
      <c r="AJ63" s="2">
        <v>44.146829140990754</v>
      </c>
      <c r="AK63" s="4">
        <v>493.36068543297222</v>
      </c>
    </row>
    <row r="64" spans="1:37" x14ac:dyDescent="0.35">
      <c r="A64" s="3" t="s">
        <v>33</v>
      </c>
      <c r="B64" s="3" t="s">
        <v>53</v>
      </c>
      <c r="C64" s="3">
        <v>400.01</v>
      </c>
      <c r="D64" s="2" t="s">
        <v>52</v>
      </c>
      <c r="E64" s="8" t="s">
        <v>41</v>
      </c>
      <c r="F64" s="5">
        <v>2</v>
      </c>
      <c r="G64" s="2"/>
      <c r="H64" s="2">
        <v>15</v>
      </c>
      <c r="I64" s="2">
        <v>0.625</v>
      </c>
      <c r="J64" s="2">
        <v>99.540127311416342</v>
      </c>
      <c r="K64">
        <v>2.0132561763873191E-2</v>
      </c>
      <c r="L64">
        <v>9.9124221708770917E-4</v>
      </c>
      <c r="M64">
        <v>4.923577181650278E-2</v>
      </c>
      <c r="N64">
        <v>116.39</v>
      </c>
      <c r="O64">
        <v>0.21051420117165376</v>
      </c>
      <c r="P64" s="1">
        <v>7.6904350392449361E-2</v>
      </c>
      <c r="Q64">
        <v>0.3653166863063142</v>
      </c>
      <c r="R64">
        <v>100.46644321926971</v>
      </c>
      <c r="S64">
        <v>16.807742845522149</v>
      </c>
      <c r="T64">
        <v>9.0528785375720382</v>
      </c>
      <c r="U64" s="2">
        <v>0.5386135795136745</v>
      </c>
      <c r="V64" s="2">
        <v>0.85667994458528007</v>
      </c>
      <c r="W64" s="2">
        <v>2.3500680611379773E-2</v>
      </c>
      <c r="X64" s="2">
        <v>7.3034772945100745E-2</v>
      </c>
      <c r="Y64" s="2">
        <v>132.24181554634427</v>
      </c>
      <c r="Z64" s="2">
        <v>2.5309377244867648E-2</v>
      </c>
      <c r="AA64" s="2">
        <v>7.45588880225284E-2</v>
      </c>
      <c r="AB64" s="2">
        <v>116.39558407558692</v>
      </c>
      <c r="AC64" s="2">
        <v>1.581836077804228E-2</v>
      </c>
      <c r="AD64" s="2">
        <v>0.98207093929281208</v>
      </c>
      <c r="AE64" s="2">
        <v>83.199102345524423</v>
      </c>
      <c r="AF64" s="2">
        <v>0.625</v>
      </c>
      <c r="AG64" s="2">
        <v>74.233435139971419</v>
      </c>
      <c r="AH64" s="7">
        <v>74.258744517216286</v>
      </c>
      <c r="AI64" s="2">
        <v>46.411715323260182</v>
      </c>
      <c r="AJ64" s="2">
        <v>46.395896962482141</v>
      </c>
      <c r="AK64" s="4">
        <v>493.36068543297222</v>
      </c>
    </row>
    <row r="65" spans="5:37" x14ac:dyDescent="0.35">
      <c r="F65" s="4"/>
      <c r="AH65" s="1"/>
      <c r="AK65" s="4"/>
    </row>
    <row r="66" spans="5:37" x14ac:dyDescent="0.35">
      <c r="F66" s="4"/>
      <c r="AH66" s="1"/>
      <c r="AK66" s="4"/>
    </row>
    <row r="67" spans="5:37" x14ac:dyDescent="0.35">
      <c r="E67" s="2"/>
      <c r="F67" s="5" t="s">
        <v>59</v>
      </c>
      <c r="G67" s="2"/>
      <c r="H67" s="2" t="s">
        <v>60</v>
      </c>
      <c r="AH67" s="1"/>
      <c r="AK67" s="4"/>
    </row>
    <row r="68" spans="5:37" x14ac:dyDescent="0.35">
      <c r="E68" s="3" t="s">
        <v>32</v>
      </c>
      <c r="F68" s="14">
        <v>839.51264947127856</v>
      </c>
      <c r="G68" s="14"/>
      <c r="H68" s="14">
        <v>34.979693727969938</v>
      </c>
      <c r="AH68" s="1"/>
      <c r="AK68" s="4"/>
    </row>
    <row r="69" spans="5:37" x14ac:dyDescent="0.35">
      <c r="E69" s="3" t="s">
        <v>42</v>
      </c>
      <c r="F69" s="14">
        <v>628.35159343471389</v>
      </c>
      <c r="G69" s="14"/>
      <c r="H69" s="14">
        <v>26.181316393113079</v>
      </c>
      <c r="AH69" s="1"/>
      <c r="AK69" s="4"/>
    </row>
    <row r="70" spans="5:37" x14ac:dyDescent="0.35">
      <c r="E70" s="3" t="s">
        <v>33</v>
      </c>
      <c r="F70" s="14">
        <v>627.27302802781151</v>
      </c>
      <c r="G70" s="14"/>
      <c r="H70" s="14">
        <v>26.136376167825478</v>
      </c>
      <c r="AH70" s="1"/>
      <c r="AK70" s="4"/>
    </row>
    <row r="71" spans="5:37" x14ac:dyDescent="0.35">
      <c r="F71" s="4"/>
      <c r="AH71" s="1"/>
      <c r="AK71" s="4"/>
    </row>
    <row r="72" spans="5:37" x14ac:dyDescent="0.35">
      <c r="F72" s="4"/>
      <c r="AH72" s="1"/>
      <c r="AK72" s="4"/>
    </row>
    <row r="73" spans="5:37" x14ac:dyDescent="0.35">
      <c r="E73" t="s">
        <v>2</v>
      </c>
      <c r="F73" s="4" t="s">
        <v>61</v>
      </c>
      <c r="H73" t="s">
        <v>60</v>
      </c>
      <c r="AH73" s="1"/>
      <c r="AK73" s="4"/>
    </row>
    <row r="74" spans="5:37" x14ac:dyDescent="0.35">
      <c r="E74" s="2" t="s">
        <v>45</v>
      </c>
      <c r="F74" s="12">
        <v>1.436959091193083</v>
      </c>
      <c r="AH74" s="1"/>
      <c r="AK74" s="4"/>
    </row>
    <row r="75" spans="5:37" x14ac:dyDescent="0.35">
      <c r="E75" s="2" t="s">
        <v>49</v>
      </c>
      <c r="F75" s="12">
        <v>0.492852290495367</v>
      </c>
      <c r="AH75" s="1"/>
      <c r="AK75" s="4"/>
    </row>
    <row r="76" spans="5:37" x14ac:dyDescent="0.35">
      <c r="E76" s="2" t="s">
        <v>51</v>
      </c>
      <c r="F76" s="12">
        <v>0.42676483018553957</v>
      </c>
      <c r="AH76" s="1"/>
      <c r="AK76" s="4"/>
    </row>
    <row r="77" spans="5:37" x14ac:dyDescent="0.35">
      <c r="E77" s="2" t="s">
        <v>44</v>
      </c>
      <c r="F77" s="12">
        <v>0.33689885380380491</v>
      </c>
      <c r="AH77" s="1"/>
      <c r="AK77" s="4"/>
    </row>
    <row r="78" spans="5:37" x14ac:dyDescent="0.35">
      <c r="E78" s="2" t="s">
        <v>46</v>
      </c>
      <c r="F78" s="12">
        <v>1.3416031885928341</v>
      </c>
      <c r="AH78" s="1"/>
      <c r="AK78" s="4"/>
    </row>
    <row r="79" spans="5:37" x14ac:dyDescent="0.35">
      <c r="E79" s="2" t="s">
        <v>48</v>
      </c>
      <c r="F79" s="12">
        <v>11.725220815789768</v>
      </c>
      <c r="AH79" s="1"/>
      <c r="AK79" s="4"/>
    </row>
    <row r="80" spans="5:37" x14ac:dyDescent="0.35">
      <c r="E80" s="2" t="s">
        <v>50</v>
      </c>
      <c r="F80" s="12">
        <v>1.2137156080504214</v>
      </c>
      <c r="AH80" s="1"/>
      <c r="AK80" s="4"/>
    </row>
    <row r="81" spans="5:37" x14ac:dyDescent="0.35">
      <c r="E81" s="2" t="s">
        <v>47</v>
      </c>
      <c r="F81" s="12">
        <v>290.76699276091966</v>
      </c>
      <c r="AH81" s="1"/>
      <c r="AK81" s="4"/>
    </row>
    <row r="82" spans="5:37" x14ac:dyDescent="0.35">
      <c r="E82" s="2" t="s">
        <v>52</v>
      </c>
      <c r="F82" s="12">
        <v>77.445933993654705</v>
      </c>
      <c r="AH82" s="1"/>
      <c r="AK82" s="4"/>
    </row>
  </sheetData>
  <conditionalFormatting sqref="E59:E64 E4:E10 E12:E22 E53:E57 E24:E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6E16-C1B5-477D-AFB5-882F67196F73}">
  <dimension ref="A1:AJ1048534"/>
  <sheetViews>
    <sheetView zoomScale="73" workbookViewId="0">
      <selection activeCell="B1" sqref="B1:B1048576"/>
    </sheetView>
  </sheetViews>
  <sheetFormatPr defaultRowHeight="14.5" x14ac:dyDescent="0.35"/>
  <cols>
    <col min="6" max="6" width="0" hidden="1" customWidth="1"/>
  </cols>
  <sheetData>
    <row r="1" spans="1:3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57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58</v>
      </c>
    </row>
    <row r="2" spans="1:36" x14ac:dyDescent="0.35">
      <c r="A2" s="2" t="s">
        <v>32</v>
      </c>
      <c r="B2" s="2">
        <v>100.01</v>
      </c>
      <c r="C2" s="2" t="s">
        <v>45</v>
      </c>
      <c r="D2" s="2" t="s">
        <v>34</v>
      </c>
      <c r="E2" s="2">
        <v>3</v>
      </c>
      <c r="F2" s="2"/>
      <c r="G2" s="2">
        <v>600</v>
      </c>
      <c r="H2" s="2">
        <v>25</v>
      </c>
      <c r="I2" s="2">
        <v>1</v>
      </c>
      <c r="J2" s="2">
        <v>1.1144414281902382E-2</v>
      </c>
      <c r="K2" s="2">
        <v>8.5200969150754928E-4</v>
      </c>
      <c r="L2" s="2">
        <v>7.645172459993195E-2</v>
      </c>
      <c r="M2" s="2">
        <v>115.43</v>
      </c>
      <c r="N2" s="2">
        <v>0.20544362291024382</v>
      </c>
      <c r="O2" s="2">
        <v>9.6174933471128252E-2</v>
      </c>
      <c r="P2" s="2">
        <v>0.46813297053832664</v>
      </c>
      <c r="Q2" s="2">
        <v>99.738940610398515</v>
      </c>
      <c r="R2" s="2">
        <v>16.589878143535611</v>
      </c>
      <c r="S2" s="2">
        <v>8.7298982901008895</v>
      </c>
      <c r="T2" s="2">
        <v>0.52621834919881971</v>
      </c>
      <c r="U2" s="2">
        <v>0.85738806323970718</v>
      </c>
      <c r="V2" s="2">
        <v>1.2998098247125519E-2</v>
      </c>
      <c r="W2" s="2">
        <v>3.9268892546616106E-2</v>
      </c>
      <c r="X2" s="2">
        <v>232.42830921500106</v>
      </c>
      <c r="Y2" s="2">
        <v>1.4777909586554124E-2</v>
      </c>
      <c r="Z2" s="2">
        <v>4.1529915759037965E-2</v>
      </c>
      <c r="AA2" s="2">
        <v>190.16694945974987</v>
      </c>
      <c r="AB2" s="2">
        <v>0.36944773966385308</v>
      </c>
      <c r="AC2" s="2">
        <v>0.63461761500691727</v>
      </c>
      <c r="AD2" s="2">
        <v>44.98543367046441</v>
      </c>
      <c r="AE2" s="2">
        <v>25</v>
      </c>
      <c r="AF2" s="2">
        <v>0.56109289143727914</v>
      </c>
      <c r="AG2" s="2">
        <v>0.57587080102383326</v>
      </c>
      <c r="AH2" s="2">
        <v>14.396770025595831</v>
      </c>
      <c r="AI2" s="2">
        <v>14.027322285931978</v>
      </c>
      <c r="AJ2" s="2">
        <v>9.1325837317265943</v>
      </c>
    </row>
    <row r="3" spans="1:36" x14ac:dyDescent="0.35">
      <c r="A3" s="2" t="s">
        <v>32</v>
      </c>
      <c r="B3" s="2">
        <v>200.03</v>
      </c>
      <c r="C3" s="2" t="s">
        <v>45</v>
      </c>
      <c r="D3" s="2" t="s">
        <v>34</v>
      </c>
      <c r="E3" s="2">
        <v>3</v>
      </c>
      <c r="F3" s="2"/>
      <c r="G3" s="2">
        <v>600</v>
      </c>
      <c r="H3" s="2">
        <v>25</v>
      </c>
      <c r="I3" s="2">
        <v>105.647459447835</v>
      </c>
      <c r="J3" s="2">
        <v>1.104040935723687E-2</v>
      </c>
      <c r="K3" s="2">
        <v>1.0077069158753644E-3</v>
      </c>
      <c r="L3" s="2">
        <v>9.1274415944986975E-2</v>
      </c>
      <c r="M3" s="2">
        <v>189.77</v>
      </c>
      <c r="N3" s="2">
        <v>0.3091615738944431</v>
      </c>
      <c r="O3" s="2">
        <v>9.4448071671535641E-2</v>
      </c>
      <c r="P3" s="2">
        <v>0.3054974474408097</v>
      </c>
      <c r="Q3" s="2">
        <v>99.738940610398515</v>
      </c>
      <c r="R3" s="2">
        <v>16.589878143535611</v>
      </c>
      <c r="S3" s="2">
        <v>8.7298982901008895</v>
      </c>
      <c r="T3" s="2">
        <v>0.52621834919881971</v>
      </c>
      <c r="U3" s="2">
        <v>0.85738806323970718</v>
      </c>
      <c r="V3" s="2">
        <v>1.2876793870350641E-2</v>
      </c>
      <c r="W3" s="2">
        <v>3.8902819843974298E-2</v>
      </c>
      <c r="X3" s="2">
        <v>234.62030484277858</v>
      </c>
      <c r="Y3" s="2">
        <v>1.4505932163518387E-2</v>
      </c>
      <c r="Z3" s="2">
        <v>3.9895631680444403E-2</v>
      </c>
      <c r="AA3" s="2">
        <v>189.59813517859658</v>
      </c>
      <c r="AB3" s="2">
        <v>0.36264830408795967</v>
      </c>
      <c r="AC3" s="2">
        <v>0.63461761500691727</v>
      </c>
      <c r="AD3" s="2">
        <v>107.35496411328371</v>
      </c>
      <c r="AE3" s="2">
        <v>25</v>
      </c>
      <c r="AF3" s="2">
        <v>0.85062475968560558</v>
      </c>
      <c r="AG3" s="2">
        <v>0.86513069184912395</v>
      </c>
      <c r="AH3" s="2">
        <v>21.628267296228099</v>
      </c>
      <c r="AI3" s="2">
        <v>21.265618992140141</v>
      </c>
      <c r="AJ3" s="2">
        <v>9.1325837317265943</v>
      </c>
    </row>
    <row r="4" spans="1:36" x14ac:dyDescent="0.35">
      <c r="A4" s="2" t="s">
        <v>32</v>
      </c>
      <c r="B4" s="2">
        <v>200.05</v>
      </c>
      <c r="C4" s="2" t="s">
        <v>45</v>
      </c>
      <c r="D4" s="2" t="s">
        <v>34</v>
      </c>
      <c r="E4" s="2">
        <v>3</v>
      </c>
      <c r="F4" s="2"/>
      <c r="G4" s="2">
        <v>600</v>
      </c>
      <c r="H4" s="2">
        <v>25</v>
      </c>
      <c r="I4" s="2">
        <v>48.354564620363846</v>
      </c>
      <c r="J4" s="2">
        <v>1.1024036002703803E-2</v>
      </c>
      <c r="K4" s="2">
        <v>9.2214428604727339E-4</v>
      </c>
      <c r="L4" s="2">
        <v>8.3648519092381801E-2</v>
      </c>
      <c r="M4" s="2">
        <v>133.91</v>
      </c>
      <c r="N4" s="2">
        <v>0.21314794512087779</v>
      </c>
      <c r="O4" s="2">
        <v>9.7206391244370499E-2</v>
      </c>
      <c r="P4" s="2">
        <v>0.45605127081682179</v>
      </c>
      <c r="Q4" s="2">
        <v>99.738940610398515</v>
      </c>
      <c r="R4" s="2">
        <v>16.589878143535611</v>
      </c>
      <c r="S4" s="2">
        <v>8.7298982901008895</v>
      </c>
      <c r="T4" s="2">
        <v>0.52621834919881971</v>
      </c>
      <c r="U4" s="2">
        <v>0.85738806323970718</v>
      </c>
      <c r="V4" s="2">
        <v>1.2857697086484538E-2</v>
      </c>
      <c r="W4" s="2">
        <v>3.8844902882160123E-2</v>
      </c>
      <c r="X4" s="2">
        <v>234.96742631214201</v>
      </c>
      <c r="Y4" s="2">
        <v>1.4449422462639252E-2</v>
      </c>
      <c r="Z4" s="2">
        <v>4.0734795609587253E-2</v>
      </c>
      <c r="AA4" s="2">
        <v>195.10327692477213</v>
      </c>
      <c r="AB4" s="2">
        <v>0.3612355615659813</v>
      </c>
      <c r="AC4" s="2">
        <v>0.63461761500691727</v>
      </c>
      <c r="AD4" s="2">
        <v>74.416247387871806</v>
      </c>
      <c r="AE4" s="2">
        <v>25</v>
      </c>
      <c r="AF4" s="2">
        <v>0.6986878767341741</v>
      </c>
      <c r="AG4" s="2">
        <v>0.71313729919681335</v>
      </c>
      <c r="AH4" s="2">
        <v>17.828432479920334</v>
      </c>
      <c r="AI4" s="2">
        <v>17.467196918354354</v>
      </c>
      <c r="AJ4" s="2">
        <v>9.1325837317265943</v>
      </c>
    </row>
    <row r="5" spans="1:36" x14ac:dyDescent="0.35">
      <c r="A5" s="2" t="s">
        <v>32</v>
      </c>
      <c r="B5" s="2">
        <v>300.06</v>
      </c>
      <c r="C5" s="2" t="s">
        <v>45</v>
      </c>
      <c r="D5" s="2" t="s">
        <v>34</v>
      </c>
      <c r="E5" s="2">
        <v>3</v>
      </c>
      <c r="F5" s="2"/>
      <c r="G5" s="2">
        <v>600</v>
      </c>
      <c r="H5" s="2">
        <v>25</v>
      </c>
      <c r="I5" s="2">
        <v>78.828119677466788</v>
      </c>
      <c r="J5" s="2">
        <v>1.1124297960611436E-2</v>
      </c>
      <c r="K5" s="2">
        <v>1.0519467869524591E-3</v>
      </c>
      <c r="L5" s="2">
        <v>9.4562981922738779E-2</v>
      </c>
      <c r="M5" s="2">
        <v>91.23</v>
      </c>
      <c r="N5" s="2">
        <v>0.17099101820409821</v>
      </c>
      <c r="O5" s="2">
        <v>0.13101271034529599</v>
      </c>
      <c r="P5" s="2">
        <v>0.76619644541163368</v>
      </c>
      <c r="Q5" s="2">
        <v>99.738940610398515</v>
      </c>
      <c r="R5" s="2">
        <v>16.589878143535611</v>
      </c>
      <c r="S5" s="2">
        <v>8.7298982901008895</v>
      </c>
      <c r="T5" s="2">
        <v>0.52621834919881971</v>
      </c>
      <c r="U5" s="2">
        <v>0.85738806323970718</v>
      </c>
      <c r="V5" s="2">
        <v>1.2974635917576709E-2</v>
      </c>
      <c r="W5" s="2">
        <v>3.9198529515235642E-2</v>
      </c>
      <c r="X5" s="2">
        <v>232.8517013406582</v>
      </c>
      <c r="Y5" s="2">
        <v>1.4848920891862561E-2</v>
      </c>
      <c r="Z5" s="2">
        <v>4.5950414151558552E-2</v>
      </c>
      <c r="AA5" s="2">
        <v>208.40092533311568</v>
      </c>
      <c r="AB5" s="2">
        <v>0.37122302229656401</v>
      </c>
      <c r="AC5" s="2">
        <v>0.63461761500691727</v>
      </c>
      <c r="AD5" s="2">
        <v>95.708890319195461</v>
      </c>
      <c r="AE5" s="2">
        <v>25</v>
      </c>
      <c r="AF5" s="2">
        <v>0.84709515793205037</v>
      </c>
      <c r="AG5" s="2">
        <v>0.86194407882391288</v>
      </c>
      <c r="AH5" s="2">
        <v>21.548601970597822</v>
      </c>
      <c r="AI5" s="2">
        <v>21.177378948301261</v>
      </c>
      <c r="AJ5" s="2">
        <v>9.1325837317265943</v>
      </c>
    </row>
    <row r="6" spans="1:36" x14ac:dyDescent="0.35">
      <c r="A6" s="2" t="s">
        <v>32</v>
      </c>
      <c r="B6" s="2">
        <v>400.03</v>
      </c>
      <c r="C6" s="2" t="s">
        <v>45</v>
      </c>
      <c r="D6" s="2" t="s">
        <v>34</v>
      </c>
      <c r="E6" s="2">
        <v>3</v>
      </c>
      <c r="F6" s="2"/>
      <c r="G6" s="2">
        <v>600</v>
      </c>
      <c r="H6" s="2">
        <v>25</v>
      </c>
      <c r="I6" s="2">
        <v>45.208400318023465</v>
      </c>
      <c r="J6" s="2">
        <v>1.1099103566468087E-2</v>
      </c>
      <c r="K6" s="2">
        <v>9.7549550596768176E-4</v>
      </c>
      <c r="L6" s="2">
        <v>8.7889575957718555E-2</v>
      </c>
      <c r="M6" s="2">
        <v>171.47</v>
      </c>
      <c r="N6" s="2">
        <v>0.27188004934182503</v>
      </c>
      <c r="O6" s="2">
        <v>0.10844146217871069</v>
      </c>
      <c r="P6" s="2">
        <v>0.39885774054120143</v>
      </c>
      <c r="Q6" s="2">
        <v>99.738940610398515</v>
      </c>
      <c r="R6" s="2">
        <v>16.589878143535611</v>
      </c>
      <c r="S6" s="2">
        <v>8.7298982901008895</v>
      </c>
      <c r="T6" s="2">
        <v>0.52621834919881971</v>
      </c>
      <c r="U6" s="2">
        <v>0.85738806323970718</v>
      </c>
      <c r="V6" s="2">
        <v>1.2945250864036134E-2</v>
      </c>
      <c r="W6" s="2">
        <v>3.9109544946130705E-2</v>
      </c>
      <c r="X6" s="2">
        <v>233.37902484627699</v>
      </c>
      <c r="Y6" s="2">
        <v>1.4530834635785275E-2</v>
      </c>
      <c r="Z6" s="2">
        <v>4.04659056496103E-2</v>
      </c>
      <c r="AA6" s="2">
        <v>191.64969998424851</v>
      </c>
      <c r="AB6" s="2">
        <v>0.36327086589463187</v>
      </c>
      <c r="AC6" s="2">
        <v>0.63461761500691727</v>
      </c>
      <c r="AD6" s="2">
        <v>71.734135959332605</v>
      </c>
      <c r="AE6" s="2">
        <v>25</v>
      </c>
      <c r="AF6" s="2">
        <v>0.68357749086971842</v>
      </c>
      <c r="AG6" s="2">
        <v>0.69810832550550372</v>
      </c>
      <c r="AH6" s="2">
        <v>17.452708137637593</v>
      </c>
      <c r="AI6" s="2">
        <v>17.089437271742959</v>
      </c>
      <c r="AJ6" s="2">
        <v>9.1325837317265943</v>
      </c>
    </row>
    <row r="7" spans="1:36" x14ac:dyDescent="0.35">
      <c r="A7" s="2" t="s">
        <v>42</v>
      </c>
      <c r="B7" s="2">
        <v>100.01</v>
      </c>
      <c r="C7" s="2" t="s">
        <v>45</v>
      </c>
      <c r="D7" s="2" t="s">
        <v>34</v>
      </c>
      <c r="E7" s="2">
        <v>3</v>
      </c>
      <c r="F7" s="2"/>
      <c r="G7" s="2">
        <v>25</v>
      </c>
      <c r="H7" s="2">
        <v>1.0416666666666667</v>
      </c>
      <c r="I7" s="2">
        <v>71.734135959332605</v>
      </c>
      <c r="J7" s="2">
        <v>1.1184836450357142E-2</v>
      </c>
      <c r="K7" s="2">
        <v>1.0730621820303995E-3</v>
      </c>
      <c r="L7" s="2">
        <v>9.5939014110137985E-2</v>
      </c>
      <c r="M7" s="2">
        <v>128.80000000000001</v>
      </c>
      <c r="N7" s="2">
        <v>0.21337055913544112</v>
      </c>
      <c r="O7" s="2">
        <v>8.7397060031546583E-2</v>
      </c>
      <c r="P7" s="2">
        <v>0.40960224496609016</v>
      </c>
      <c r="Q7" s="2">
        <v>99.738940610398515</v>
      </c>
      <c r="R7" s="2">
        <v>16.589878143535611</v>
      </c>
      <c r="S7" s="2">
        <v>8.7298982901008895</v>
      </c>
      <c r="T7" s="2">
        <v>0.52621834919881971</v>
      </c>
      <c r="U7" s="2">
        <v>0.85738806323970718</v>
      </c>
      <c r="V7" s="2">
        <v>1.3045243956504797E-2</v>
      </c>
      <c r="W7" s="2">
        <v>3.9411900971783778E-2</v>
      </c>
      <c r="X7" s="2">
        <v>231.59169033436342</v>
      </c>
      <c r="Y7" s="2">
        <v>1.4701847676500457E-2</v>
      </c>
      <c r="Z7" s="2">
        <v>4.1065220258468801E-2</v>
      </c>
      <c r="AA7" s="2">
        <v>189.98981462453708</v>
      </c>
      <c r="AB7" s="2">
        <v>1.531442466302131E-2</v>
      </c>
      <c r="AC7" s="2">
        <v>0.63461761500691727</v>
      </c>
      <c r="AD7" s="2">
        <v>87.190950153340509</v>
      </c>
      <c r="AE7" s="2">
        <v>1.0416666666666667</v>
      </c>
      <c r="AF7" s="2">
        <v>0.76423044938991314</v>
      </c>
      <c r="AG7" s="2">
        <v>0.77893229706641365</v>
      </c>
      <c r="AH7" s="2">
        <v>0.81138780944418099</v>
      </c>
      <c r="AI7" s="2">
        <v>0.79607338478115952</v>
      </c>
      <c r="AJ7" s="2">
        <v>9.1325837317265943</v>
      </c>
    </row>
    <row r="8" spans="1:36" x14ac:dyDescent="0.35">
      <c r="A8" s="2" t="s">
        <v>42</v>
      </c>
      <c r="B8" s="2">
        <v>200.05</v>
      </c>
      <c r="C8" s="2" t="s">
        <v>45</v>
      </c>
      <c r="D8" s="2" t="s">
        <v>34</v>
      </c>
      <c r="E8" s="2">
        <v>3</v>
      </c>
      <c r="F8" s="2"/>
      <c r="G8" s="2">
        <v>25</v>
      </c>
      <c r="H8" s="2">
        <v>1.0416666666666667</v>
      </c>
      <c r="I8" s="2">
        <v>49.872592869705358</v>
      </c>
      <c r="J8" s="2">
        <v>1.1110708264445214E-2</v>
      </c>
      <c r="K8" s="2">
        <v>1.0647357496519733E-3</v>
      </c>
      <c r="L8" s="2">
        <v>9.5829691889146029E-2</v>
      </c>
      <c r="M8" s="2">
        <v>182.09</v>
      </c>
      <c r="N8" s="2">
        <v>0.31833519906863722</v>
      </c>
      <c r="O8" s="2">
        <v>9.2439748236520486E-2</v>
      </c>
      <c r="P8" s="2">
        <v>0.2903849417437161</v>
      </c>
      <c r="Q8" s="2">
        <v>99.738940610398515</v>
      </c>
      <c r="R8" s="2">
        <v>16.589878143535611</v>
      </c>
      <c r="S8" s="2">
        <v>8.7298982901008895</v>
      </c>
      <c r="T8" s="2">
        <v>0.52621834919881971</v>
      </c>
      <c r="U8" s="2">
        <v>0.85738806323970718</v>
      </c>
      <c r="V8" s="2">
        <v>1.2958785806350678E-2</v>
      </c>
      <c r="W8" s="2">
        <v>3.915068236073968E-2</v>
      </c>
      <c r="X8" s="2">
        <v>233.13673645016385</v>
      </c>
      <c r="Y8" s="2">
        <v>1.4707015797391577E-2</v>
      </c>
      <c r="Z8" s="2">
        <v>4.0167235659742118E-2</v>
      </c>
      <c r="AA8" s="2">
        <v>185.70467050124662</v>
      </c>
      <c r="AB8" s="2">
        <v>1.5319808122282893E-2</v>
      </c>
      <c r="AC8" s="2">
        <v>0.63461761500691727</v>
      </c>
      <c r="AD8" s="2">
        <v>73.137525083823022</v>
      </c>
      <c r="AE8" s="2">
        <v>1.0416666666666667</v>
      </c>
      <c r="AF8" s="2">
        <v>0.6881242814241666</v>
      </c>
      <c r="AG8" s="2">
        <v>0.70283129722155813</v>
      </c>
      <c r="AH8" s="2">
        <v>0.73211593460578972</v>
      </c>
      <c r="AI8" s="2">
        <v>0.71679612648350688</v>
      </c>
      <c r="AJ8" s="2">
        <v>9.1325837317265943</v>
      </c>
    </row>
    <row r="9" spans="1:36" x14ac:dyDescent="0.35">
      <c r="A9" s="2" t="s">
        <v>42</v>
      </c>
      <c r="B9" s="2">
        <v>400.03</v>
      </c>
      <c r="C9" s="2" t="s">
        <v>45</v>
      </c>
      <c r="D9" s="2" t="s">
        <v>34</v>
      </c>
      <c r="E9" s="2">
        <v>3</v>
      </c>
      <c r="F9" s="2"/>
      <c r="G9" s="2">
        <v>25</v>
      </c>
      <c r="H9" s="2">
        <v>1.0416666666666667</v>
      </c>
      <c r="I9" s="2">
        <v>44.755881749653199</v>
      </c>
      <c r="J9" s="2">
        <v>1.1056221115994356E-2</v>
      </c>
      <c r="K9" s="2">
        <v>9.7139035332171307E-4</v>
      </c>
      <c r="L9" s="2">
        <v>8.7859164820470376E-2</v>
      </c>
      <c r="M9" s="2">
        <v>33.75</v>
      </c>
      <c r="N9" s="2">
        <v>0.14276897061347701</v>
      </c>
      <c r="O9" s="2">
        <v>0.21905677159710912</v>
      </c>
      <c r="P9" s="2">
        <v>1.5343444073023997</v>
      </c>
      <c r="Q9" s="2">
        <v>99.738940610398515</v>
      </c>
      <c r="R9" s="2">
        <v>16.589878143535611</v>
      </c>
      <c r="S9" s="2">
        <v>8.7298982901008895</v>
      </c>
      <c r="T9" s="2">
        <v>0.52621834919881971</v>
      </c>
      <c r="U9" s="2">
        <v>0.85738806323970718</v>
      </c>
      <c r="V9" s="2">
        <v>1.2895235646525761E-2</v>
      </c>
      <c r="W9" s="2">
        <v>3.8958435599810867E-2</v>
      </c>
      <c r="X9" s="2">
        <v>234.28416902061792</v>
      </c>
      <c r="Y9" s="2">
        <v>1.7125427368406561E-2</v>
      </c>
      <c r="Z9" s="2">
        <v>0.10929893335010875</v>
      </c>
      <c r="AA9" s="2">
        <v>372.67742602099935</v>
      </c>
      <c r="AB9" s="2">
        <v>1.783898684209017E-2</v>
      </c>
      <c r="AC9" s="2">
        <v>0.63461761500691727</v>
      </c>
      <c r="AD9" s="2">
        <v>113.55675154494332</v>
      </c>
      <c r="AE9" s="2">
        <v>1.0416666666666667</v>
      </c>
      <c r="AF9" s="2">
        <v>1.4198336638246765</v>
      </c>
      <c r="AG9" s="2">
        <v>1.436959091193083</v>
      </c>
      <c r="AH9" s="2">
        <v>1.4968323866594615</v>
      </c>
      <c r="AI9" s="2">
        <v>1.4789933998173714</v>
      </c>
      <c r="AJ9" s="2">
        <v>9.1325837317265943</v>
      </c>
    </row>
    <row r="10" spans="1:36" x14ac:dyDescent="0.35">
      <c r="A10" s="2" t="s">
        <v>33</v>
      </c>
      <c r="B10" s="2">
        <v>100.01</v>
      </c>
      <c r="C10" s="2" t="s">
        <v>45</v>
      </c>
      <c r="D10" s="2" t="s">
        <v>34</v>
      </c>
      <c r="E10" s="2">
        <v>3</v>
      </c>
      <c r="F10" s="2"/>
      <c r="G10" s="2">
        <v>15</v>
      </c>
      <c r="H10" s="2">
        <v>0.625</v>
      </c>
      <c r="I10" s="2">
        <v>113.55675154494332</v>
      </c>
      <c r="J10" s="2">
        <v>1.113179085709012E-2</v>
      </c>
      <c r="K10" s="2">
        <v>8.9026786461282733E-4</v>
      </c>
      <c r="L10" s="2">
        <v>7.9975259690204581E-2</v>
      </c>
      <c r="M10" s="2">
        <v>72.900000000000006</v>
      </c>
      <c r="N10" s="2">
        <v>0.15132304076150332</v>
      </c>
      <c r="O10" s="2">
        <v>0.12774411939696037</v>
      </c>
      <c r="P10" s="2">
        <v>0.84418155195741051</v>
      </c>
      <c r="Q10" s="2">
        <v>99.738940610398515</v>
      </c>
      <c r="R10" s="2">
        <v>16.589878143535611</v>
      </c>
      <c r="S10" s="2">
        <v>8.7298982901008895</v>
      </c>
      <c r="T10" s="2">
        <v>0.52621834919881971</v>
      </c>
      <c r="U10" s="2">
        <v>0.85738806323970718</v>
      </c>
      <c r="V10" s="2">
        <v>1.2983375130075624E-2</v>
      </c>
      <c r="W10" s="2">
        <v>3.9224503948283612E-2</v>
      </c>
      <c r="X10" s="2">
        <v>232.69242692227172</v>
      </c>
      <c r="Y10" s="2">
        <v>1.5059137006090758E-2</v>
      </c>
      <c r="Z10" s="2">
        <v>4.9309922943229487E-2</v>
      </c>
      <c r="AA10" s="2">
        <v>217.43735422327839</v>
      </c>
      <c r="AB10" s="2">
        <v>9.4119606288067242E-3</v>
      </c>
      <c r="AC10" s="2">
        <v>0.63461761500691727</v>
      </c>
      <c r="AD10" s="2">
        <v>118.55209618106333</v>
      </c>
      <c r="AE10" s="2">
        <v>0.625</v>
      </c>
      <c r="AF10" s="2">
        <v>0.98998655393367629</v>
      </c>
      <c r="AG10" s="2">
        <v>1.0050456909397671</v>
      </c>
      <c r="AH10" s="2">
        <v>0.62815355683735441</v>
      </c>
      <c r="AI10" s="2">
        <v>0.61874159620854763</v>
      </c>
      <c r="AJ10" s="2">
        <v>9.1325837317265943</v>
      </c>
    </row>
    <row r="11" spans="1:36" x14ac:dyDescent="0.35">
      <c r="A11" s="2" t="s">
        <v>33</v>
      </c>
      <c r="B11" s="2">
        <v>300.06</v>
      </c>
      <c r="C11" s="2" t="s">
        <v>45</v>
      </c>
      <c r="D11" s="2" t="s">
        <v>34</v>
      </c>
      <c r="E11" s="2">
        <v>3</v>
      </c>
      <c r="F11" s="2"/>
      <c r="G11" s="2">
        <v>15</v>
      </c>
      <c r="H11" s="2">
        <v>0.625</v>
      </c>
      <c r="I11" s="2">
        <v>78.501701875722119</v>
      </c>
      <c r="J11" s="2">
        <v>1.1142091503196226E-2</v>
      </c>
      <c r="K11" s="2">
        <v>1.0706402012180174E-3</v>
      </c>
      <c r="L11" s="2">
        <v>9.6089697424482021E-2</v>
      </c>
      <c r="M11" s="2">
        <v>123.03</v>
      </c>
      <c r="N11" s="2">
        <v>0.19436969358791945</v>
      </c>
      <c r="O11" s="2">
        <v>8.2712641504541259E-2</v>
      </c>
      <c r="P11" s="2">
        <v>0.42554289188673217</v>
      </c>
      <c r="Q11" s="2">
        <v>99.738940610398515</v>
      </c>
      <c r="R11" s="2">
        <v>16.589878143535611</v>
      </c>
      <c r="S11" s="2">
        <v>8.7298982901008895</v>
      </c>
      <c r="T11" s="2">
        <v>0.52621834919881971</v>
      </c>
      <c r="U11" s="2">
        <v>0.85738806323970718</v>
      </c>
      <c r="V11" s="2">
        <v>1.2995389113647058E-2</v>
      </c>
      <c r="W11" s="2">
        <v>3.9261279934594467E-2</v>
      </c>
      <c r="X11" s="2">
        <v>232.48015041643799</v>
      </c>
      <c r="Y11" s="2">
        <v>1.4575245194179607E-2</v>
      </c>
      <c r="Z11" s="2">
        <v>4.1037751156885773E-2</v>
      </c>
      <c r="AA11" s="2">
        <v>193.17539757480276</v>
      </c>
      <c r="AB11" s="2">
        <v>9.1095282463622539E-3</v>
      </c>
      <c r="AC11" s="2">
        <v>0.63461761500691727</v>
      </c>
      <c r="AD11" s="2">
        <v>91.973667221401016</v>
      </c>
      <c r="AE11" s="2">
        <v>0.625</v>
      </c>
      <c r="AF11" s="2">
        <v>0.78646219818537555</v>
      </c>
      <c r="AG11" s="2">
        <v>0.80103744337955518</v>
      </c>
      <c r="AH11" s="2">
        <v>0.50064840211222195</v>
      </c>
      <c r="AI11" s="2">
        <v>0.4915388738658597</v>
      </c>
      <c r="AJ11" s="2">
        <v>9.1325837317265943</v>
      </c>
    </row>
    <row r="12" spans="1:36" x14ac:dyDescent="0.35">
      <c r="A12" s="2" t="s">
        <v>33</v>
      </c>
      <c r="B12" s="2">
        <v>400.03</v>
      </c>
      <c r="C12" s="2" t="s">
        <v>45</v>
      </c>
      <c r="D12" s="2" t="s">
        <v>34</v>
      </c>
      <c r="E12" s="2">
        <v>3</v>
      </c>
      <c r="F12" s="2"/>
      <c r="G12" s="2">
        <v>15</v>
      </c>
      <c r="H12" s="2">
        <v>0.625</v>
      </c>
      <c r="I12" s="2">
        <v>44.694964412073688</v>
      </c>
      <c r="J12" s="2">
        <v>1.0912129109285114E-2</v>
      </c>
      <c r="K12" s="2">
        <v>1.0930209107539173E-3</v>
      </c>
      <c r="L12" s="2">
        <v>0.10016568717317205</v>
      </c>
      <c r="M12" s="2">
        <v>138.27000000000001</v>
      </c>
      <c r="N12" s="2">
        <v>0.23852299977321637</v>
      </c>
      <c r="O12" s="2">
        <v>9.8076129537983517E-2</v>
      </c>
      <c r="P12" s="2">
        <v>0.4111810166366876</v>
      </c>
      <c r="Q12" s="2">
        <v>99.738940610398515</v>
      </c>
      <c r="R12" s="2">
        <v>16.589878143535611</v>
      </c>
      <c r="S12" s="2">
        <v>8.7298982901008895</v>
      </c>
      <c r="T12" s="2">
        <v>0.52621834919881971</v>
      </c>
      <c r="U12" s="2">
        <v>0.85738806323970718</v>
      </c>
      <c r="V12" s="2">
        <v>1.2727176382713784E-2</v>
      </c>
      <c r="W12" s="2">
        <v>3.8451061729834271E-2</v>
      </c>
      <c r="X12" s="2">
        <v>237.38004640270509</v>
      </c>
      <c r="Y12" s="2">
        <v>1.4452228814717952E-2</v>
      </c>
      <c r="Z12" s="2">
        <v>4.0082301949566287E-2</v>
      </c>
      <c r="AA12" s="2">
        <v>191.90354503459253</v>
      </c>
      <c r="AB12" s="2">
        <v>9.0326430091987198E-3</v>
      </c>
      <c r="AC12" s="2">
        <v>0.63461761500691727</v>
      </c>
      <c r="AD12" s="2">
        <v>71.486505482382839</v>
      </c>
      <c r="AE12" s="2">
        <v>0.625</v>
      </c>
      <c r="AF12" s="2">
        <v>0.67913448671231236</v>
      </c>
      <c r="AG12" s="2">
        <v>0.69358671552703033</v>
      </c>
      <c r="AH12" s="2">
        <v>0.43349169720439396</v>
      </c>
      <c r="AI12" s="2">
        <v>0.42445905419519525</v>
      </c>
      <c r="AJ12" s="2">
        <v>9.1325837317265943</v>
      </c>
    </row>
    <row r="13" spans="1:3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5">
      <c r="A14" s="2" t="s">
        <v>32</v>
      </c>
      <c r="B14" s="2">
        <v>100.05</v>
      </c>
      <c r="C14" s="2" t="s">
        <v>49</v>
      </c>
      <c r="D14" s="2" t="s">
        <v>38</v>
      </c>
      <c r="E14" s="2">
        <v>3</v>
      </c>
      <c r="F14" s="2"/>
      <c r="G14" s="2">
        <v>600</v>
      </c>
      <c r="H14" s="2">
        <v>25</v>
      </c>
      <c r="I14" s="2">
        <v>49.595124736557892</v>
      </c>
      <c r="J14" s="2">
        <v>1.1202415181527967E-2</v>
      </c>
      <c r="K14" s="2">
        <v>1.0053571244270974E-3</v>
      </c>
      <c r="L14" s="2">
        <v>8.9744676316305796E-2</v>
      </c>
      <c r="M14" s="2">
        <v>41.71</v>
      </c>
      <c r="N14" s="2">
        <v>0.15101590405831636</v>
      </c>
      <c r="O14" s="2">
        <v>0.220060642181125</v>
      </c>
      <c r="P14" s="2">
        <v>1.4572017666175499</v>
      </c>
      <c r="Q14" s="2">
        <v>99.415492373658495</v>
      </c>
      <c r="R14" s="2">
        <v>16.338183921988431</v>
      </c>
      <c r="S14" s="2">
        <v>8.2169589990695098</v>
      </c>
      <c r="T14" s="2">
        <v>0.50292976491780539</v>
      </c>
      <c r="U14" s="2">
        <v>0.85885386585684753</v>
      </c>
      <c r="V14" s="2">
        <v>1.304344735102487E-2</v>
      </c>
      <c r="W14" s="2">
        <v>3.7688655938642769E-2</v>
      </c>
      <c r="X14" s="2">
        <v>221.52659427662539</v>
      </c>
      <c r="Y14" s="2">
        <v>1.666406360751771E-2</v>
      </c>
      <c r="Z14" s="2">
        <v>8.9131859517512013E-2</v>
      </c>
      <c r="AA14" s="2">
        <v>320.97494844654148</v>
      </c>
      <c r="AB14" s="2">
        <v>0.41660159018794274</v>
      </c>
      <c r="AC14" s="2">
        <v>0.39270400740553008</v>
      </c>
      <c r="AD14" s="2">
        <v>70.590535743215497</v>
      </c>
      <c r="AE14" s="2">
        <v>25</v>
      </c>
      <c r="AF14" s="2">
        <v>0.30681574054221489</v>
      </c>
      <c r="AG14" s="2">
        <v>0.3234798041497326</v>
      </c>
      <c r="AH14" s="2">
        <v>8.0869951037433143</v>
      </c>
      <c r="AI14" s="2">
        <v>7.6703935135553722</v>
      </c>
      <c r="AJ14" s="2">
        <v>2.2917255752070527</v>
      </c>
    </row>
    <row r="15" spans="1:36" x14ac:dyDescent="0.35">
      <c r="A15" s="2" t="s">
        <v>32</v>
      </c>
      <c r="B15" s="2">
        <v>300.02999999999997</v>
      </c>
      <c r="C15" s="2" t="s">
        <v>49</v>
      </c>
      <c r="D15" s="2" t="s">
        <v>38</v>
      </c>
      <c r="E15" s="2">
        <v>2</v>
      </c>
      <c r="F15" s="2"/>
      <c r="G15" s="2">
        <v>600</v>
      </c>
      <c r="H15" s="2">
        <v>25</v>
      </c>
      <c r="I15" s="2">
        <v>82.694655729224323</v>
      </c>
      <c r="J15" s="2">
        <v>1.1073679534659715E-2</v>
      </c>
      <c r="K15" s="2">
        <v>1.0090318027559612E-3</v>
      </c>
      <c r="L15" s="2">
        <v>9.111983054934665E-2</v>
      </c>
      <c r="M15" s="2">
        <v>167.42</v>
      </c>
      <c r="N15" s="2">
        <v>0.26897344680507118</v>
      </c>
      <c r="O15" s="2">
        <v>0.1077069298757138</v>
      </c>
      <c r="P15" s="2">
        <v>0.40043703627656047</v>
      </c>
      <c r="Q15" s="2">
        <v>99.415492373658495</v>
      </c>
      <c r="R15" s="2">
        <v>16.338183921988431</v>
      </c>
      <c r="S15" s="2">
        <v>8.2169589990695098</v>
      </c>
      <c r="T15" s="2">
        <v>0.50292976491780539</v>
      </c>
      <c r="U15" s="2">
        <v>0.85885386585684753</v>
      </c>
      <c r="V15" s="2">
        <v>1.2893554974700969E-2</v>
      </c>
      <c r="W15" s="2">
        <v>3.725557212552897E-2</v>
      </c>
      <c r="X15" s="2">
        <v>224.10207848497987</v>
      </c>
      <c r="Y15" s="2">
        <v>1.45001339187045E-2</v>
      </c>
      <c r="Z15" s="2">
        <v>3.8642887906391608E-2</v>
      </c>
      <c r="AA15" s="2">
        <v>183.79155349545744</v>
      </c>
      <c r="AB15" s="2">
        <v>0.36250334796761252</v>
      </c>
      <c r="AC15" s="2">
        <v>0.39270400740553008</v>
      </c>
      <c r="AD15" s="2">
        <v>90.028956825786111</v>
      </c>
      <c r="AE15" s="2">
        <v>25</v>
      </c>
      <c r="AF15" s="2">
        <v>0.4103819112288925</v>
      </c>
      <c r="AG15" s="2">
        <v>0.42488204514759698</v>
      </c>
      <c r="AH15" s="2">
        <v>10.622051128689925</v>
      </c>
      <c r="AI15" s="2">
        <v>10.259547780722313</v>
      </c>
      <c r="AJ15" s="2">
        <v>2.2917255752070527</v>
      </c>
    </row>
    <row r="16" spans="1:36" x14ac:dyDescent="0.35">
      <c r="A16" s="2" t="s">
        <v>32</v>
      </c>
      <c r="B16" s="2">
        <v>300.07</v>
      </c>
      <c r="C16" s="2" t="s">
        <v>49</v>
      </c>
      <c r="D16" s="2" t="s">
        <v>38</v>
      </c>
      <c r="E16" s="2">
        <v>2</v>
      </c>
      <c r="F16" s="2"/>
      <c r="G16" s="2">
        <v>600</v>
      </c>
      <c r="H16" s="2">
        <v>25</v>
      </c>
      <c r="I16" s="2">
        <v>95.708890319195461</v>
      </c>
      <c r="J16" s="2">
        <v>1.1147833753189798E-2</v>
      </c>
      <c r="K16" s="2">
        <v>9.5838014483826334E-4</v>
      </c>
      <c r="L16" s="2">
        <v>8.5970078676858283E-2</v>
      </c>
      <c r="M16" s="2">
        <v>99.89</v>
      </c>
      <c r="N16" s="2">
        <v>0.18754213106819598</v>
      </c>
      <c r="O16" s="2">
        <v>0.16647751257373228</v>
      </c>
      <c r="P16" s="2">
        <v>0.88768060608843158</v>
      </c>
      <c r="Q16" s="2">
        <v>99.415492373658495</v>
      </c>
      <c r="R16" s="2">
        <v>16.338183921988431</v>
      </c>
      <c r="S16" s="2">
        <v>8.2169589990695098</v>
      </c>
      <c r="T16" s="2">
        <v>0.50292976491780539</v>
      </c>
      <c r="U16" s="2">
        <v>0.85885386585684753</v>
      </c>
      <c r="V16" s="2">
        <v>1.2979895877941943E-2</v>
      </c>
      <c r="W16" s="2">
        <v>3.7504907446871197E-2</v>
      </c>
      <c r="X16" s="2">
        <v>222.610518271616</v>
      </c>
      <c r="Y16" s="2">
        <v>1.4857382423824374E-2</v>
      </c>
      <c r="Z16" s="2">
        <v>4.5741936193725331E-2</v>
      </c>
      <c r="AA16" s="2">
        <v>207.21917464667266</v>
      </c>
      <c r="AB16" s="2">
        <v>0.37143456059560936</v>
      </c>
      <c r="AC16" s="2">
        <v>0.39270400740553008</v>
      </c>
      <c r="AD16" s="2">
        <v>103.5909057736425</v>
      </c>
      <c r="AE16" s="2">
        <v>25</v>
      </c>
      <c r="AF16" s="2">
        <v>0.4779949080715426</v>
      </c>
      <c r="AG16" s="2">
        <v>0.492852290495367</v>
      </c>
      <c r="AH16" s="2">
        <v>12.321307262384176</v>
      </c>
      <c r="AI16" s="2">
        <v>11.949872701788564</v>
      </c>
      <c r="AJ16" s="2">
        <v>2.2917255752070527</v>
      </c>
    </row>
    <row r="17" spans="1:36" x14ac:dyDescent="0.35">
      <c r="A17" s="2" t="s">
        <v>33</v>
      </c>
      <c r="B17" s="2">
        <v>100.05</v>
      </c>
      <c r="C17" s="2" t="s">
        <v>49</v>
      </c>
      <c r="D17" s="2" t="s">
        <v>38</v>
      </c>
      <c r="E17" s="2">
        <v>3</v>
      </c>
      <c r="F17" s="2"/>
      <c r="G17" s="2">
        <v>15</v>
      </c>
      <c r="H17" s="2">
        <v>0.625</v>
      </c>
      <c r="I17" s="2">
        <v>55.322767514606674</v>
      </c>
      <c r="J17" s="2">
        <v>1.1198610457614404E-2</v>
      </c>
      <c r="K17" s="2">
        <v>1.1201133310178269E-3</v>
      </c>
      <c r="L17" s="2">
        <v>0.10002252826431828</v>
      </c>
      <c r="M17" s="2">
        <v>177.26</v>
      </c>
      <c r="N17" s="2">
        <v>0.30727663766614705</v>
      </c>
      <c r="O17" s="2">
        <v>9.7346246064181532E-2</v>
      </c>
      <c r="P17" s="2">
        <v>0.31680327799586</v>
      </c>
      <c r="Q17" s="2">
        <v>99.415492373658495</v>
      </c>
      <c r="R17" s="2">
        <v>16.338183921988431</v>
      </c>
      <c r="S17" s="2">
        <v>8.2169589990695098</v>
      </c>
      <c r="T17" s="2">
        <v>0.50292976491780539</v>
      </c>
      <c r="U17" s="2">
        <v>0.85885386585684753</v>
      </c>
      <c r="V17" s="2">
        <v>1.303901734952541E-2</v>
      </c>
      <c r="W17" s="2">
        <v>3.7676186713927071E-2</v>
      </c>
      <c r="X17" s="2">
        <v>221.60380552096717</v>
      </c>
      <c r="Y17" s="2">
        <v>1.477249719645166E-2</v>
      </c>
      <c r="Z17" s="2">
        <v>3.8772037955862697E-2</v>
      </c>
      <c r="AA17" s="2">
        <v>177.66864768812633</v>
      </c>
      <c r="AB17" s="2">
        <v>9.2328107477822868E-3</v>
      </c>
      <c r="AC17" s="2">
        <v>0.39270400740553008</v>
      </c>
      <c r="AD17" s="2">
        <v>62.675332848540791</v>
      </c>
      <c r="AE17" s="2">
        <v>0.625</v>
      </c>
      <c r="AF17" s="2">
        <v>0.1710094908792405</v>
      </c>
      <c r="AG17" s="2">
        <v>0.18578198807569216</v>
      </c>
      <c r="AH17" s="2">
        <v>0.11611374254730759</v>
      </c>
      <c r="AI17" s="2">
        <v>0.10688093179952532</v>
      </c>
      <c r="AJ17" s="2">
        <v>2.2917255752070527</v>
      </c>
    </row>
    <row r="18" spans="1:36" x14ac:dyDescent="0.35">
      <c r="A18" s="2" t="s">
        <v>33</v>
      </c>
      <c r="B18" s="2">
        <v>300.02999999999997</v>
      </c>
      <c r="C18" s="2" t="s">
        <v>49</v>
      </c>
      <c r="D18" s="2" t="s">
        <v>38</v>
      </c>
      <c r="E18" s="2">
        <v>2</v>
      </c>
      <c r="F18" s="2"/>
      <c r="G18" s="2">
        <v>15</v>
      </c>
      <c r="H18" s="2">
        <v>0.625</v>
      </c>
      <c r="I18" s="2">
        <v>82.78648668755902</v>
      </c>
      <c r="J18" s="2">
        <v>1.1140088370966882E-2</v>
      </c>
      <c r="K18" s="2">
        <v>8.1120632450432085E-4</v>
      </c>
      <c r="L18" s="2">
        <v>7.2818661530412415E-2</v>
      </c>
      <c r="M18" s="2">
        <v>137.74</v>
      </c>
      <c r="N18" s="2">
        <v>0.2345750995805678</v>
      </c>
      <c r="O18" s="2">
        <v>9.9457613731974676E-2</v>
      </c>
      <c r="P18" s="2">
        <v>0.4239904998860064</v>
      </c>
      <c r="Q18" s="2">
        <v>99.415492373658495</v>
      </c>
      <c r="R18" s="2">
        <v>16.338183921988431</v>
      </c>
      <c r="S18" s="2">
        <v>8.2169589990695098</v>
      </c>
      <c r="T18" s="2">
        <v>0.50292976491780539</v>
      </c>
      <c r="U18" s="2">
        <v>0.85885386585684753</v>
      </c>
      <c r="V18" s="2">
        <v>1.2970877600757862E-2</v>
      </c>
      <c r="W18" s="2">
        <v>3.7478497276236963E-2</v>
      </c>
      <c r="X18" s="2">
        <v>222.76319951044792</v>
      </c>
      <c r="Y18" s="2">
        <v>1.4673905766726846E-2</v>
      </c>
      <c r="Z18" s="2">
        <v>3.9180210165268459E-2</v>
      </c>
      <c r="AA18" s="2">
        <v>181.95974087197797</v>
      </c>
      <c r="AB18" s="2">
        <v>9.1711911042042793E-3</v>
      </c>
      <c r="AC18" s="2">
        <v>0.39270400740553008</v>
      </c>
      <c r="AD18" s="2">
        <v>89.906871374559785</v>
      </c>
      <c r="AE18" s="2">
        <v>0.625</v>
      </c>
      <c r="AF18" s="2">
        <v>0.41258835263992388</v>
      </c>
      <c r="AG18" s="2">
        <v>0.42726225840665072</v>
      </c>
      <c r="AH18" s="2">
        <v>0.26703891150415671</v>
      </c>
      <c r="AI18" s="2">
        <v>0.25786772039995243</v>
      </c>
      <c r="AJ18" s="2">
        <v>2.2917255752070527</v>
      </c>
    </row>
    <row r="19" spans="1:36" x14ac:dyDescent="0.35">
      <c r="A19" s="2" t="s">
        <v>33</v>
      </c>
      <c r="B19" s="2">
        <v>300.07</v>
      </c>
      <c r="C19" s="2" t="s">
        <v>49</v>
      </c>
      <c r="D19" s="2" t="s">
        <v>38</v>
      </c>
      <c r="E19" s="2">
        <v>2</v>
      </c>
      <c r="F19" s="2"/>
      <c r="G19" s="2">
        <v>15</v>
      </c>
      <c r="H19" s="2">
        <v>0.625</v>
      </c>
      <c r="I19" s="2">
        <v>91.973667221401016</v>
      </c>
      <c r="J19" s="2">
        <v>1.1172761257375222E-2</v>
      </c>
      <c r="K19" s="2">
        <v>1.028040744289873E-3</v>
      </c>
      <c r="L19" s="2">
        <v>9.2013130917950631E-2</v>
      </c>
      <c r="M19" s="2">
        <v>198.25</v>
      </c>
      <c r="N19" s="2">
        <v>0.32923666006910257</v>
      </c>
      <c r="O19" s="2">
        <v>0.10093961015263699</v>
      </c>
      <c r="P19" s="2">
        <v>0.30658678815248291</v>
      </c>
      <c r="Q19" s="2">
        <v>99.415492373658495</v>
      </c>
      <c r="R19" s="2">
        <v>16.338183921988431</v>
      </c>
      <c r="S19" s="2">
        <v>8.2169589990695098</v>
      </c>
      <c r="T19" s="2">
        <v>0.50292976491780539</v>
      </c>
      <c r="U19" s="2">
        <v>0.85885386585684753</v>
      </c>
      <c r="V19" s="2">
        <v>1.3008920028820689E-2</v>
      </c>
      <c r="W19" s="2">
        <v>3.7588956419074969E-2</v>
      </c>
      <c r="X19" s="2">
        <v>222.11494486167305</v>
      </c>
      <c r="Y19" s="2">
        <v>1.4669634581502165E-2</v>
      </c>
      <c r="Z19" s="2">
        <v>3.8607092453831392E-2</v>
      </c>
      <c r="AA19" s="2">
        <v>179.40250552873002</v>
      </c>
      <c r="AB19" s="2">
        <v>9.1685216134388525E-3</v>
      </c>
      <c r="AC19" s="2">
        <v>0.39270400740553008</v>
      </c>
      <c r="AD19" s="2">
        <v>97.398377564282711</v>
      </c>
      <c r="AE19" s="2">
        <v>0.625</v>
      </c>
      <c r="AF19" s="2">
        <v>0.42279755435051097</v>
      </c>
      <c r="AG19" s="2">
        <v>0.43746718893201314</v>
      </c>
      <c r="AH19" s="2">
        <v>0.27341699308250822</v>
      </c>
      <c r="AI19" s="2">
        <v>0.26424847146906938</v>
      </c>
      <c r="AJ19" s="2">
        <v>2.2917255752070527</v>
      </c>
    </row>
    <row r="20" spans="1:3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5">
      <c r="A21" s="2" t="s">
        <v>32</v>
      </c>
      <c r="B21" s="2">
        <v>100.08</v>
      </c>
      <c r="C21" s="2" t="s">
        <v>51</v>
      </c>
      <c r="D21" s="2" t="s">
        <v>40</v>
      </c>
      <c r="E21" s="2">
        <v>2</v>
      </c>
      <c r="F21" s="2"/>
      <c r="G21" s="2">
        <v>600</v>
      </c>
      <c r="H21" s="2">
        <v>25</v>
      </c>
      <c r="I21" s="2">
        <v>108.53400199098037</v>
      </c>
      <c r="J21" s="2">
        <v>1.5433972243378198E-2</v>
      </c>
      <c r="K21" s="2">
        <v>1.0846156121390004E-3</v>
      </c>
      <c r="L21" s="2">
        <v>7.0274560238654346E-2</v>
      </c>
      <c r="M21" s="2">
        <v>116.84</v>
      </c>
      <c r="N21" s="2">
        <v>0.19549536498495848</v>
      </c>
      <c r="O21" s="2">
        <v>9.0458762079050431E-2</v>
      </c>
      <c r="P21" s="2">
        <v>0.46271563566742557</v>
      </c>
      <c r="Q21" s="2">
        <v>100.10047669555644</v>
      </c>
      <c r="R21" s="2">
        <v>16.477767589000301</v>
      </c>
      <c r="S21" s="2">
        <v>7.9955693879532959</v>
      </c>
      <c r="T21" s="2">
        <v>0.48523377604201201</v>
      </c>
      <c r="U21" s="2">
        <v>0.8586548657502544</v>
      </c>
      <c r="V21" s="2">
        <v>1.7974593587020183E-2</v>
      </c>
      <c r="W21" s="2">
        <v>5.1722263863825675E-2</v>
      </c>
      <c r="X21" s="2">
        <v>160.08821652305747</v>
      </c>
      <c r="Y21" s="2">
        <v>1.9647782263714452E-2</v>
      </c>
      <c r="Z21" s="2">
        <v>5.3879034632318253E-2</v>
      </c>
      <c r="AA21" s="2">
        <v>139.57021015790806</v>
      </c>
      <c r="AB21" s="2">
        <v>0.49119455659286132</v>
      </c>
      <c r="AC21" s="2">
        <v>0.34903336939036983</v>
      </c>
      <c r="AD21" s="2">
        <v>107.37057186546863</v>
      </c>
      <c r="AE21" s="2">
        <v>25</v>
      </c>
      <c r="AF21" s="2">
        <v>0.40711704792182513</v>
      </c>
      <c r="AG21" s="2">
        <v>0.42676483018553957</v>
      </c>
      <c r="AH21" s="2">
        <v>10.66912075463849</v>
      </c>
      <c r="AI21" s="2">
        <v>10.177926198045629</v>
      </c>
      <c r="AJ21" s="2">
        <v>1.3179200584505204</v>
      </c>
    </row>
    <row r="22" spans="1:36" x14ac:dyDescent="0.35">
      <c r="A22" s="2" t="s">
        <v>32</v>
      </c>
      <c r="B22" s="2">
        <v>300.08</v>
      </c>
      <c r="C22" s="2" t="s">
        <v>51</v>
      </c>
      <c r="D22" s="2" t="s">
        <v>40</v>
      </c>
      <c r="E22" s="2">
        <v>3</v>
      </c>
      <c r="F22" s="2"/>
      <c r="G22" s="2">
        <v>600</v>
      </c>
      <c r="H22" s="2">
        <v>25</v>
      </c>
      <c r="I22" s="2">
        <v>103.5909057736425</v>
      </c>
      <c r="J22" s="2">
        <v>1.5301231032788149E-2</v>
      </c>
      <c r="K22" s="2">
        <v>1.1170566924396871E-3</v>
      </c>
      <c r="L22" s="2">
        <v>7.3004367429392383E-2</v>
      </c>
      <c r="M22" s="2">
        <v>36.51</v>
      </c>
      <c r="N22" s="2">
        <v>0.12456088831900715</v>
      </c>
      <c r="O22" s="2">
        <v>0.1514309887390384</v>
      </c>
      <c r="P22" s="2">
        <v>1.2157185998161435</v>
      </c>
      <c r="Q22" s="2">
        <v>100.10047669555644</v>
      </c>
      <c r="R22" s="2">
        <v>16.477767589000301</v>
      </c>
      <c r="S22" s="2">
        <v>7.9955693879532959</v>
      </c>
      <c r="T22" s="2">
        <v>0.48523377604201201</v>
      </c>
      <c r="U22" s="2">
        <v>0.8586548657502544</v>
      </c>
      <c r="V22" s="2">
        <v>1.7820001543249409E-2</v>
      </c>
      <c r="W22" s="2">
        <v>5.1277532666199693E-2</v>
      </c>
      <c r="X22" s="2">
        <v>161.47736179829502</v>
      </c>
      <c r="Y22" s="2">
        <v>2.1231693910244948E-2</v>
      </c>
      <c r="Z22" s="2">
        <v>9.2172141414647815E-2</v>
      </c>
      <c r="AA22" s="2">
        <v>204.47037264215206</v>
      </c>
      <c r="AB22" s="2">
        <v>0.53079234775612372</v>
      </c>
      <c r="AC22" s="2">
        <v>0.34903336939036983</v>
      </c>
      <c r="AD22" s="2">
        <v>105.40398854073543</v>
      </c>
      <c r="AE22" s="2">
        <v>25</v>
      </c>
      <c r="AF22" s="2">
        <v>0.24438655652996294</v>
      </c>
      <c r="AG22" s="2">
        <v>0.26561825044020787</v>
      </c>
      <c r="AH22" s="2">
        <v>6.6404562610051965</v>
      </c>
      <c r="AI22" s="2">
        <v>6.1096639132490731</v>
      </c>
      <c r="AJ22" s="2">
        <v>1.3179200584505204</v>
      </c>
    </row>
    <row r="23" spans="1:36" x14ac:dyDescent="0.35">
      <c r="A23" s="2" t="s">
        <v>33</v>
      </c>
      <c r="B23" s="2">
        <v>100.08</v>
      </c>
      <c r="C23" s="2" t="s">
        <v>51</v>
      </c>
      <c r="D23" s="2" t="s">
        <v>40</v>
      </c>
      <c r="E23" s="2">
        <v>2</v>
      </c>
      <c r="F23" s="2"/>
      <c r="G23" s="2">
        <v>15</v>
      </c>
      <c r="H23" s="2">
        <v>0.625</v>
      </c>
      <c r="I23" s="2">
        <v>79.836125947958038</v>
      </c>
      <c r="J23" s="2">
        <v>1.5120677831130034E-2</v>
      </c>
      <c r="K23" s="2">
        <v>1.0481137897880223E-3</v>
      </c>
      <c r="L23" s="2">
        <v>6.9316587622162987E-2</v>
      </c>
      <c r="M23" s="2">
        <v>159.66999999999999</v>
      </c>
      <c r="N23" s="2">
        <v>0.25759396716661104</v>
      </c>
      <c r="O23" s="2">
        <v>9.3574337349007622E-2</v>
      </c>
      <c r="P23" s="2">
        <v>0.36326292256869513</v>
      </c>
      <c r="Q23" s="2">
        <v>100.10047669555644</v>
      </c>
      <c r="R23" s="2">
        <v>16.477767589000301</v>
      </c>
      <c r="S23" s="2">
        <v>7.9955693879532959</v>
      </c>
      <c r="T23" s="2">
        <v>0.48523377604201201</v>
      </c>
      <c r="U23" s="2">
        <v>0.8586548657502544</v>
      </c>
      <c r="V23" s="2">
        <v>1.7609727067601555E-2</v>
      </c>
      <c r="W23" s="2">
        <v>5.0672279727738412E-2</v>
      </c>
      <c r="X23" s="2">
        <v>163.40494445349293</v>
      </c>
      <c r="Y23" s="2">
        <v>1.9223016772409039E-2</v>
      </c>
      <c r="Z23" s="2">
        <v>5.1911704974425536E-2</v>
      </c>
      <c r="AA23" s="2">
        <v>140.48249222656622</v>
      </c>
      <c r="AB23" s="2">
        <v>1.2014385482755649E-2</v>
      </c>
      <c r="AC23" s="2">
        <v>0.34903336939036983</v>
      </c>
      <c r="AD23" s="2">
        <v>82.247380797371065</v>
      </c>
      <c r="AE23" s="2">
        <v>0.625</v>
      </c>
      <c r="AF23" s="2">
        <v>0.35370757316470652</v>
      </c>
      <c r="AG23" s="2">
        <v>0.37293058993711559</v>
      </c>
      <c r="AH23" s="2">
        <v>0.23308161871069724</v>
      </c>
      <c r="AI23" s="2">
        <v>0.22106723322794158</v>
      </c>
      <c r="AJ23" s="2">
        <v>1.3179200584505204</v>
      </c>
    </row>
    <row r="24" spans="1:36" x14ac:dyDescent="0.35">
      <c r="A24" s="2" t="s">
        <v>33</v>
      </c>
      <c r="B24" s="2">
        <v>300.08</v>
      </c>
      <c r="C24" s="2" t="s">
        <v>51</v>
      </c>
      <c r="D24" s="2" t="s">
        <v>40</v>
      </c>
      <c r="E24" s="2">
        <v>3</v>
      </c>
      <c r="F24" s="2"/>
      <c r="G24" s="2">
        <v>15</v>
      </c>
      <c r="H24" s="2">
        <v>0.625</v>
      </c>
      <c r="I24" s="2">
        <v>97.398377564282711</v>
      </c>
      <c r="J24" s="2">
        <v>1.5445328657452873E-2</v>
      </c>
      <c r="K24" s="2">
        <v>8.6593038119760213E-4</v>
      </c>
      <c r="L24" s="2">
        <v>5.6064225009531447E-2</v>
      </c>
      <c r="M24" s="2">
        <v>41.69</v>
      </c>
      <c r="N24" s="2">
        <v>0.12383138746078083</v>
      </c>
      <c r="O24" s="2">
        <v>0.14965642621468678</v>
      </c>
      <c r="P24" s="2">
        <v>1.2085500234105437</v>
      </c>
      <c r="Q24" s="2">
        <v>100.10047669555644</v>
      </c>
      <c r="R24" s="2">
        <v>16.477767589000301</v>
      </c>
      <c r="S24" s="2">
        <v>7.9955693879532959</v>
      </c>
      <c r="T24" s="2">
        <v>0.48523377604201201</v>
      </c>
      <c r="U24" s="2">
        <v>0.8586548657502544</v>
      </c>
      <c r="V24" s="2">
        <v>1.7987819406295954E-2</v>
      </c>
      <c r="W24" s="2">
        <v>5.1759741710971141E-2</v>
      </c>
      <c r="X24" s="2">
        <v>159.96871752852761</v>
      </c>
      <c r="Y24" s="2">
        <v>2.0958109342990146E-2</v>
      </c>
      <c r="Z24" s="2">
        <v>8.7153350645537378E-2</v>
      </c>
      <c r="AA24" s="2">
        <v>198.41745950637932</v>
      </c>
      <c r="AB24" s="2">
        <v>1.309881833936884E-2</v>
      </c>
      <c r="AC24" s="2">
        <v>0.34903336939036983</v>
      </c>
      <c r="AD24" s="2">
        <v>99.540127311416342</v>
      </c>
      <c r="AE24" s="2">
        <v>0.625</v>
      </c>
      <c r="AF24" s="2">
        <v>0.23164827854466716</v>
      </c>
      <c r="AG24" s="2">
        <v>0.25260638788765732</v>
      </c>
      <c r="AH24" s="2">
        <v>0.15787899242978581</v>
      </c>
      <c r="AI24" s="2">
        <v>0.14478017409041696</v>
      </c>
      <c r="AJ24" s="2">
        <v>1.3179200584505204</v>
      </c>
    </row>
    <row r="25" spans="1:3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35">
      <c r="A26" s="2" t="s">
        <v>32</v>
      </c>
      <c r="B26" s="2">
        <v>100.09</v>
      </c>
      <c r="C26" s="2" t="s">
        <v>44</v>
      </c>
      <c r="D26" s="2" t="s">
        <v>31</v>
      </c>
      <c r="E26" s="2">
        <v>2</v>
      </c>
      <c r="F26" s="2"/>
      <c r="G26" s="2">
        <v>600</v>
      </c>
      <c r="H26" s="2">
        <v>25</v>
      </c>
      <c r="I26" s="2">
        <v>107.37057186546863</v>
      </c>
      <c r="J26" s="2">
        <v>1.5319358453046644E-2</v>
      </c>
      <c r="K26" s="2">
        <v>1.1122387034988505E-3</v>
      </c>
      <c r="L26" s="2">
        <v>7.2603477939877675E-2</v>
      </c>
      <c r="M26" s="2">
        <v>43.29</v>
      </c>
      <c r="N26" s="2">
        <v>0.12007140369385029</v>
      </c>
      <c r="O26" s="2">
        <v>0.15035871994408564</v>
      </c>
      <c r="P26" s="2">
        <v>1.252244209016327</v>
      </c>
      <c r="Q26" s="2">
        <v>100.02992767293082</v>
      </c>
      <c r="R26" s="2">
        <v>16.089452645672569</v>
      </c>
      <c r="S26" s="2">
        <v>8.4385908774162317</v>
      </c>
      <c r="T26" s="2">
        <v>0.52447967393632133</v>
      </c>
      <c r="U26" s="2">
        <v>0.86144041932081439</v>
      </c>
      <c r="V26" s="2">
        <v>1.7783421940109203E-2</v>
      </c>
      <c r="W26" s="2">
        <v>5.0552722996101356E-2</v>
      </c>
      <c r="X26" s="2">
        <v>159.85045902434513</v>
      </c>
      <c r="Y26" s="2">
        <v>2.0557074139089342E-2</v>
      </c>
      <c r="Z26" s="2">
        <v>8.710157179922097E-2</v>
      </c>
      <c r="AA26" s="2">
        <v>206.11205237890886</v>
      </c>
      <c r="AB26" s="2">
        <v>0.51392685347723355</v>
      </c>
      <c r="AC26" s="2">
        <v>0.26342852292332403</v>
      </c>
      <c r="AD26" s="2">
        <v>110.05375181530394</v>
      </c>
      <c r="AE26" s="2">
        <v>25</v>
      </c>
      <c r="AF26" s="2">
        <v>0.31634177966471555</v>
      </c>
      <c r="AG26" s="2">
        <v>0.33689885380380491</v>
      </c>
      <c r="AH26" s="2">
        <v>8.4224713450951221</v>
      </c>
      <c r="AI26" s="2">
        <v>7.9085444916178886</v>
      </c>
      <c r="AJ26" s="2">
        <v>0.62341063309169886</v>
      </c>
    </row>
    <row r="27" spans="1:36" x14ac:dyDescent="0.35">
      <c r="A27" s="2" t="s">
        <v>33</v>
      </c>
      <c r="B27" s="2">
        <v>100.09</v>
      </c>
      <c r="C27" s="2" t="s">
        <v>44</v>
      </c>
      <c r="D27" s="2" t="s">
        <v>31</v>
      </c>
      <c r="E27" s="2">
        <v>2</v>
      </c>
      <c r="F27" s="2"/>
      <c r="G27" s="2">
        <v>15</v>
      </c>
      <c r="H27" s="2">
        <v>0.625</v>
      </c>
      <c r="I27" s="2">
        <v>82.247380797371065</v>
      </c>
      <c r="J27" s="2">
        <v>1.5268603221831253E-2</v>
      </c>
      <c r="K27" s="2">
        <v>1.0200154677344547E-3</v>
      </c>
      <c r="L27" s="2">
        <v>6.6804766154118331E-2</v>
      </c>
      <c r="M27" s="2">
        <v>39.03</v>
      </c>
      <c r="N27" s="2">
        <v>0.1156773043815877</v>
      </c>
      <c r="O27" s="2">
        <v>0.11677336139698613</v>
      </c>
      <c r="P27" s="2">
        <v>1.0094751258361176</v>
      </c>
      <c r="Q27" s="2">
        <v>100.02992767293082</v>
      </c>
      <c r="R27" s="2">
        <v>16.089452645672569</v>
      </c>
      <c r="S27" s="2">
        <v>8.4385908774162317</v>
      </c>
      <c r="T27" s="2">
        <v>0.52447967393632133</v>
      </c>
      <c r="U27" s="2">
        <v>0.86144041932081439</v>
      </c>
      <c r="V27" s="2">
        <v>1.7724502913236274E-2</v>
      </c>
      <c r="W27" s="2">
        <v>5.0384975109533124E-2</v>
      </c>
      <c r="X27" s="2">
        <v>160.38100110383982</v>
      </c>
      <c r="Y27" s="2">
        <v>2.0688307791063273E-2</v>
      </c>
      <c r="Z27" s="2">
        <v>7.682818349979334E-2</v>
      </c>
      <c r="AA27" s="2">
        <v>179.50255200352677</v>
      </c>
      <c r="AB27" s="2">
        <v>1.2930192369414546E-2</v>
      </c>
      <c r="AC27" s="2">
        <v>0.26342852292332403</v>
      </c>
      <c r="AD27" s="2">
        <v>85.368262446976289</v>
      </c>
      <c r="AE27" s="2">
        <v>0.625</v>
      </c>
      <c r="AF27" s="2">
        <v>0.26582347149683072</v>
      </c>
      <c r="AG27" s="2">
        <v>0.28651177928789401</v>
      </c>
      <c r="AH27" s="2">
        <v>0.17906986205493375</v>
      </c>
      <c r="AI27" s="2">
        <v>0.16613966968551919</v>
      </c>
      <c r="AJ27" s="2">
        <v>0.62341063309169886</v>
      </c>
    </row>
    <row r="28" spans="1:36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35">
      <c r="A29" s="2" t="s">
        <v>32</v>
      </c>
      <c r="B29" s="2">
        <v>100.02</v>
      </c>
      <c r="C29" s="2" t="s">
        <v>46</v>
      </c>
      <c r="D29" s="2" t="s">
        <v>35</v>
      </c>
      <c r="E29" s="2">
        <v>2</v>
      </c>
      <c r="F29" s="2"/>
      <c r="G29" s="2">
        <v>600</v>
      </c>
      <c r="H29" s="2">
        <v>25</v>
      </c>
      <c r="I29" s="2">
        <v>44.98543367046441</v>
      </c>
      <c r="J29" s="2">
        <v>2.2091187932675324E-2</v>
      </c>
      <c r="K29" s="2">
        <v>1.09758954124703E-3</v>
      </c>
      <c r="L29" s="2">
        <v>4.9684496125424429E-2</v>
      </c>
      <c r="M29" s="2">
        <v>174.02</v>
      </c>
      <c r="N29" s="2">
        <v>0.28776870504122654</v>
      </c>
      <c r="O29" s="2">
        <v>9.8926564494546163E-2</v>
      </c>
      <c r="P29" s="2">
        <v>0.34377110075389772</v>
      </c>
      <c r="Q29" s="2">
        <v>100.02561848617829</v>
      </c>
      <c r="R29" s="2">
        <v>16.62971044974827</v>
      </c>
      <c r="S29" s="2">
        <v>8.6666975703249509</v>
      </c>
      <c r="T29" s="2">
        <v>0.52115745469616048</v>
      </c>
      <c r="U29" s="2">
        <v>0.85744577121819943</v>
      </c>
      <c r="V29" s="2">
        <v>2.5763947615357292E-2</v>
      </c>
      <c r="W29" s="2">
        <v>7.7667373898247433E-2</v>
      </c>
      <c r="X29" s="2">
        <v>117.00752850899279</v>
      </c>
      <c r="Y29" s="2">
        <v>2.7417600672714069E-2</v>
      </c>
      <c r="Z29" s="2">
        <v>7.8819618052458143E-2</v>
      </c>
      <c r="AA29" s="2">
        <v>104.85168941922262</v>
      </c>
      <c r="AB29" s="2">
        <v>0.68544001681785172</v>
      </c>
      <c r="AC29" s="2">
        <v>0.46429877970549471</v>
      </c>
      <c r="AD29" s="2">
        <v>51.333810374788563</v>
      </c>
      <c r="AE29" s="2">
        <v>25</v>
      </c>
      <c r="AF29" s="2">
        <v>0.63051104810091407</v>
      </c>
      <c r="AG29" s="2">
        <v>0.65792864877362811</v>
      </c>
      <c r="AH29" s="2">
        <v>16.448216219340704</v>
      </c>
      <c r="AI29" s="2">
        <v>15.762776202522852</v>
      </c>
      <c r="AJ29" s="2">
        <v>4.2078052787632636</v>
      </c>
    </row>
    <row r="30" spans="1:36" x14ac:dyDescent="0.35">
      <c r="A30" s="2" t="s">
        <v>32</v>
      </c>
      <c r="B30" s="2">
        <v>200.02</v>
      </c>
      <c r="C30" s="2" t="s">
        <v>46</v>
      </c>
      <c r="D30" s="2" t="s">
        <v>35</v>
      </c>
      <c r="E30" s="2">
        <v>3</v>
      </c>
      <c r="F30" s="2"/>
      <c r="G30" s="2">
        <v>600</v>
      </c>
      <c r="H30" s="2">
        <v>25</v>
      </c>
      <c r="I30" s="2">
        <v>115.59257516918518</v>
      </c>
      <c r="J30" s="2">
        <v>1.9987055551980791E-2</v>
      </c>
      <c r="K30" s="2">
        <v>9.8286262356738342E-4</v>
      </c>
      <c r="L30" s="2">
        <v>4.9174958312955611E-2</v>
      </c>
      <c r="M30" s="2">
        <v>62.36</v>
      </c>
      <c r="N30" s="2">
        <v>0.12009247712710777</v>
      </c>
      <c r="O30" s="2">
        <v>7.1306441187084915E-2</v>
      </c>
      <c r="P30" s="2">
        <v>0.59376276427051344</v>
      </c>
      <c r="Q30" s="2">
        <v>100.02561848617829</v>
      </c>
      <c r="R30" s="2">
        <v>16.62971044974827</v>
      </c>
      <c r="S30" s="2">
        <v>8.6666975703249509</v>
      </c>
      <c r="T30" s="2">
        <v>0.52115745469616048</v>
      </c>
      <c r="U30" s="2">
        <v>0.85744577121819943</v>
      </c>
      <c r="V30" s="2">
        <v>2.3309993731247366E-2</v>
      </c>
      <c r="W30" s="2">
        <v>7.0269575243394888E-2</v>
      </c>
      <c r="X30" s="2">
        <v>129.32515718249911</v>
      </c>
      <c r="Y30" s="2">
        <v>2.5235787142522347E-2</v>
      </c>
      <c r="Z30" s="2">
        <v>7.6150671298486156E-2</v>
      </c>
      <c r="AA30" s="2">
        <v>119.57489962872677</v>
      </c>
      <c r="AB30" s="2">
        <v>0.6308946785630587</v>
      </c>
      <c r="AC30" s="2">
        <v>0.46429877970549471</v>
      </c>
      <c r="AD30" s="2">
        <v>105.647459447835</v>
      </c>
      <c r="AE30" s="2">
        <v>25</v>
      </c>
      <c r="AF30" s="2">
        <v>0.45402923026242697</v>
      </c>
      <c r="AG30" s="2">
        <v>0.47926501740494931</v>
      </c>
      <c r="AH30" s="2">
        <v>11.981625435123732</v>
      </c>
      <c r="AI30" s="2">
        <v>11.350730756560674</v>
      </c>
      <c r="AJ30" s="2">
        <v>4.2078052787632636</v>
      </c>
    </row>
    <row r="31" spans="1:36" x14ac:dyDescent="0.35">
      <c r="A31" s="2" t="s">
        <v>42</v>
      </c>
      <c r="B31" s="2">
        <v>100.02</v>
      </c>
      <c r="C31" s="2" t="s">
        <v>46</v>
      </c>
      <c r="D31" s="2" t="s">
        <v>35</v>
      </c>
      <c r="E31" s="2">
        <v>2</v>
      </c>
      <c r="F31" s="2"/>
      <c r="G31" s="2">
        <v>25</v>
      </c>
      <c r="H31" s="2">
        <v>1.0416666666666667</v>
      </c>
      <c r="I31" s="2">
        <v>87.190950153340509</v>
      </c>
      <c r="J31" s="2">
        <v>2.2039906762788816E-2</v>
      </c>
      <c r="K31" s="2">
        <v>9.5080773072505839E-4</v>
      </c>
      <c r="L31" s="2">
        <v>4.314027917442733E-2</v>
      </c>
      <c r="M31" s="2">
        <v>29.3</v>
      </c>
      <c r="N31" s="2">
        <v>0.13734656180033278</v>
      </c>
      <c r="O31" s="2">
        <v>0.23627733834601022</v>
      </c>
      <c r="P31" s="2">
        <v>1.7203003500699043</v>
      </c>
      <c r="Q31" s="2">
        <v>100.02561848617829</v>
      </c>
      <c r="R31" s="2">
        <v>16.62971044974827</v>
      </c>
      <c r="S31" s="2">
        <v>8.6666975703249509</v>
      </c>
      <c r="T31" s="2">
        <v>0.52115745469616048</v>
      </c>
      <c r="U31" s="2">
        <v>0.85744577121819943</v>
      </c>
      <c r="V31" s="2">
        <v>2.5704140719565328E-2</v>
      </c>
      <c r="W31" s="2">
        <v>7.7486676326390849E-2</v>
      </c>
      <c r="X31" s="2">
        <v>117.27916159435652</v>
      </c>
      <c r="Y31" s="2">
        <v>3.0391736685446993E-2</v>
      </c>
      <c r="Z31" s="2">
        <v>0.17911307725813097</v>
      </c>
      <c r="AA31" s="2">
        <v>193.91716785964229</v>
      </c>
      <c r="AB31" s="2">
        <v>3.165805904734062E-2</v>
      </c>
      <c r="AC31" s="2">
        <v>0.46429877970549471</v>
      </c>
      <c r="AD31" s="2">
        <v>98.017494131713249</v>
      </c>
      <c r="AE31" s="2">
        <v>1.0416666666666667</v>
      </c>
      <c r="AF31" s="2">
        <v>1.3112114519073872</v>
      </c>
      <c r="AG31" s="2">
        <v>1.3416031885928341</v>
      </c>
      <c r="AH31" s="2">
        <v>1.397503321450869</v>
      </c>
      <c r="AI31" s="2">
        <v>1.3658452624035284</v>
      </c>
      <c r="AJ31" s="2">
        <v>4.2078052787632636</v>
      </c>
    </row>
    <row r="32" spans="1:36" x14ac:dyDescent="0.35">
      <c r="A32" s="2" t="s">
        <v>42</v>
      </c>
      <c r="B32" s="2">
        <v>200.02</v>
      </c>
      <c r="C32" s="2" t="s">
        <v>46</v>
      </c>
      <c r="D32" s="2" t="s">
        <v>35</v>
      </c>
      <c r="E32" s="2">
        <v>3</v>
      </c>
      <c r="F32" s="2"/>
      <c r="G32" s="2">
        <v>25</v>
      </c>
      <c r="H32" s="2">
        <v>1.0416666666666667</v>
      </c>
      <c r="I32" s="2">
        <v>128.16440411353628</v>
      </c>
      <c r="J32" s="2">
        <v>1.9942180293849202E-2</v>
      </c>
      <c r="K32" s="2">
        <v>9.8409759748961136E-4</v>
      </c>
      <c r="L32" s="2">
        <v>4.934754289595597E-2</v>
      </c>
      <c r="M32" s="2">
        <v>60.42</v>
      </c>
      <c r="N32" s="2">
        <v>0.14041075394652752</v>
      </c>
      <c r="O32" s="2">
        <v>0.1234829018885539</v>
      </c>
      <c r="P32" s="2">
        <v>0.87944048741152525</v>
      </c>
      <c r="Q32" s="2">
        <v>100.02561848617829</v>
      </c>
      <c r="R32" s="2">
        <v>16.62971044974827</v>
      </c>
      <c r="S32" s="2">
        <v>8.6666975703249509</v>
      </c>
      <c r="T32" s="2">
        <v>0.52115745469616048</v>
      </c>
      <c r="U32" s="2">
        <v>0.85744577121819943</v>
      </c>
      <c r="V32" s="2">
        <v>2.3257657758946945E-2</v>
      </c>
      <c r="W32" s="2">
        <v>7.0111811118536538E-2</v>
      </c>
      <c r="X32" s="2">
        <v>129.61618505888072</v>
      </c>
      <c r="Y32" s="2">
        <v>2.55815696084426E-2</v>
      </c>
      <c r="Z32" s="2">
        <v>8.3233367697609043E-2</v>
      </c>
      <c r="AA32" s="2">
        <v>127.18710759630233</v>
      </c>
      <c r="AB32" s="2">
        <v>2.6647468342127712E-2</v>
      </c>
      <c r="AC32" s="2">
        <v>0.46429877970549471</v>
      </c>
      <c r="AD32" s="2">
        <v>116.45656259558893</v>
      </c>
      <c r="AE32" s="2">
        <v>1.0416666666666667</v>
      </c>
      <c r="AF32" s="2">
        <v>0.49975290048313969</v>
      </c>
      <c r="AG32" s="2">
        <v>0.5253344700915823</v>
      </c>
      <c r="AH32" s="2">
        <v>0.54722340634539823</v>
      </c>
      <c r="AI32" s="2">
        <v>0.52057593800327051</v>
      </c>
      <c r="AJ32" s="2">
        <v>4.2078052787632636</v>
      </c>
    </row>
    <row r="33" spans="1:36" x14ac:dyDescent="0.35">
      <c r="A33" s="2" t="s">
        <v>33</v>
      </c>
      <c r="B33" s="2">
        <v>100.02</v>
      </c>
      <c r="C33" s="2" t="s">
        <v>46</v>
      </c>
      <c r="D33" s="2" t="s">
        <v>35</v>
      </c>
      <c r="E33" s="2">
        <v>2</v>
      </c>
      <c r="F33" s="2"/>
      <c r="G33" s="2">
        <v>15</v>
      </c>
      <c r="H33" s="2">
        <v>0.625</v>
      </c>
      <c r="I33" s="2">
        <v>118.55209618106333</v>
      </c>
      <c r="J33" s="2">
        <v>2.2247902184741656E-2</v>
      </c>
      <c r="K33" s="2">
        <v>9.7658923651655302E-4</v>
      </c>
      <c r="L33" s="2">
        <v>4.3895789742654033E-2</v>
      </c>
      <c r="M33" s="2">
        <v>44.2</v>
      </c>
      <c r="N33" s="2">
        <v>0.14422768669590377</v>
      </c>
      <c r="O33" s="2">
        <v>0.20043846032725973</v>
      </c>
      <c r="P33" s="2">
        <v>1.3897363600504342</v>
      </c>
      <c r="Q33" s="2">
        <v>100.02561848617829</v>
      </c>
      <c r="R33" s="2">
        <v>16.62971044974827</v>
      </c>
      <c r="S33" s="2">
        <v>8.6666975703249509</v>
      </c>
      <c r="T33" s="2">
        <v>0.52115745469616048</v>
      </c>
      <c r="U33" s="2">
        <v>0.85744577121819943</v>
      </c>
      <c r="V33" s="2">
        <v>2.5946716319019663E-2</v>
      </c>
      <c r="W33" s="2">
        <v>7.8217991026448525E-2</v>
      </c>
      <c r="X33" s="2">
        <v>116.18280300491722</v>
      </c>
      <c r="Y33" s="2">
        <v>2.9209786153768617E-2</v>
      </c>
      <c r="Z33" s="2">
        <v>0.12237405779210664</v>
      </c>
      <c r="AA33" s="2">
        <v>143.42755861120312</v>
      </c>
      <c r="AB33" s="2">
        <v>1.8256116346105387E-2</v>
      </c>
      <c r="AC33" s="2">
        <v>0.46429877970549471</v>
      </c>
      <c r="AD33" s="2">
        <v>114.92171071909675</v>
      </c>
      <c r="AE33" s="2">
        <v>0.625</v>
      </c>
      <c r="AF33" s="2">
        <v>1.1744641677465011</v>
      </c>
      <c r="AG33" s="2">
        <v>1.2036739539002697</v>
      </c>
      <c r="AH33" s="2">
        <v>0.75229622118766848</v>
      </c>
      <c r="AI33" s="2">
        <v>0.73404010484156323</v>
      </c>
      <c r="AJ33" s="2">
        <v>4.2078052787632636</v>
      </c>
    </row>
    <row r="34" spans="1:3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35">
      <c r="A35" s="2" t="s">
        <v>32</v>
      </c>
      <c r="B35" s="2">
        <v>100.04</v>
      </c>
      <c r="C35" s="2" t="s">
        <v>48</v>
      </c>
      <c r="D35" s="2" t="s">
        <v>37</v>
      </c>
      <c r="E35" s="2">
        <v>4</v>
      </c>
      <c r="F35" s="2"/>
      <c r="G35" s="2">
        <v>600</v>
      </c>
      <c r="H35" s="2">
        <v>25</v>
      </c>
      <c r="I35" s="2">
        <v>115.42053489781935</v>
      </c>
      <c r="J35" s="2">
        <v>3.3304809283798427E-2</v>
      </c>
      <c r="K35" s="2">
        <v>1.0125056066536079E-3</v>
      </c>
      <c r="L35" s="2">
        <v>3.0401183145226864E-2</v>
      </c>
      <c r="M35" s="2">
        <v>115.51</v>
      </c>
      <c r="N35" s="2">
        <v>0.20120363466437666</v>
      </c>
      <c r="O35" s="2">
        <v>9.3796471090413905E-2</v>
      </c>
      <c r="P35" s="2">
        <v>0.4661768225354066</v>
      </c>
      <c r="Q35" s="2">
        <v>100.41690928334438</v>
      </c>
      <c r="R35" s="2">
        <v>16.823798891006039</v>
      </c>
      <c r="S35" s="2">
        <v>9.107091034750562</v>
      </c>
      <c r="T35" s="2">
        <v>0.54132191508893934</v>
      </c>
      <c r="U35" s="2">
        <v>0.85650207037314108</v>
      </c>
      <c r="V35" s="2">
        <v>3.8884680417980724E-2</v>
      </c>
      <c r="W35" s="2">
        <v>0.1213840551792127</v>
      </c>
      <c r="X35" s="2">
        <v>80.279484357187712</v>
      </c>
      <c r="Y35" s="2">
        <v>4.0626552417499177E-2</v>
      </c>
      <c r="Z35" s="2">
        <v>0.12361289477313479</v>
      </c>
      <c r="AA35" s="2">
        <v>74.893450141876215</v>
      </c>
      <c r="AB35" s="2">
        <v>1.0156638104374793</v>
      </c>
      <c r="AC35" s="2">
        <v>0.92176312519462622</v>
      </c>
      <c r="AD35" s="2">
        <v>49.595124736557892</v>
      </c>
      <c r="AE35" s="2">
        <v>25</v>
      </c>
      <c r="AF35" s="2">
        <v>10.358010811312445</v>
      </c>
      <c r="AG35" s="2">
        <v>10.398637363729945</v>
      </c>
      <c r="AH35" s="2">
        <v>259.96593409324862</v>
      </c>
      <c r="AI35" s="2">
        <v>258.95027028281112</v>
      </c>
      <c r="AJ35" s="2">
        <v>81.197815089207793</v>
      </c>
    </row>
    <row r="36" spans="1:36" x14ac:dyDescent="0.35">
      <c r="A36" s="2" t="s">
        <v>32</v>
      </c>
      <c r="B36" s="2">
        <v>200.04</v>
      </c>
      <c r="C36" s="2" t="s">
        <v>48</v>
      </c>
      <c r="D36" s="2" t="s">
        <v>37</v>
      </c>
      <c r="E36" s="2">
        <v>4</v>
      </c>
      <c r="F36" s="2"/>
      <c r="G36" s="2">
        <v>600</v>
      </c>
      <c r="H36" s="2">
        <v>25</v>
      </c>
      <c r="I36" s="2">
        <v>107.35496411328371</v>
      </c>
      <c r="J36" s="2">
        <v>3.3360880862619416E-2</v>
      </c>
      <c r="K36" s="2">
        <v>9.570540722715808E-4</v>
      </c>
      <c r="L36" s="2">
        <v>2.8687913733835241E-2</v>
      </c>
      <c r="M36" s="2">
        <v>119.27</v>
      </c>
      <c r="N36" s="2">
        <v>0.20415010918028162</v>
      </c>
      <c r="O36" s="2">
        <v>9.4176988491329591E-2</v>
      </c>
      <c r="P36" s="2">
        <v>0.46131245713987562</v>
      </c>
      <c r="Q36" s="2">
        <v>100.41690928334438</v>
      </c>
      <c r="R36" s="2">
        <v>16.823798891006039</v>
      </c>
      <c r="S36" s="2">
        <v>9.107091034750562</v>
      </c>
      <c r="T36" s="2">
        <v>0.54132191508893934</v>
      </c>
      <c r="U36" s="2">
        <v>0.85650207037314108</v>
      </c>
      <c r="V36" s="2">
        <v>3.8950146201147555E-2</v>
      </c>
      <c r="W36" s="2">
        <v>0.12158826469447391</v>
      </c>
      <c r="X36" s="2">
        <v>80.144454261995918</v>
      </c>
      <c r="Y36" s="2">
        <v>4.0661809730788548E-2</v>
      </c>
      <c r="Z36" s="2">
        <v>0.12371903533163577</v>
      </c>
      <c r="AA36" s="2">
        <v>74.827824223680736</v>
      </c>
      <c r="AB36" s="2">
        <v>1.0165452432697137</v>
      </c>
      <c r="AC36" s="2">
        <v>0.92176312519462622</v>
      </c>
      <c r="AD36" s="2">
        <v>48.354564620363846</v>
      </c>
      <c r="AE36" s="2">
        <v>25</v>
      </c>
      <c r="AF36" s="2">
        <v>9.9240681017242913</v>
      </c>
      <c r="AG36" s="2">
        <v>9.9647299114550805</v>
      </c>
      <c r="AH36" s="2">
        <v>249.11824778637703</v>
      </c>
      <c r="AI36" s="2">
        <v>248.10170254310728</v>
      </c>
      <c r="AJ36" s="2">
        <v>81.197815089207793</v>
      </c>
    </row>
    <row r="37" spans="1:36" x14ac:dyDescent="0.35">
      <c r="A37" s="2" t="s">
        <v>32</v>
      </c>
      <c r="B37" s="2">
        <v>300.05</v>
      </c>
      <c r="C37" s="2" t="s">
        <v>48</v>
      </c>
      <c r="D37" s="2" t="s">
        <v>37</v>
      </c>
      <c r="E37" s="2">
        <v>4</v>
      </c>
      <c r="F37" s="2"/>
      <c r="G37" s="2">
        <v>600</v>
      </c>
      <c r="H37" s="2">
        <v>25</v>
      </c>
      <c r="I37" s="2">
        <v>83.769733116783911</v>
      </c>
      <c r="J37" s="2">
        <v>1.5344457035988359E-2</v>
      </c>
      <c r="K37" s="2">
        <v>1.0462293532400597E-3</v>
      </c>
      <c r="L37" s="2">
        <v>6.8182885245549552E-2</v>
      </c>
      <c r="M37" s="2">
        <v>80.17</v>
      </c>
      <c r="N37" s="2">
        <v>0.14298983123037259</v>
      </c>
      <c r="O37" s="2">
        <v>8.0294030978198302E-2</v>
      </c>
      <c r="P37" s="2">
        <v>0.56153665115413454</v>
      </c>
      <c r="Q37" s="2">
        <v>100.41690928334438</v>
      </c>
      <c r="R37" s="2">
        <v>16.823798891006039</v>
      </c>
      <c r="S37" s="2">
        <v>9.107091034750562</v>
      </c>
      <c r="T37" s="2">
        <v>0.54132191508893934</v>
      </c>
      <c r="U37" s="2">
        <v>0.85650207037314108</v>
      </c>
      <c r="V37" s="2">
        <v>1.7915259713620353E-2</v>
      </c>
      <c r="W37" s="2">
        <v>5.5925877085108849E-2</v>
      </c>
      <c r="X37" s="2">
        <v>174.24751251963383</v>
      </c>
      <c r="Y37" s="2">
        <v>1.9698842490598931E-2</v>
      </c>
      <c r="Z37" s="2">
        <v>6.0110914732912579E-2</v>
      </c>
      <c r="AA37" s="2">
        <v>154.90731327325338</v>
      </c>
      <c r="AB37" s="2">
        <v>0.49247106226497328</v>
      </c>
      <c r="AC37" s="2">
        <v>0.92176312519462622</v>
      </c>
      <c r="AD37" s="2">
        <v>78.828119677466788</v>
      </c>
      <c r="AE37" s="2">
        <v>25</v>
      </c>
      <c r="AF37" s="2">
        <v>6.2986438130688391</v>
      </c>
      <c r="AG37" s="2">
        <v>6.3183426555594382</v>
      </c>
      <c r="AH37" s="2">
        <v>157.95856638898596</v>
      </c>
      <c r="AI37" s="2">
        <v>157.46609532672099</v>
      </c>
      <c r="AJ37" s="2">
        <v>81.197815089207793</v>
      </c>
    </row>
    <row r="38" spans="1:36" x14ac:dyDescent="0.35">
      <c r="A38" s="2" t="s">
        <v>32</v>
      </c>
      <c r="B38" s="2">
        <v>400.02</v>
      </c>
      <c r="C38" s="2" t="s">
        <v>48</v>
      </c>
      <c r="D38" s="2" t="s">
        <v>37</v>
      </c>
      <c r="E38" s="2">
        <v>4</v>
      </c>
      <c r="F38" s="2"/>
      <c r="G38" s="2">
        <v>600</v>
      </c>
      <c r="H38" s="2">
        <v>25</v>
      </c>
      <c r="I38" s="2">
        <v>86.623782215152943</v>
      </c>
      <c r="J38" s="2">
        <v>3.3292795752172782E-2</v>
      </c>
      <c r="K38" s="2">
        <v>1.0343037873379293E-3</v>
      </c>
      <c r="L38" s="2">
        <v>3.1066894923368751E-2</v>
      </c>
      <c r="M38" s="2">
        <v>126.79</v>
      </c>
      <c r="N38" s="2">
        <v>0.21475707844064029</v>
      </c>
      <c r="O38" s="2">
        <v>8.762714169288334E-2</v>
      </c>
      <c r="P38" s="2">
        <v>0.40802911982760948</v>
      </c>
      <c r="Q38" s="2">
        <v>100.41690928334438</v>
      </c>
      <c r="R38" s="2">
        <v>16.823798891006039</v>
      </c>
      <c r="S38" s="2">
        <v>9.107091034750562</v>
      </c>
      <c r="T38" s="2">
        <v>0.54132191508893934</v>
      </c>
      <c r="U38" s="2">
        <v>0.85650207037314108</v>
      </c>
      <c r="V38" s="2">
        <v>3.8870654145259149E-2</v>
      </c>
      <c r="W38" s="2">
        <v>0.1213403314991706</v>
      </c>
      <c r="X38" s="2">
        <v>80.308493376739591</v>
      </c>
      <c r="Y38" s="2">
        <v>4.0564455536856593E-2</v>
      </c>
      <c r="Z38" s="2">
        <v>0.12301431690440237</v>
      </c>
      <c r="AA38" s="2">
        <v>74.759150362081854</v>
      </c>
      <c r="AB38" s="2">
        <v>1.0141113884214148</v>
      </c>
      <c r="AC38" s="2">
        <v>0.92176312519462622</v>
      </c>
      <c r="AD38" s="2">
        <v>45.208400318023465</v>
      </c>
      <c r="AE38" s="2">
        <v>25</v>
      </c>
      <c r="AF38" s="2">
        <v>8.769986835928286</v>
      </c>
      <c r="AG38" s="2">
        <v>8.810551291465142</v>
      </c>
      <c r="AH38" s="2">
        <v>220.26378228662855</v>
      </c>
      <c r="AI38" s="2">
        <v>219.24967089820714</v>
      </c>
      <c r="AJ38" s="2">
        <v>81.197815089207793</v>
      </c>
    </row>
    <row r="39" spans="1:36" x14ac:dyDescent="0.35">
      <c r="A39" s="2" t="s">
        <v>42</v>
      </c>
      <c r="B39" s="2">
        <v>200.04</v>
      </c>
      <c r="C39" s="2" t="s">
        <v>48</v>
      </c>
      <c r="D39" s="2" t="s">
        <v>37</v>
      </c>
      <c r="E39" s="2">
        <v>4</v>
      </c>
      <c r="F39" s="2"/>
      <c r="G39" s="2">
        <v>25</v>
      </c>
      <c r="H39" s="2">
        <v>1.0416666666666667</v>
      </c>
      <c r="I39" s="2">
        <v>116.45656259558893</v>
      </c>
      <c r="J39" s="2">
        <v>3.3470865773383263E-2</v>
      </c>
      <c r="K39" s="2">
        <v>9.5400945794963646E-4</v>
      </c>
      <c r="L39" s="2">
        <v>2.8502682434593158E-2</v>
      </c>
      <c r="M39" s="2">
        <v>123.01</v>
      </c>
      <c r="N39" s="2">
        <v>0.19759162139385153</v>
      </c>
      <c r="O39" s="2">
        <v>0.10133696529618064</v>
      </c>
      <c r="P39" s="2">
        <v>0.51286063944072657</v>
      </c>
      <c r="Q39" s="2">
        <v>100.41690928334438</v>
      </c>
      <c r="R39" s="2">
        <v>16.823798891006039</v>
      </c>
      <c r="S39" s="2">
        <v>9.107091034750562</v>
      </c>
      <c r="T39" s="2">
        <v>0.54132191508893934</v>
      </c>
      <c r="U39" s="2">
        <v>0.85650207037314108</v>
      </c>
      <c r="V39" s="2">
        <v>3.9078557928997705E-2</v>
      </c>
      <c r="W39" s="2">
        <v>0.12198910760307723</v>
      </c>
      <c r="X39" s="2">
        <v>79.881092544197813</v>
      </c>
      <c r="Y39" s="2">
        <v>4.0684863281358091E-2</v>
      </c>
      <c r="Z39" s="2">
        <v>0.12444216907656373</v>
      </c>
      <c r="AA39" s="2">
        <v>75.179918503231406</v>
      </c>
      <c r="AB39" s="2">
        <v>4.2380065918081349E-2</v>
      </c>
      <c r="AC39" s="2">
        <v>0.92176312519462622</v>
      </c>
      <c r="AD39" s="2">
        <v>49.872592869705358</v>
      </c>
      <c r="AE39" s="2">
        <v>1.0416666666666667</v>
      </c>
      <c r="AF39" s="2">
        <v>10.444958909208202</v>
      </c>
      <c r="AG39" s="2">
        <v>10.48564377248956</v>
      </c>
      <c r="AH39" s="2">
        <v>10.922545596343292</v>
      </c>
      <c r="AI39" s="2">
        <v>10.880165530425211</v>
      </c>
      <c r="AJ39" s="2">
        <v>81.197815089207793</v>
      </c>
    </row>
    <row r="40" spans="1:36" x14ac:dyDescent="0.35">
      <c r="A40" s="2" t="s">
        <v>42</v>
      </c>
      <c r="B40" s="2">
        <v>400.02</v>
      </c>
      <c r="C40" s="2" t="s">
        <v>48</v>
      </c>
      <c r="D40" s="2" t="s">
        <v>37</v>
      </c>
      <c r="E40" s="2">
        <v>4</v>
      </c>
      <c r="F40" s="2"/>
      <c r="G40" s="2">
        <v>25</v>
      </c>
      <c r="H40" s="2">
        <v>1.0416666666666667</v>
      </c>
      <c r="I40" s="2">
        <v>83.398999116407921</v>
      </c>
      <c r="J40" s="2">
        <v>3.3367301684441249E-2</v>
      </c>
      <c r="K40" s="2">
        <v>8.9681614412906755E-4</v>
      </c>
      <c r="L40" s="2">
        <v>2.6877095205670814E-2</v>
      </c>
      <c r="M40" s="2">
        <v>114.75</v>
      </c>
      <c r="N40" s="2">
        <v>0.20194532836519039</v>
      </c>
      <c r="O40" s="2">
        <v>9.9293125535271656E-2</v>
      </c>
      <c r="P40" s="2">
        <v>0.49168320128561566</v>
      </c>
      <c r="Q40" s="2">
        <v>100.41690928334438</v>
      </c>
      <c r="R40" s="2">
        <v>16.823798891006039</v>
      </c>
      <c r="S40" s="2">
        <v>9.107091034750562</v>
      </c>
      <c r="T40" s="2">
        <v>0.54132191508893934</v>
      </c>
      <c r="U40" s="2">
        <v>0.85650207037314108</v>
      </c>
      <c r="V40" s="2">
        <v>3.8957642764254556E-2</v>
      </c>
      <c r="W40" s="2">
        <v>0.12161151378471806</v>
      </c>
      <c r="X40" s="2">
        <v>80.128931720272305</v>
      </c>
      <c r="Y40" s="2">
        <v>4.0717514906870596E-2</v>
      </c>
      <c r="Z40" s="2">
        <v>0.12407058906242852</v>
      </c>
      <c r="AA40" s="2">
        <v>74.835267619959311</v>
      </c>
      <c r="AB40" s="2">
        <v>4.2414078027990208E-2</v>
      </c>
      <c r="AC40" s="2">
        <v>0.92176312519462622</v>
      </c>
      <c r="AD40" s="2">
        <v>44.755881749653199</v>
      </c>
      <c r="AE40" s="2">
        <v>1.0416666666666667</v>
      </c>
      <c r="AF40" s="2">
        <v>8.6313254083088164</v>
      </c>
      <c r="AG40" s="2">
        <v>8.6720429232156864</v>
      </c>
      <c r="AH40" s="2">
        <v>9.0333780450163399</v>
      </c>
      <c r="AI40" s="2">
        <v>8.9909639669883514</v>
      </c>
      <c r="AJ40" s="2">
        <v>81.197815089207793</v>
      </c>
    </row>
    <row r="41" spans="1:36" x14ac:dyDescent="0.35">
      <c r="A41" s="2" t="s">
        <v>33</v>
      </c>
      <c r="B41" s="2">
        <v>100.04</v>
      </c>
      <c r="C41" s="2" t="s">
        <v>48</v>
      </c>
      <c r="D41" s="2" t="s">
        <v>37</v>
      </c>
      <c r="E41" s="2">
        <v>4</v>
      </c>
      <c r="F41" s="2"/>
      <c r="G41" s="2">
        <v>15</v>
      </c>
      <c r="H41" s="2">
        <v>0.625</v>
      </c>
      <c r="I41" s="2">
        <v>124.57553656280581</v>
      </c>
      <c r="J41" s="2">
        <v>3.3323195528055655E-2</v>
      </c>
      <c r="K41" s="2">
        <v>9.2830733795662705E-4</v>
      </c>
      <c r="L41" s="2">
        <v>2.7857692614595177E-2</v>
      </c>
      <c r="M41" s="2">
        <v>51.35</v>
      </c>
      <c r="N41" s="2">
        <v>0.1376759614234502</v>
      </c>
      <c r="O41" s="2">
        <v>0.15732511727972687</v>
      </c>
      <c r="P41" s="2">
        <v>1.1427203097267047</v>
      </c>
      <c r="Q41" s="2">
        <v>100.41690928334438</v>
      </c>
      <c r="R41" s="2">
        <v>16.823798891006039</v>
      </c>
      <c r="S41" s="2">
        <v>9.107091034750562</v>
      </c>
      <c r="T41" s="2">
        <v>0.54132191508893934</v>
      </c>
      <c r="U41" s="2">
        <v>0.85650207037314108</v>
      </c>
      <c r="V41" s="2">
        <v>3.8906147084429313E-2</v>
      </c>
      <c r="W41" s="2">
        <v>0.1214508429010174</v>
      </c>
      <c r="X41" s="2">
        <v>80.235042068485242</v>
      </c>
      <c r="Y41" s="2">
        <v>4.1587275836589978E-2</v>
      </c>
      <c r="Z41" s="2">
        <v>0.14724237648693977</v>
      </c>
      <c r="AA41" s="2">
        <v>85.135731600779152</v>
      </c>
      <c r="AB41" s="2">
        <v>2.5992047397868735E-2</v>
      </c>
      <c r="AC41" s="2">
        <v>0.92176312519462622</v>
      </c>
      <c r="AD41" s="2">
        <v>55.322767514606674</v>
      </c>
      <c r="AE41" s="2">
        <v>0.625</v>
      </c>
      <c r="AF41" s="2">
        <v>11.683633539953178</v>
      </c>
      <c r="AG41" s="2">
        <v>11.725220815789768</v>
      </c>
      <c r="AH41" s="2">
        <v>7.3282630098686052</v>
      </c>
      <c r="AI41" s="2">
        <v>7.302270962470736</v>
      </c>
      <c r="AJ41" s="2">
        <v>81.197815089207793</v>
      </c>
    </row>
    <row r="42" spans="1:36" x14ac:dyDescent="0.35">
      <c r="A42" s="2" t="s">
        <v>33</v>
      </c>
      <c r="B42" s="2">
        <v>300.05</v>
      </c>
      <c r="C42" s="2" t="s">
        <v>48</v>
      </c>
      <c r="D42" s="2" t="s">
        <v>37</v>
      </c>
      <c r="E42" s="2">
        <v>4</v>
      </c>
      <c r="F42" s="2"/>
      <c r="G42" s="2">
        <v>15</v>
      </c>
      <c r="H42" s="2">
        <v>0.625</v>
      </c>
      <c r="I42" s="2">
        <v>83.027716283632486</v>
      </c>
      <c r="J42" s="2">
        <v>1.5363447925768926E-2</v>
      </c>
      <c r="K42" s="2">
        <v>9.5399682337830795E-4</v>
      </c>
      <c r="L42" s="2">
        <v>6.2095229403432324E-2</v>
      </c>
      <c r="M42" s="2">
        <v>112.94</v>
      </c>
      <c r="N42" s="2">
        <v>0.17469354553502595</v>
      </c>
      <c r="O42" s="2">
        <v>9.0065699842521357E-2</v>
      </c>
      <c r="P42" s="2">
        <v>0.51556398129467951</v>
      </c>
      <c r="Q42" s="2">
        <v>100.41690928334438</v>
      </c>
      <c r="R42" s="2">
        <v>16.823798891006039</v>
      </c>
      <c r="S42" s="2">
        <v>9.107091034750562</v>
      </c>
      <c r="T42" s="2">
        <v>0.54132191508893934</v>
      </c>
      <c r="U42" s="2">
        <v>0.85650207037314108</v>
      </c>
      <c r="V42" s="2">
        <v>1.793743232760165E-2</v>
      </c>
      <c r="W42" s="2">
        <v>5.5994839771679308E-2</v>
      </c>
      <c r="X42" s="2">
        <v>174.03133633280518</v>
      </c>
      <c r="Y42" s="2">
        <v>1.9484214207670943E-2</v>
      </c>
      <c r="Z42" s="2">
        <v>5.8616177126462561E-2</v>
      </c>
      <c r="AA42" s="2">
        <v>154.40156565923834</v>
      </c>
      <c r="AB42" s="2">
        <v>1.2177633879794338E-2</v>
      </c>
      <c r="AC42" s="2">
        <v>0.92176312519462622</v>
      </c>
      <c r="AD42" s="2">
        <v>78.501701875722119</v>
      </c>
      <c r="AE42" s="2">
        <v>0.625</v>
      </c>
      <c r="AF42" s="2">
        <v>6.1974475776449376</v>
      </c>
      <c r="AG42" s="2">
        <v>6.2169317918526081</v>
      </c>
      <c r="AH42" s="2">
        <v>3.8855823699078802</v>
      </c>
      <c r="AI42" s="2">
        <v>3.8734047360280859</v>
      </c>
      <c r="AJ42" s="2">
        <v>81.197815089207793</v>
      </c>
    </row>
    <row r="43" spans="1:36" x14ac:dyDescent="0.35">
      <c r="A43" s="2" t="s">
        <v>33</v>
      </c>
      <c r="B43" s="2">
        <v>400.02</v>
      </c>
      <c r="C43" s="2" t="s">
        <v>48</v>
      </c>
      <c r="D43" s="2" t="s">
        <v>37</v>
      </c>
      <c r="E43" s="2">
        <v>4</v>
      </c>
      <c r="F43" s="2"/>
      <c r="G43" s="2">
        <v>15</v>
      </c>
      <c r="H43" s="2">
        <v>0.625</v>
      </c>
      <c r="I43" s="2">
        <v>83.199102345524423</v>
      </c>
      <c r="J43" s="2">
        <v>3.3247574541690028E-2</v>
      </c>
      <c r="K43" s="2">
        <v>1.0172689197580471E-3</v>
      </c>
      <c r="L43" s="2">
        <v>3.0596785894335427E-2</v>
      </c>
      <c r="M43" s="2">
        <v>158.94999999999999</v>
      </c>
      <c r="N43" s="2">
        <v>0.2634782638223237</v>
      </c>
      <c r="O43" s="2">
        <v>9.806037709450402E-2</v>
      </c>
      <c r="P43" s="2">
        <v>0.37217634453759318</v>
      </c>
      <c r="Q43" s="2">
        <v>100.41690928334438</v>
      </c>
      <c r="R43" s="2">
        <v>16.823798891006039</v>
      </c>
      <c r="S43" s="2">
        <v>9.107091034750562</v>
      </c>
      <c r="T43" s="2">
        <v>0.54132191508893934</v>
      </c>
      <c r="U43" s="2">
        <v>0.85650207037314108</v>
      </c>
      <c r="V43" s="2">
        <v>3.8817856595729526E-2</v>
      </c>
      <c r="W43" s="2">
        <v>0.1211754707039155</v>
      </c>
      <c r="X43" s="2">
        <v>80.417693517948237</v>
      </c>
      <c r="Y43" s="2">
        <v>4.047547385790206E-2</v>
      </c>
      <c r="Z43" s="2">
        <v>0.12248090814224122</v>
      </c>
      <c r="AA43" s="2">
        <v>74.76262027171434</v>
      </c>
      <c r="AB43" s="2">
        <v>2.5297171161188788E-2</v>
      </c>
      <c r="AC43" s="2">
        <v>0.92176312519462622</v>
      </c>
      <c r="AD43" s="2">
        <v>44.694964412073688</v>
      </c>
      <c r="AE43" s="2">
        <v>0.625</v>
      </c>
      <c r="AF43" s="2">
        <v>8.5652390897926836</v>
      </c>
      <c r="AG43" s="2">
        <v>8.6057145636505847</v>
      </c>
      <c r="AH43" s="2">
        <v>5.3785716022816157</v>
      </c>
      <c r="AI43" s="2">
        <v>5.3532744311204272</v>
      </c>
      <c r="AJ43" s="2">
        <v>81.197815089207793</v>
      </c>
    </row>
    <row r="44" spans="1:3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35">
      <c r="A45" s="2" t="s">
        <v>32</v>
      </c>
      <c r="B45" s="2">
        <v>100.07</v>
      </c>
      <c r="C45" s="2" t="s">
        <v>50</v>
      </c>
      <c r="D45" s="2" t="s">
        <v>39</v>
      </c>
      <c r="E45" s="2">
        <v>2</v>
      </c>
      <c r="F45" s="2"/>
      <c r="G45" s="2">
        <v>600</v>
      </c>
      <c r="H45" s="2">
        <v>25</v>
      </c>
      <c r="I45" s="2">
        <v>98.047065386864148</v>
      </c>
      <c r="J45" s="2">
        <v>1.991604996321512E-2</v>
      </c>
      <c r="K45" s="2">
        <v>1.2198016582059316E-3</v>
      </c>
      <c r="L45" s="2">
        <v>6.1247168010669852E-2</v>
      </c>
      <c r="M45" s="2">
        <v>28.98</v>
      </c>
      <c r="N45" s="2">
        <v>0.12128194748969758</v>
      </c>
      <c r="O45" s="2">
        <v>0.20072796413354421</v>
      </c>
      <c r="P45" s="2">
        <v>1.6550522834455248</v>
      </c>
      <c r="Q45" s="2">
        <v>100.3531825820089</v>
      </c>
      <c r="R45" s="2">
        <v>15.407532957335697</v>
      </c>
      <c r="S45" s="2">
        <v>8.577141923556141</v>
      </c>
      <c r="T45" s="2">
        <v>0.55668496360233122</v>
      </c>
      <c r="U45" s="2">
        <v>0.86690188562199233</v>
      </c>
      <c r="V45" s="2">
        <v>2.2973822405433549E-2</v>
      </c>
      <c r="W45" s="2">
        <v>6.1714857265960293E-2</v>
      </c>
      <c r="X45" s="2">
        <v>116.92926232907442</v>
      </c>
      <c r="Y45" s="2">
        <v>2.7158844748073216E-2</v>
      </c>
      <c r="Z45" s="2">
        <v>0.15672520247179661</v>
      </c>
      <c r="AA45" s="2">
        <v>212.47911784253918</v>
      </c>
      <c r="AB45" s="2">
        <v>0.67897111870183036</v>
      </c>
      <c r="AC45" s="2">
        <v>0.44697254917263762</v>
      </c>
      <c r="AD45" s="2">
        <v>108.53400199098037</v>
      </c>
      <c r="AE45" s="2">
        <v>25</v>
      </c>
      <c r="AF45" s="2">
        <v>1.1865567633023482</v>
      </c>
      <c r="AG45" s="2">
        <v>1.2137156080504214</v>
      </c>
      <c r="AH45" s="2">
        <v>30.342890201260538</v>
      </c>
      <c r="AI45" s="2">
        <v>29.663919082558703</v>
      </c>
      <c r="AJ45" s="2">
        <v>3.1949229609086736</v>
      </c>
    </row>
    <row r="46" spans="1:36" x14ac:dyDescent="0.35">
      <c r="A46" s="2" t="s">
        <v>32</v>
      </c>
      <c r="B46" s="2">
        <v>300.02</v>
      </c>
      <c r="C46" s="2" t="s">
        <v>50</v>
      </c>
      <c r="D46" s="2" t="s">
        <v>39</v>
      </c>
      <c r="E46" s="2">
        <v>2</v>
      </c>
      <c r="F46" s="2"/>
      <c r="G46" s="2">
        <v>600</v>
      </c>
      <c r="H46" s="2">
        <v>25</v>
      </c>
      <c r="I46" s="2">
        <v>82.758418701981199</v>
      </c>
      <c r="J46" s="2">
        <v>1.8295770096329902E-2</v>
      </c>
      <c r="K46" s="2">
        <v>1.0444532705927759E-3</v>
      </c>
      <c r="L46" s="2">
        <v>5.7087144465282243E-2</v>
      </c>
      <c r="M46" s="2">
        <v>98.15</v>
      </c>
      <c r="N46" s="2">
        <v>0.15162169644001328</v>
      </c>
      <c r="O46" s="2">
        <v>7.7637841514920147E-2</v>
      </c>
      <c r="P46" s="2">
        <v>0.51204968245185367</v>
      </c>
      <c r="Q46" s="2">
        <v>100.3531825820089</v>
      </c>
      <c r="R46" s="2">
        <v>15.407532957335697</v>
      </c>
      <c r="S46" s="2">
        <v>8.577141923556141</v>
      </c>
      <c r="T46" s="2">
        <v>0.55668496360233122</v>
      </c>
      <c r="U46" s="2">
        <v>0.86690188562199233</v>
      </c>
      <c r="V46" s="2">
        <v>2.1104775984196751E-2</v>
      </c>
      <c r="W46" s="2">
        <v>5.6693648002474346E-2</v>
      </c>
      <c r="X46" s="2">
        <v>127.28373465036725</v>
      </c>
      <c r="Y46" s="2">
        <v>2.2649571668761328E-2</v>
      </c>
      <c r="Z46" s="2">
        <v>5.9596855252479895E-2</v>
      </c>
      <c r="AA46" s="2">
        <v>116.17250583231638</v>
      </c>
      <c r="AB46" s="2">
        <v>0.5662392917190332</v>
      </c>
      <c r="AC46" s="2">
        <v>0.44697254917263762</v>
      </c>
      <c r="AD46" s="2">
        <v>82.694655729224323</v>
      </c>
      <c r="AE46" s="2">
        <v>25</v>
      </c>
      <c r="AF46" s="2">
        <v>0.63392998689289748</v>
      </c>
      <c r="AG46" s="2">
        <v>0.65657955856165884</v>
      </c>
      <c r="AH46" s="2">
        <v>16.414488964041471</v>
      </c>
      <c r="AI46" s="2">
        <v>15.848249672322437</v>
      </c>
      <c r="AJ46" s="2">
        <v>3.1949229609086736</v>
      </c>
    </row>
    <row r="47" spans="1:36" x14ac:dyDescent="0.35">
      <c r="A47" s="2" t="s">
        <v>33</v>
      </c>
      <c r="B47" s="2">
        <v>100.07</v>
      </c>
      <c r="C47" s="2" t="s">
        <v>50</v>
      </c>
      <c r="D47" s="2" t="s">
        <v>39</v>
      </c>
      <c r="E47" s="2">
        <v>2</v>
      </c>
      <c r="F47" s="2"/>
      <c r="G47" s="2">
        <v>15</v>
      </c>
      <c r="H47" s="2">
        <v>0.625</v>
      </c>
      <c r="I47" s="2">
        <v>81.201776584170403</v>
      </c>
      <c r="J47" s="2">
        <v>1.997385002548599E-2</v>
      </c>
      <c r="K47" s="2">
        <v>9.4287395107114902E-4</v>
      </c>
      <c r="L47" s="2">
        <v>4.7205418578194602E-2</v>
      </c>
      <c r="M47" s="2">
        <v>145.74</v>
      </c>
      <c r="N47" s="2">
        <v>0.23163705196556653</v>
      </c>
      <c r="O47" s="2">
        <v>0.10040141950444008</v>
      </c>
      <c r="P47" s="2">
        <v>0.43344283072366602</v>
      </c>
      <c r="Q47" s="2">
        <v>100.3531825820089</v>
      </c>
      <c r="R47" s="2">
        <v>15.407532957335697</v>
      </c>
      <c r="S47" s="2">
        <v>8.577141923556141</v>
      </c>
      <c r="T47" s="2">
        <v>0.55668496360233122</v>
      </c>
      <c r="U47" s="2">
        <v>0.86690188562199233</v>
      </c>
      <c r="V47" s="2">
        <v>2.3040496689143753E-2</v>
      </c>
      <c r="W47" s="2">
        <v>6.1893162529707689E-2</v>
      </c>
      <c r="X47" s="2">
        <v>116.58938197186646</v>
      </c>
      <c r="Y47" s="2">
        <v>2.4629882252239447E-2</v>
      </c>
      <c r="Z47" s="2">
        <v>6.3547891847415744E-2</v>
      </c>
      <c r="AA47" s="2">
        <v>104.75541374756911</v>
      </c>
      <c r="AB47" s="2">
        <v>1.5393676407649654E-2</v>
      </c>
      <c r="AC47" s="2">
        <v>0.44697254917263762</v>
      </c>
      <c r="AD47" s="2">
        <v>79.836125947958038</v>
      </c>
      <c r="AE47" s="2">
        <v>0.625</v>
      </c>
      <c r="AF47" s="2">
        <v>0.64439819116397379</v>
      </c>
      <c r="AG47" s="2">
        <v>0.66902807341621329</v>
      </c>
      <c r="AH47" s="2">
        <v>0.41814254588513333</v>
      </c>
      <c r="AI47" s="2">
        <v>0.40274886947748362</v>
      </c>
      <c r="AJ47" s="2">
        <v>3.1949229609086736</v>
      </c>
    </row>
    <row r="48" spans="1:36" x14ac:dyDescent="0.35">
      <c r="A48" s="2" t="s">
        <v>33</v>
      </c>
      <c r="B48" s="2">
        <v>300.02</v>
      </c>
      <c r="C48" s="2" t="s">
        <v>50</v>
      </c>
      <c r="D48" s="2" t="s">
        <v>39</v>
      </c>
      <c r="E48" s="2">
        <v>2</v>
      </c>
      <c r="F48" s="2"/>
      <c r="G48" s="2">
        <v>15</v>
      </c>
      <c r="H48" s="2">
        <v>0.625</v>
      </c>
      <c r="I48" s="2">
        <v>83.50061143644335</v>
      </c>
      <c r="J48" s="2">
        <v>1.8338887692490102E-2</v>
      </c>
      <c r="K48" s="2">
        <v>1.0065498923503482E-3</v>
      </c>
      <c r="L48" s="2">
        <v>5.4886092833347638E-2</v>
      </c>
      <c r="M48" s="2">
        <v>120.87</v>
      </c>
      <c r="N48" s="2">
        <v>0.21444461379837623</v>
      </c>
      <c r="O48" s="2">
        <v>0.10548420918924407</v>
      </c>
      <c r="P48" s="2">
        <v>0.49189488754621635</v>
      </c>
      <c r="Q48" s="2">
        <v>100.3531825820089</v>
      </c>
      <c r="R48" s="2">
        <v>15.407532957335697</v>
      </c>
      <c r="S48" s="2">
        <v>8.577141923556141</v>
      </c>
      <c r="T48" s="2">
        <v>0.55668496360233122</v>
      </c>
      <c r="U48" s="2">
        <v>0.86690188562199233</v>
      </c>
      <c r="V48" s="2">
        <v>2.1154513557589228E-2</v>
      </c>
      <c r="W48" s="2">
        <v>5.6827150917893171E-2</v>
      </c>
      <c r="X48" s="2">
        <v>126.98423186566028</v>
      </c>
      <c r="Y48" s="2">
        <v>2.292868923226761E-2</v>
      </c>
      <c r="Z48" s="2">
        <v>5.9206290575077529E-2</v>
      </c>
      <c r="AA48" s="2">
        <v>112.61841121325843</v>
      </c>
      <c r="AB48" s="2">
        <v>1.4330430770167256E-2</v>
      </c>
      <c r="AC48" s="2">
        <v>0.44697254917263762</v>
      </c>
      <c r="AD48" s="2">
        <v>82.78648668755902</v>
      </c>
      <c r="AE48" s="2">
        <v>0.625</v>
      </c>
      <c r="AF48" s="2">
        <v>0.63267103164811211</v>
      </c>
      <c r="AG48" s="2">
        <v>0.65559972088037977</v>
      </c>
      <c r="AH48" s="2">
        <v>0.40974982555023737</v>
      </c>
      <c r="AI48" s="2">
        <v>0.39541939478007004</v>
      </c>
      <c r="AJ48" s="2">
        <v>3.1949229609086736</v>
      </c>
    </row>
    <row r="49" spans="1:3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35">
      <c r="A50" s="2" t="s">
        <v>32</v>
      </c>
      <c r="B50" s="2">
        <v>100.03</v>
      </c>
      <c r="C50" s="2" t="s">
        <v>47</v>
      </c>
      <c r="D50" s="2" t="s">
        <v>36</v>
      </c>
      <c r="E50" s="2">
        <v>1</v>
      </c>
      <c r="F50" s="2"/>
      <c r="G50" s="2">
        <v>600</v>
      </c>
      <c r="H50" s="2">
        <v>25</v>
      </c>
      <c r="I50" s="2">
        <v>51.333810374788563</v>
      </c>
      <c r="J50" s="2">
        <v>1.9786665272202169E-2</v>
      </c>
      <c r="K50" s="2">
        <v>1.0158034447793919E-3</v>
      </c>
      <c r="L50" s="2">
        <v>5.1337778792188433E-2</v>
      </c>
      <c r="M50" s="2">
        <v>107.54</v>
      </c>
      <c r="N50" s="2">
        <v>0.19518855599251606</v>
      </c>
      <c r="O50" s="2">
        <v>8.8417433744378479E-2</v>
      </c>
      <c r="P50" s="2">
        <v>0.45298472184900324</v>
      </c>
      <c r="Q50" s="2">
        <v>99.961132282585908</v>
      </c>
      <c r="R50" s="2">
        <v>17.170463478862892</v>
      </c>
      <c r="S50" s="2">
        <v>7.9121780107013757</v>
      </c>
      <c r="T50" s="2">
        <v>0.46080165631180486</v>
      </c>
      <c r="U50" s="2">
        <v>0.85340878037867418</v>
      </c>
      <c r="V50" s="2">
        <v>2.3185448435886068E-2</v>
      </c>
      <c r="W50" s="2">
        <v>7.0751874545603277E-2</v>
      </c>
      <c r="X50" s="2">
        <v>131.61547351877908</v>
      </c>
      <c r="Y50" s="2">
        <v>2.5000480572695775E-2</v>
      </c>
      <c r="Z50" s="2">
        <v>7.3010935891309053E-2</v>
      </c>
      <c r="AA50" s="2">
        <v>116.8130064116183</v>
      </c>
      <c r="AB50" s="2">
        <v>0.62501201431739439</v>
      </c>
      <c r="AC50" s="2">
        <v>0.98930993045852045</v>
      </c>
      <c r="AD50" s="2">
        <v>115.42053489781935</v>
      </c>
      <c r="AE50" s="2">
        <v>25</v>
      </c>
      <c r="AF50" s="2">
        <v>194.51757621157603</v>
      </c>
      <c r="AG50" s="2">
        <v>194.54257669214871</v>
      </c>
      <c r="AH50" s="2">
        <v>4863.5644173037181</v>
      </c>
      <c r="AI50" s="2">
        <v>4862.9394052894004</v>
      </c>
      <c r="AJ50" s="2">
        <v>1499.8104021734759</v>
      </c>
    </row>
    <row r="51" spans="1:36" x14ac:dyDescent="0.35">
      <c r="A51" s="2" t="s">
        <v>32</v>
      </c>
      <c r="B51" s="2">
        <v>100.06</v>
      </c>
      <c r="C51" s="2" t="s">
        <v>47</v>
      </c>
      <c r="D51" s="2" t="s">
        <v>36</v>
      </c>
      <c r="E51" s="2">
        <v>2</v>
      </c>
      <c r="F51" s="2"/>
      <c r="G51" s="2">
        <v>600</v>
      </c>
      <c r="H51" s="2">
        <v>25</v>
      </c>
      <c r="I51" s="2">
        <v>70.590535743215497</v>
      </c>
      <c r="J51" s="2">
        <v>1.9816998151512812E-2</v>
      </c>
      <c r="K51" s="2">
        <v>9.9380900652792578E-4</v>
      </c>
      <c r="L51" s="2">
        <v>5.0149321250860558E-2</v>
      </c>
      <c r="M51" s="2">
        <v>58.28</v>
      </c>
      <c r="N51" s="2">
        <v>0.14119258469401683</v>
      </c>
      <c r="O51" s="2">
        <v>0.1534535802619062</v>
      </c>
      <c r="P51" s="2">
        <v>1.0868388066870551</v>
      </c>
      <c r="Q51" s="2">
        <v>99.961132282585908</v>
      </c>
      <c r="R51" s="2">
        <v>17.170463478862892</v>
      </c>
      <c r="S51" s="2">
        <v>7.9121780107013757</v>
      </c>
      <c r="T51" s="2">
        <v>0.46080165631180486</v>
      </c>
      <c r="U51" s="2">
        <v>0.85340878037867418</v>
      </c>
      <c r="V51" s="2">
        <v>2.3220991636293712E-2</v>
      </c>
      <c r="W51" s="2">
        <v>7.0860274027331402E-2</v>
      </c>
      <c r="X51" s="2">
        <v>131.41389977443438</v>
      </c>
      <c r="Y51" s="2">
        <v>2.5643650948133395E-2</v>
      </c>
      <c r="Z51" s="2">
        <v>9.1464458587445466E-2</v>
      </c>
      <c r="AA51" s="2">
        <v>139.08895825742565</v>
      </c>
      <c r="AB51" s="2">
        <v>0.64109127370333485</v>
      </c>
      <c r="AC51" s="2">
        <v>0.98930993045852045</v>
      </c>
      <c r="AD51" s="2">
        <v>98.047065386864148</v>
      </c>
      <c r="AE51" s="2">
        <v>25</v>
      </c>
      <c r="AF51" s="2">
        <v>123.80255593503722</v>
      </c>
      <c r="AG51" s="2">
        <v>123.82819958598536</v>
      </c>
      <c r="AH51" s="2">
        <v>3095.7049896496342</v>
      </c>
      <c r="AI51" s="2">
        <v>3095.0638983759304</v>
      </c>
      <c r="AJ51" s="2">
        <v>1499.8104021734759</v>
      </c>
    </row>
    <row r="52" spans="1:36" x14ac:dyDescent="0.35">
      <c r="A52" s="2" t="s">
        <v>32</v>
      </c>
      <c r="B52" s="2">
        <v>200.01</v>
      </c>
      <c r="C52" s="2" t="s">
        <v>47</v>
      </c>
      <c r="D52" s="2" t="s">
        <v>36</v>
      </c>
      <c r="E52" s="2">
        <v>1</v>
      </c>
      <c r="F52" s="2"/>
      <c r="G52" s="2">
        <v>600</v>
      </c>
      <c r="H52" s="2">
        <v>25</v>
      </c>
      <c r="I52" s="2">
        <v>110.05375181530394</v>
      </c>
      <c r="J52" s="2">
        <v>2.0014747958453757E-2</v>
      </c>
      <c r="K52" s="2">
        <v>1.0184773802865183E-3</v>
      </c>
      <c r="L52" s="2">
        <v>5.088634552883977E-2</v>
      </c>
      <c r="M52" s="2">
        <v>161.66999999999999</v>
      </c>
      <c r="N52" s="2">
        <v>0.2670668068232111</v>
      </c>
      <c r="O52" s="2">
        <v>0.10307339925808723</v>
      </c>
      <c r="P52" s="2">
        <v>0.38594612518177229</v>
      </c>
      <c r="Q52" s="2">
        <v>99.961132282585908</v>
      </c>
      <c r="R52" s="2">
        <v>17.170463478862892</v>
      </c>
      <c r="S52" s="2">
        <v>7.9121780107013757</v>
      </c>
      <c r="T52" s="2">
        <v>0.46080165631180486</v>
      </c>
      <c r="U52" s="2">
        <v>0.85340878037867418</v>
      </c>
      <c r="V52" s="2">
        <v>2.3452709204108284E-2</v>
      </c>
      <c r="W52" s="2">
        <v>7.1567428961581608E-2</v>
      </c>
      <c r="X52" s="2">
        <v>130.11560285763412</v>
      </c>
      <c r="Y52" s="2">
        <v>2.510463477362156E-2</v>
      </c>
      <c r="Z52" s="2">
        <v>7.292722308765702E-2</v>
      </c>
      <c r="AA52" s="2">
        <v>115.71292230500224</v>
      </c>
      <c r="AB52" s="2">
        <v>0.62761586934053903</v>
      </c>
      <c r="AC52" s="2">
        <v>0.98930993045852045</v>
      </c>
      <c r="AD52" s="2">
        <v>115.59257516918518</v>
      </c>
      <c r="AE52" s="2">
        <v>25</v>
      </c>
      <c r="AF52" s="2">
        <v>262.2621306593951</v>
      </c>
      <c r="AG52" s="2">
        <v>262.28723529416874</v>
      </c>
      <c r="AH52" s="2">
        <v>6557.1808823542187</v>
      </c>
      <c r="AI52" s="2">
        <v>6556.5532664848779</v>
      </c>
      <c r="AJ52" s="2">
        <v>1499.8104021734759</v>
      </c>
    </row>
    <row r="53" spans="1:36" x14ac:dyDescent="0.35">
      <c r="A53" s="2" t="s">
        <v>42</v>
      </c>
      <c r="B53" s="2">
        <v>100.03</v>
      </c>
      <c r="C53" s="2" t="s">
        <v>47</v>
      </c>
      <c r="D53" s="2" t="s">
        <v>36</v>
      </c>
      <c r="E53" s="2">
        <v>1</v>
      </c>
      <c r="F53" s="2"/>
      <c r="G53" s="2">
        <v>25</v>
      </c>
      <c r="H53" s="2">
        <v>1.0416666666666667</v>
      </c>
      <c r="I53" s="2">
        <v>98.017494131713249</v>
      </c>
      <c r="J53" s="2">
        <v>2.0083444016501941E-2</v>
      </c>
      <c r="K53" s="2">
        <v>9.5277041766513135E-4</v>
      </c>
      <c r="L53" s="2">
        <v>4.7440589217779057E-2</v>
      </c>
      <c r="M53" s="2">
        <v>147.41999999999999</v>
      </c>
      <c r="N53" s="2">
        <v>0.27530855480662103</v>
      </c>
      <c r="O53" s="2">
        <v>9.9635478308647746E-2</v>
      </c>
      <c r="P53" s="2">
        <v>0.36190476673938632</v>
      </c>
      <c r="Q53" s="2">
        <v>99.961132282585908</v>
      </c>
      <c r="R53" s="2">
        <v>17.170463478862892</v>
      </c>
      <c r="S53" s="2">
        <v>7.9121780107013757</v>
      </c>
      <c r="T53" s="2">
        <v>0.46080165631180486</v>
      </c>
      <c r="U53" s="2">
        <v>0.85340878037867418</v>
      </c>
      <c r="V53" s="2">
        <v>2.3533205280112685E-2</v>
      </c>
      <c r="W53" s="2">
        <v>7.1812885108593127E-2</v>
      </c>
      <c r="X53" s="2">
        <v>129.67020835251756</v>
      </c>
      <c r="Y53" s="2">
        <v>2.5400716844395828E-2</v>
      </c>
      <c r="Z53" s="2">
        <v>7.3211987799059505E-2</v>
      </c>
      <c r="AA53" s="2">
        <v>113.47240306946162</v>
      </c>
      <c r="AB53" s="2">
        <v>2.6459080046245656E-2</v>
      </c>
      <c r="AC53" s="2">
        <v>0.98930993045852045</v>
      </c>
      <c r="AD53" s="2">
        <v>113.14374111655573</v>
      </c>
      <c r="AE53" s="2">
        <v>1.0416666666666667</v>
      </c>
      <c r="AF53" s="2">
        <v>248.57499633518631</v>
      </c>
      <c r="AG53" s="2">
        <v>248.6003970520307</v>
      </c>
      <c r="AH53" s="2">
        <v>258.95874692919864</v>
      </c>
      <c r="AI53" s="2">
        <v>258.93228784915243</v>
      </c>
      <c r="AJ53" s="2">
        <v>1499.8104021734759</v>
      </c>
    </row>
    <row r="54" spans="1:36" x14ac:dyDescent="0.35">
      <c r="A54" s="2" t="s">
        <v>42</v>
      </c>
      <c r="B54" s="2">
        <v>200.01</v>
      </c>
      <c r="C54" s="2" t="s">
        <v>47</v>
      </c>
      <c r="D54" s="2" t="s">
        <v>36</v>
      </c>
      <c r="E54" s="2">
        <v>1</v>
      </c>
      <c r="F54" s="2"/>
      <c r="G54" s="2">
        <v>25</v>
      </c>
      <c r="H54" s="2">
        <v>1.0416666666666667</v>
      </c>
      <c r="I54" s="2">
        <v>113.14374111655573</v>
      </c>
      <c r="J54" s="2">
        <v>2.0032338249475146E-2</v>
      </c>
      <c r="K54" s="2">
        <v>1.0199731355655633E-3</v>
      </c>
      <c r="L54" s="2">
        <v>5.0916329529943266E-2</v>
      </c>
      <c r="M54" s="2">
        <v>52.47</v>
      </c>
      <c r="N54" s="2">
        <v>0.13273854213487468</v>
      </c>
      <c r="O54" s="2">
        <v>0.11744911152412439</v>
      </c>
      <c r="P54" s="2">
        <v>0.88481543969938425</v>
      </c>
      <c r="Q54" s="2">
        <v>99.961132282585908</v>
      </c>
      <c r="R54" s="2">
        <v>17.170463478862892</v>
      </c>
      <c r="S54" s="2">
        <v>7.9121780107013757</v>
      </c>
      <c r="T54" s="2">
        <v>0.46080165631180486</v>
      </c>
      <c r="U54" s="2">
        <v>0.85340878037867418</v>
      </c>
      <c r="V54" s="2">
        <v>2.3473321004016862E-2</v>
      </c>
      <c r="W54" s="2">
        <v>7.1630330110446921E-2</v>
      </c>
      <c r="X54" s="2">
        <v>130.00135435624642</v>
      </c>
      <c r="Y54" s="2">
        <v>2.6003119786842756E-2</v>
      </c>
      <c r="Z54" s="2">
        <v>8.6880608004408791E-2</v>
      </c>
      <c r="AA54" s="2">
        <v>128.49077194552234</v>
      </c>
      <c r="AB54" s="2">
        <v>2.708658311129454E-2</v>
      </c>
      <c r="AC54" s="2">
        <v>0.98930993045852045</v>
      </c>
      <c r="AD54" s="2">
        <v>128.16440411353628</v>
      </c>
      <c r="AE54" s="2">
        <v>1.0416666666666667</v>
      </c>
      <c r="AF54" s="2">
        <v>290.74098964113284</v>
      </c>
      <c r="AG54" s="2">
        <v>290.76699276091966</v>
      </c>
      <c r="AH54" s="2">
        <v>302.88228412595799</v>
      </c>
      <c r="AI54" s="2">
        <v>302.85519754284672</v>
      </c>
      <c r="AJ54" s="2">
        <v>1499.8104021734759</v>
      </c>
    </row>
    <row r="55" spans="1:36" x14ac:dyDescent="0.35">
      <c r="A55" s="2" t="s">
        <v>33</v>
      </c>
      <c r="B55" s="2">
        <v>100.03</v>
      </c>
      <c r="C55" s="2" t="s">
        <v>47</v>
      </c>
      <c r="D55" s="2" t="s">
        <v>36</v>
      </c>
      <c r="E55" s="2">
        <v>1</v>
      </c>
      <c r="F55" s="2"/>
      <c r="G55" s="2">
        <v>15</v>
      </c>
      <c r="H55" s="2">
        <v>0.625</v>
      </c>
      <c r="I55" s="2">
        <v>114.92171071909675</v>
      </c>
      <c r="J55" s="2">
        <v>1.9827650389137478E-2</v>
      </c>
      <c r="K55" s="2">
        <v>1.1384015517594329E-3</v>
      </c>
      <c r="L55" s="2">
        <v>5.741484893152559E-2</v>
      </c>
      <c r="M55" s="2">
        <v>97.69</v>
      </c>
      <c r="N55" s="2">
        <v>0.16536860664076258</v>
      </c>
      <c r="O55" s="2">
        <v>0.13030327376808634</v>
      </c>
      <c r="P55" s="2">
        <v>0.78795653186550585</v>
      </c>
      <c r="Q55" s="2">
        <v>99.961132282585908</v>
      </c>
      <c r="R55" s="2">
        <v>17.170463478862892</v>
      </c>
      <c r="S55" s="2">
        <v>7.9121780107013757</v>
      </c>
      <c r="T55" s="2">
        <v>0.46080165631180486</v>
      </c>
      <c r="U55" s="2">
        <v>0.85340878037867418</v>
      </c>
      <c r="V55" s="2">
        <v>2.3233473623671369E-2</v>
      </c>
      <c r="W55" s="2">
        <v>7.0898786158282226E-2</v>
      </c>
      <c r="X55" s="2">
        <v>131.3440816288435</v>
      </c>
      <c r="Y55" s="2">
        <v>2.4926263127620214E-2</v>
      </c>
      <c r="Z55" s="2">
        <v>7.7531423459236457E-2</v>
      </c>
      <c r="AA55" s="2">
        <v>124.78529416216183</v>
      </c>
      <c r="AB55" s="2">
        <v>1.5578914454762633E-2</v>
      </c>
      <c r="AC55" s="2">
        <v>0.98930993045852045</v>
      </c>
      <c r="AD55" s="2">
        <v>124.57553656280581</v>
      </c>
      <c r="AE55" s="2">
        <v>0.625</v>
      </c>
      <c r="AF55" s="2">
        <v>276.47746771291003</v>
      </c>
      <c r="AG55" s="2">
        <v>276.50239397603764</v>
      </c>
      <c r="AH55" s="2">
        <v>172.81399623502352</v>
      </c>
      <c r="AI55" s="2">
        <v>172.79841732056877</v>
      </c>
      <c r="AJ55" s="2">
        <v>1499.8104021734759</v>
      </c>
    </row>
    <row r="56" spans="1:36" x14ac:dyDescent="0.35">
      <c r="A56" s="2" t="s">
        <v>33</v>
      </c>
      <c r="B56" s="2">
        <v>100.06</v>
      </c>
      <c r="C56" s="2" t="s">
        <v>47</v>
      </c>
      <c r="D56" s="2" t="s">
        <v>36</v>
      </c>
      <c r="E56" s="2">
        <v>2</v>
      </c>
      <c r="F56" s="2"/>
      <c r="G56" s="2">
        <v>15</v>
      </c>
      <c r="H56" s="2">
        <v>0.625</v>
      </c>
      <c r="I56" s="2">
        <v>62.675332848540791</v>
      </c>
      <c r="J56" s="2">
        <v>2.0064123408781477E-2</v>
      </c>
      <c r="K56" s="2">
        <v>9.8259729214952548E-4</v>
      </c>
      <c r="L56" s="2">
        <v>4.897284930571507E-2</v>
      </c>
      <c r="M56" s="2">
        <v>145.66999999999999</v>
      </c>
      <c r="N56" s="2">
        <v>0.25218908474850799</v>
      </c>
      <c r="O56" s="2">
        <v>0.10045926537913853</v>
      </c>
      <c r="P56" s="2">
        <v>0.39834898278535774</v>
      </c>
      <c r="Q56" s="2">
        <v>99.961132282585908</v>
      </c>
      <c r="R56" s="2">
        <v>17.170463478862892</v>
      </c>
      <c r="S56" s="2">
        <v>7.9121780107013757</v>
      </c>
      <c r="T56" s="2">
        <v>0.46080165631180486</v>
      </c>
      <c r="U56" s="2">
        <v>0.85340878037867418</v>
      </c>
      <c r="V56" s="2">
        <v>2.3510565944585938E-2</v>
      </c>
      <c r="W56" s="2">
        <v>7.1743880376375066E-2</v>
      </c>
      <c r="X56" s="2">
        <v>129.79521893865788</v>
      </c>
      <c r="Y56" s="2">
        <v>2.5241801509551326E-2</v>
      </c>
      <c r="Z56" s="2">
        <v>7.3266806495959097E-2</v>
      </c>
      <c r="AA56" s="2">
        <v>114.99171935560751</v>
      </c>
      <c r="AB56" s="2">
        <v>1.5776125943469579E-2</v>
      </c>
      <c r="AC56" s="2">
        <v>0.98930993045852045</v>
      </c>
      <c r="AD56" s="2">
        <v>81.201776584170403</v>
      </c>
      <c r="AE56" s="2">
        <v>0.625</v>
      </c>
      <c r="AF56" s="2">
        <v>103.25736501067566</v>
      </c>
      <c r="AG56" s="2">
        <v>103.28260681218521</v>
      </c>
      <c r="AH56" s="2">
        <v>64.551629257615758</v>
      </c>
      <c r="AI56" s="2">
        <v>64.535853131672283</v>
      </c>
      <c r="AJ56" s="2">
        <v>1499.8104021734759</v>
      </c>
    </row>
    <row r="57" spans="1:3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35">
      <c r="A58" s="2" t="s">
        <v>32</v>
      </c>
      <c r="B58" s="2">
        <v>300.01</v>
      </c>
      <c r="C58" s="2" t="s">
        <v>52</v>
      </c>
      <c r="D58" s="2" t="s">
        <v>41</v>
      </c>
      <c r="E58" s="2">
        <v>2</v>
      </c>
      <c r="F58" s="2"/>
      <c r="G58" s="2">
        <v>600</v>
      </c>
      <c r="H58" s="2">
        <v>25</v>
      </c>
      <c r="I58" s="2">
        <v>74.416247387871806</v>
      </c>
      <c r="J58" s="2">
        <v>2.0059664131733705E-2</v>
      </c>
      <c r="K58" s="2">
        <v>1.0076682101394325E-3</v>
      </c>
      <c r="L58" s="2">
        <v>5.0233553439478371E-2</v>
      </c>
      <c r="M58" s="2">
        <v>191.17</v>
      </c>
      <c r="N58" s="2">
        <v>0.32451211335998914</v>
      </c>
      <c r="O58" s="2">
        <v>0.10099578763027738</v>
      </c>
      <c r="P58" s="2">
        <v>0.31122347509487358</v>
      </c>
      <c r="Q58" s="2">
        <v>100.46644321926971</v>
      </c>
      <c r="R58" s="2">
        <v>16.807742845522149</v>
      </c>
      <c r="S58" s="2">
        <v>9.0528785375720382</v>
      </c>
      <c r="T58" s="2">
        <v>0.5386135795136745</v>
      </c>
      <c r="U58" s="2">
        <v>0.85667994458528007</v>
      </c>
      <c r="V58" s="2">
        <v>2.3415587418057996E-2</v>
      </c>
      <c r="W58" s="2">
        <v>7.2770372231304808E-2</v>
      </c>
      <c r="X58" s="2">
        <v>132.72247810076709</v>
      </c>
      <c r="Y58" s="2">
        <v>2.5113092849663315E-2</v>
      </c>
      <c r="Z58" s="2">
        <v>7.382502150730233E-2</v>
      </c>
      <c r="AA58" s="2">
        <v>117.05856003613107</v>
      </c>
      <c r="AB58" s="2">
        <v>0.62782732124158291</v>
      </c>
      <c r="AC58" s="2">
        <v>0.98207093929281208</v>
      </c>
      <c r="AD58" s="2">
        <v>82.758418701981199</v>
      </c>
      <c r="AE58" s="2">
        <v>25</v>
      </c>
      <c r="AF58" s="2">
        <v>65.313878008210054</v>
      </c>
      <c r="AG58" s="2">
        <v>65.338991101059719</v>
      </c>
      <c r="AH58" s="2">
        <v>1633.474777526493</v>
      </c>
      <c r="AI58" s="2">
        <v>1632.8469502052512</v>
      </c>
      <c r="AJ58" s="2">
        <v>493.36068543297222</v>
      </c>
    </row>
    <row r="59" spans="1:36" x14ac:dyDescent="0.35">
      <c r="A59" s="2" t="s">
        <v>32</v>
      </c>
      <c r="B59" s="2">
        <v>300.04000000000002</v>
      </c>
      <c r="C59" s="2" t="s">
        <v>52</v>
      </c>
      <c r="D59" s="2" t="s">
        <v>41</v>
      </c>
      <c r="E59" s="2">
        <v>2</v>
      </c>
      <c r="F59" s="2"/>
      <c r="G59" s="2">
        <v>600</v>
      </c>
      <c r="H59" s="2">
        <v>25</v>
      </c>
      <c r="I59" s="2">
        <v>90.028956825786111</v>
      </c>
      <c r="J59" s="2">
        <v>2.010180009454534E-2</v>
      </c>
      <c r="K59" s="2">
        <v>9.0411979192674141E-4</v>
      </c>
      <c r="L59" s="2">
        <v>4.4977056167824291E-2</v>
      </c>
      <c r="M59" s="2">
        <v>97.18</v>
      </c>
      <c r="N59" s="2">
        <v>0.18401670226512892</v>
      </c>
      <c r="O59" s="2">
        <v>8.9543734049298426E-2</v>
      </c>
      <c r="P59" s="2">
        <v>0.48660655770412053</v>
      </c>
      <c r="Q59" s="2">
        <v>100.46644321926971</v>
      </c>
      <c r="R59" s="2">
        <v>16.807742845522149</v>
      </c>
      <c r="S59" s="2">
        <v>9.0528785375720382</v>
      </c>
      <c r="T59" s="2">
        <v>0.5386135795136745</v>
      </c>
      <c r="U59" s="2">
        <v>0.85667994458528007</v>
      </c>
      <c r="V59" s="2">
        <v>2.3464772604518774E-2</v>
      </c>
      <c r="W59" s="2">
        <v>7.2922956067132311E-2</v>
      </c>
      <c r="X59" s="2">
        <v>132.44377950246289</v>
      </c>
      <c r="Y59" s="2">
        <v>2.5358338176294126E-2</v>
      </c>
      <c r="Z59" s="2">
        <v>7.5704388882744014E-2</v>
      </c>
      <c r="AA59" s="2">
        <v>117.72792229314709</v>
      </c>
      <c r="AB59" s="2">
        <v>0.6339584544073531</v>
      </c>
      <c r="AC59" s="2">
        <v>0.98207093929281208</v>
      </c>
      <c r="AD59" s="2">
        <v>83.769733116783911</v>
      </c>
      <c r="AE59" s="2">
        <v>25</v>
      </c>
      <c r="AF59" s="2">
        <v>71.559917140463256</v>
      </c>
      <c r="AG59" s="2">
        <v>71.585275478639545</v>
      </c>
      <c r="AH59" s="2">
        <v>1789.6318869659885</v>
      </c>
      <c r="AI59" s="2">
        <v>1788.9979285115814</v>
      </c>
      <c r="AJ59" s="2">
        <v>493.36068543297222</v>
      </c>
    </row>
    <row r="60" spans="1:36" x14ac:dyDescent="0.35">
      <c r="A60" s="2" t="s">
        <v>32</v>
      </c>
      <c r="B60" s="2">
        <v>400.01</v>
      </c>
      <c r="C60" s="2" t="s">
        <v>52</v>
      </c>
      <c r="D60" s="2" t="s">
        <v>41</v>
      </c>
      <c r="E60" s="2">
        <v>2</v>
      </c>
      <c r="F60" s="2"/>
      <c r="G60" s="2">
        <v>600</v>
      </c>
      <c r="H60" s="2">
        <v>25</v>
      </c>
      <c r="I60" s="2">
        <v>105.40398854073543</v>
      </c>
      <c r="J60" s="2">
        <v>2.0023601899802724E-2</v>
      </c>
      <c r="K60" s="2">
        <v>9.8973112417908063E-4</v>
      </c>
      <c r="L60" s="2">
        <v>4.9428226206836026E-2</v>
      </c>
      <c r="M60" s="2">
        <v>113.44</v>
      </c>
      <c r="N60" s="2">
        <v>0.20302240095274762</v>
      </c>
      <c r="O60" s="2">
        <v>0.13129181439570031</v>
      </c>
      <c r="P60" s="2">
        <v>0.64668634485441723</v>
      </c>
      <c r="Q60" s="2">
        <v>100.46644321926971</v>
      </c>
      <c r="R60" s="2">
        <v>16.807742845522149</v>
      </c>
      <c r="S60" s="2">
        <v>9.0528785375720382</v>
      </c>
      <c r="T60" s="2">
        <v>0.5386135795136745</v>
      </c>
      <c r="U60" s="2">
        <v>0.85667994458528007</v>
      </c>
      <c r="V60" s="2">
        <v>2.3373492079934447E-2</v>
      </c>
      <c r="W60" s="2">
        <v>7.2639503070115727E-2</v>
      </c>
      <c r="X60" s="2">
        <v>132.96142465547157</v>
      </c>
      <c r="Y60" s="2">
        <v>2.5163181792141321E-2</v>
      </c>
      <c r="Z60" s="2">
        <v>7.6686205968629934E-2</v>
      </c>
      <c r="AA60" s="2">
        <v>121.11171146190314</v>
      </c>
      <c r="AB60" s="2">
        <v>0.62907954480353301</v>
      </c>
      <c r="AC60" s="2">
        <v>0.98207093929281208</v>
      </c>
      <c r="AD60" s="2">
        <v>86.623782215152943</v>
      </c>
      <c r="AE60" s="2">
        <v>25</v>
      </c>
      <c r="AF60" s="2">
        <v>77.420770811862567</v>
      </c>
      <c r="AG60" s="2">
        <v>77.445933993654705</v>
      </c>
      <c r="AH60" s="2">
        <v>1936.1483498413677</v>
      </c>
      <c r="AI60" s="2">
        <v>1935.5192702965642</v>
      </c>
      <c r="AJ60" s="2">
        <v>493.36068543297222</v>
      </c>
    </row>
    <row r="61" spans="1:36" x14ac:dyDescent="0.35">
      <c r="A61" s="2" t="s">
        <v>42</v>
      </c>
      <c r="B61" s="2">
        <v>400.01</v>
      </c>
      <c r="C61" s="2" t="s">
        <v>52</v>
      </c>
      <c r="D61" s="2" t="s">
        <v>41</v>
      </c>
      <c r="E61" s="2">
        <v>2</v>
      </c>
      <c r="F61" s="2"/>
      <c r="G61" s="2">
        <v>25</v>
      </c>
      <c r="H61" s="2">
        <v>1.0416666666666667</v>
      </c>
      <c r="I61" s="2">
        <v>73.137525083823022</v>
      </c>
      <c r="J61" s="2">
        <v>2.0017591610000777E-2</v>
      </c>
      <c r="K61" s="2">
        <v>1.0208428685276282E-3</v>
      </c>
      <c r="L61" s="2">
        <v>5.0997287206999253E-2</v>
      </c>
      <c r="M61" s="2">
        <v>159.04</v>
      </c>
      <c r="N61" s="2">
        <v>0.26522793555855712</v>
      </c>
      <c r="O61" s="2">
        <v>0.10226393831005479</v>
      </c>
      <c r="P61" s="2">
        <v>0.38557001205281</v>
      </c>
      <c r="Q61" s="2">
        <v>100.46644321926971</v>
      </c>
      <c r="R61" s="2">
        <v>16.807742845522149</v>
      </c>
      <c r="S61" s="2">
        <v>9.0528785375720382</v>
      </c>
      <c r="T61" s="2">
        <v>0.5386135795136745</v>
      </c>
      <c r="U61" s="2">
        <v>0.85667994458528007</v>
      </c>
      <c r="V61" s="2">
        <v>2.3366476286183307E-2</v>
      </c>
      <c r="W61" s="2">
        <v>7.2617785210610547E-2</v>
      </c>
      <c r="X61" s="2">
        <v>133.00150321603763</v>
      </c>
      <c r="Y61" s="2">
        <v>2.5034156967512263E-2</v>
      </c>
      <c r="Z61" s="2">
        <v>7.3992079579893608E-2</v>
      </c>
      <c r="AA61" s="2">
        <v>118.06448894173285</v>
      </c>
      <c r="AB61" s="2">
        <v>2.607724684115861E-2</v>
      </c>
      <c r="AC61" s="2">
        <v>0.98207093929281208</v>
      </c>
      <c r="AD61" s="2">
        <v>83.398999116407921</v>
      </c>
      <c r="AE61" s="2">
        <v>1.0416666666666667</v>
      </c>
      <c r="AF61" s="2">
        <v>65.015822424925346</v>
      </c>
      <c r="AG61" s="2">
        <v>65.040856581892854</v>
      </c>
      <c r="AH61" s="2">
        <v>67.750892272805061</v>
      </c>
      <c r="AI61" s="2">
        <v>67.724815025963906</v>
      </c>
      <c r="AJ61" s="2">
        <v>493.36068543297222</v>
      </c>
    </row>
    <row r="62" spans="1:36" x14ac:dyDescent="0.35">
      <c r="A62" s="2" t="s">
        <v>33</v>
      </c>
      <c r="B62" s="2">
        <v>300.01</v>
      </c>
      <c r="C62" s="2" t="s">
        <v>52</v>
      </c>
      <c r="D62" s="2" t="s">
        <v>41</v>
      </c>
      <c r="E62" s="2">
        <v>2</v>
      </c>
      <c r="F62" s="2"/>
      <c r="G62" s="2">
        <v>15</v>
      </c>
      <c r="H62" s="2">
        <v>0.625</v>
      </c>
      <c r="I62" s="2">
        <v>85.368262446976289</v>
      </c>
      <c r="J62" s="2">
        <v>2.0005915593042149E-2</v>
      </c>
      <c r="K62" s="2">
        <v>9.9290177839839655E-4</v>
      </c>
      <c r="L62" s="2">
        <v>4.963040925473651E-2</v>
      </c>
      <c r="M62" s="2">
        <v>200.54</v>
      </c>
      <c r="N62" s="2">
        <v>0.33695652544002813</v>
      </c>
      <c r="O62" s="2">
        <v>0.11099530881778874</v>
      </c>
      <c r="P62" s="2">
        <v>0.32940542900257264</v>
      </c>
      <c r="Q62" s="2">
        <v>100.46644321926971</v>
      </c>
      <c r="R62" s="2">
        <v>16.807742845522149</v>
      </c>
      <c r="S62" s="2">
        <v>9.0528785375720382</v>
      </c>
      <c r="T62" s="2">
        <v>0.5386135795136745</v>
      </c>
      <c r="U62" s="2">
        <v>0.85667994458528007</v>
      </c>
      <c r="V62" s="2">
        <v>2.3352846905651609E-2</v>
      </c>
      <c r="W62" s="2">
        <v>7.2575352303368326E-2</v>
      </c>
      <c r="X62" s="2">
        <v>133.07898758332473</v>
      </c>
      <c r="Y62" s="2">
        <v>2.503309286875138E-2</v>
      </c>
      <c r="Z62" s="2">
        <v>7.3679777689083764E-2</v>
      </c>
      <c r="AA62" s="2">
        <v>117.5761636789082</v>
      </c>
      <c r="AB62" s="2">
        <v>1.5645683042969611E-2</v>
      </c>
      <c r="AC62" s="2">
        <v>0.98207093929281208</v>
      </c>
      <c r="AD62" s="2">
        <v>83.50061143644335</v>
      </c>
      <c r="AE62" s="2">
        <v>0.625</v>
      </c>
      <c r="AF62" s="2">
        <v>69.005747614101566</v>
      </c>
      <c r="AG62" s="2">
        <v>69.030780706970319</v>
      </c>
      <c r="AH62" s="2">
        <v>43.144237941856446</v>
      </c>
      <c r="AI62" s="2">
        <v>43.128592258813477</v>
      </c>
      <c r="AJ62" s="2">
        <v>493.36068543297222</v>
      </c>
    </row>
    <row r="63" spans="1:36" x14ac:dyDescent="0.35">
      <c r="A63" s="2" t="s">
        <v>33</v>
      </c>
      <c r="B63" s="2">
        <v>300.04000000000002</v>
      </c>
      <c r="C63" s="2" t="s">
        <v>52</v>
      </c>
      <c r="D63" s="2" t="s">
        <v>41</v>
      </c>
      <c r="E63" s="2">
        <v>2</v>
      </c>
      <c r="F63" s="2"/>
      <c r="G63" s="2">
        <v>15</v>
      </c>
      <c r="H63" s="2">
        <v>0.625</v>
      </c>
      <c r="I63" s="2">
        <v>89.906871374559785</v>
      </c>
      <c r="J63" s="2">
        <v>2.0080509219424929E-2</v>
      </c>
      <c r="K63" s="2">
        <v>1.0570939679997032E-3</v>
      </c>
      <c r="L63" s="2">
        <v>5.2642786915837812E-2</v>
      </c>
      <c r="M63" s="2">
        <v>199.89</v>
      </c>
      <c r="N63" s="2">
        <v>0.34711060920026865</v>
      </c>
      <c r="O63" s="2">
        <v>0.10870435986250736</v>
      </c>
      <c r="P63" s="2">
        <v>0.3131692232425814</v>
      </c>
      <c r="Q63" s="2">
        <v>100.46644321926971</v>
      </c>
      <c r="R63" s="2">
        <v>16.807742845522149</v>
      </c>
      <c r="S63" s="2">
        <v>9.0528785375720382</v>
      </c>
      <c r="T63" s="2">
        <v>0.5386135795136745</v>
      </c>
      <c r="U63" s="2">
        <v>0.85667994458528007</v>
      </c>
      <c r="V63" s="2">
        <v>2.3439919828105619E-2</v>
      </c>
      <c r="W63" s="2">
        <v>7.2846129498917958E-2</v>
      </c>
      <c r="X63" s="2">
        <v>132.58495260045203</v>
      </c>
      <c r="Y63" s="2">
        <v>2.5176427953575969E-2</v>
      </c>
      <c r="Z63" s="2">
        <v>7.393651909825974E-2</v>
      </c>
      <c r="AA63" s="2">
        <v>116.64624852034163</v>
      </c>
      <c r="AB63" s="2">
        <v>1.5735267470984981E-2</v>
      </c>
      <c r="AC63" s="2">
        <v>0.98207093929281208</v>
      </c>
      <c r="AD63" s="2">
        <v>83.027716283632486</v>
      </c>
      <c r="AE63" s="2">
        <v>0.625</v>
      </c>
      <c r="AF63" s="2">
        <v>70.634926625585209</v>
      </c>
      <c r="AG63" s="2">
        <v>70.660103053538791</v>
      </c>
      <c r="AH63" s="2">
        <v>44.162564408461748</v>
      </c>
      <c r="AI63" s="2">
        <v>44.146829140990754</v>
      </c>
      <c r="AJ63" s="2">
        <v>493.36068543297222</v>
      </c>
    </row>
    <row r="64" spans="1:36" x14ac:dyDescent="0.35">
      <c r="A64" s="2" t="s">
        <v>33</v>
      </c>
      <c r="B64" s="2">
        <v>400.01</v>
      </c>
      <c r="C64" s="2" t="s">
        <v>52</v>
      </c>
      <c r="D64" s="2" t="s">
        <v>41</v>
      </c>
      <c r="E64" s="2">
        <v>2</v>
      </c>
      <c r="F64" s="2"/>
      <c r="G64" s="2">
        <v>15</v>
      </c>
      <c r="H64" s="2">
        <v>0.625</v>
      </c>
      <c r="I64" s="2">
        <v>99.540127311416342</v>
      </c>
      <c r="J64" s="2">
        <v>2.0132561763873191E-2</v>
      </c>
      <c r="K64" s="2">
        <v>9.9124221708770917E-4</v>
      </c>
      <c r="L64" s="2">
        <v>4.923577181650278E-2</v>
      </c>
      <c r="M64" s="2">
        <v>116.39</v>
      </c>
      <c r="N64" s="2">
        <v>0.21051420117165376</v>
      </c>
      <c r="O64" s="2">
        <v>7.6904350392449361E-2</v>
      </c>
      <c r="P64" s="2">
        <v>0.3653166863063142</v>
      </c>
      <c r="Q64" s="2">
        <v>100.46644321926971</v>
      </c>
      <c r="R64" s="2">
        <v>16.807742845522149</v>
      </c>
      <c r="S64" s="2">
        <v>9.0528785375720382</v>
      </c>
      <c r="T64" s="2">
        <v>0.5386135795136745</v>
      </c>
      <c r="U64" s="2">
        <v>0.85667994458528007</v>
      </c>
      <c r="V64" s="2">
        <v>2.3500680611379773E-2</v>
      </c>
      <c r="W64" s="2">
        <v>7.3034772945100745E-2</v>
      </c>
      <c r="X64" s="2">
        <v>132.24181554634427</v>
      </c>
      <c r="Y64" s="2">
        <v>2.5309377244867648E-2</v>
      </c>
      <c r="Z64" s="2">
        <v>7.45588880225284E-2</v>
      </c>
      <c r="AA64" s="2">
        <v>116.39558407558692</v>
      </c>
      <c r="AB64" s="2">
        <v>1.581836077804228E-2</v>
      </c>
      <c r="AC64" s="2">
        <v>0.98207093929281208</v>
      </c>
      <c r="AD64" s="2">
        <v>83.199102345524423</v>
      </c>
      <c r="AE64" s="2">
        <v>0.625</v>
      </c>
      <c r="AF64" s="2">
        <v>74.233435139971419</v>
      </c>
      <c r="AG64" s="2">
        <v>74.258744517216286</v>
      </c>
      <c r="AH64" s="2">
        <v>46.411715323260182</v>
      </c>
      <c r="AI64" s="2">
        <v>46.395896962482141</v>
      </c>
      <c r="AJ64" s="2">
        <v>493.36068543297222</v>
      </c>
    </row>
    <row r="67" spans="4:7" x14ac:dyDescent="0.35">
      <c r="D67" s="2"/>
      <c r="E67" s="5" t="s">
        <v>59</v>
      </c>
      <c r="F67" s="2"/>
      <c r="G67" s="2" t="s">
        <v>60</v>
      </c>
    </row>
    <row r="68" spans="4:7" x14ac:dyDescent="0.35">
      <c r="D68" s="3" t="s">
        <v>32</v>
      </c>
      <c r="E68" s="14">
        <v>839.51264947127856</v>
      </c>
      <c r="F68" s="14"/>
      <c r="G68" s="14">
        <v>34.979693727969938</v>
      </c>
    </row>
    <row r="69" spans="4:7" x14ac:dyDescent="0.35">
      <c r="D69" s="3" t="s">
        <v>42</v>
      </c>
      <c r="E69" s="14">
        <v>628.35159343471389</v>
      </c>
      <c r="F69" s="14"/>
      <c r="G69" s="14">
        <v>26.181316393113079</v>
      </c>
    </row>
    <row r="70" spans="4:7" x14ac:dyDescent="0.35">
      <c r="D70" s="3" t="s">
        <v>33</v>
      </c>
      <c r="E70" s="14">
        <v>627.27302802781151</v>
      </c>
      <c r="F70" s="14"/>
      <c r="G70" s="14">
        <v>26.136376167825478</v>
      </c>
    </row>
    <row r="71" spans="4:7" x14ac:dyDescent="0.35">
      <c r="E71" s="4"/>
    </row>
    <row r="72" spans="4:7" x14ac:dyDescent="0.35">
      <c r="E72" s="4"/>
    </row>
    <row r="73" spans="4:7" x14ac:dyDescent="0.35">
      <c r="D73" t="s">
        <v>2</v>
      </c>
      <c r="E73" s="4" t="s">
        <v>61</v>
      </c>
    </row>
    <row r="74" spans="4:7" x14ac:dyDescent="0.35">
      <c r="D74" s="2" t="s">
        <v>45</v>
      </c>
      <c r="E74" s="12">
        <v>1.436959091193083</v>
      </c>
    </row>
    <row r="75" spans="4:7" x14ac:dyDescent="0.35">
      <c r="D75" s="2" t="s">
        <v>49</v>
      </c>
      <c r="E75" s="12">
        <v>0.492852290495367</v>
      </c>
    </row>
    <row r="76" spans="4:7" x14ac:dyDescent="0.35">
      <c r="D76" s="2" t="s">
        <v>51</v>
      </c>
      <c r="E76" s="12">
        <v>0.42676483018553957</v>
      </c>
    </row>
    <row r="77" spans="4:7" x14ac:dyDescent="0.35">
      <c r="D77" s="2" t="s">
        <v>44</v>
      </c>
      <c r="E77" s="12">
        <v>0.33689885380380491</v>
      </c>
    </row>
    <row r="78" spans="4:7" x14ac:dyDescent="0.35">
      <c r="D78" s="2" t="s">
        <v>46</v>
      </c>
      <c r="E78" s="12">
        <v>1.3416031885928341</v>
      </c>
    </row>
    <row r="79" spans="4:7" x14ac:dyDescent="0.35">
      <c r="D79" s="2" t="s">
        <v>48</v>
      </c>
      <c r="E79" s="12">
        <v>11.725220815789768</v>
      </c>
    </row>
    <row r="80" spans="4:7" x14ac:dyDescent="0.35">
      <c r="D80" s="2" t="s">
        <v>50</v>
      </c>
      <c r="E80" s="12">
        <v>1.2137156080504214</v>
      </c>
    </row>
    <row r="81" spans="4:5" x14ac:dyDescent="0.35">
      <c r="D81" s="2" t="s">
        <v>47</v>
      </c>
      <c r="E81" s="12">
        <v>290.76699276091966</v>
      </c>
    </row>
    <row r="82" spans="4:5" x14ac:dyDescent="0.35">
      <c r="D82" s="2" t="s">
        <v>52</v>
      </c>
      <c r="E82" s="12">
        <v>77.445933993654705</v>
      </c>
    </row>
    <row r="83" spans="4:5" x14ac:dyDescent="0.35">
      <c r="E83" s="4"/>
    </row>
    <row r="1048534" spans="2:36" x14ac:dyDescent="0.35">
      <c r="B1048534" t="e">
        <v>#N/A</v>
      </c>
      <c r="C1048534">
        <v>0</v>
      </c>
      <c r="E1048534" t="e">
        <v>#N/A</v>
      </c>
      <c r="G1048534" t="e">
        <v>#N/A</v>
      </c>
      <c r="H1048534" t="e">
        <v>#N/A</v>
      </c>
      <c r="I1048534">
        <v>1</v>
      </c>
      <c r="J1048534" t="e">
        <v>#DIV/0!</v>
      </c>
      <c r="K1048534" t="e">
        <v>#DIV/0!</v>
      </c>
      <c r="L1048534" t="e">
        <v>#DIV/0!</v>
      </c>
      <c r="M1048534" t="e">
        <v>#DIV/0!</v>
      </c>
      <c r="N1048534" t="e">
        <v>#DIV/0!</v>
      </c>
      <c r="O1048534" t="e">
        <v>#DIV/0!</v>
      </c>
      <c r="P1048534" t="e">
        <v>#DIV/0!</v>
      </c>
      <c r="Q1048534" t="e">
        <v>#DIV/0!</v>
      </c>
      <c r="R1048534" t="e">
        <v>#DIV/0!</v>
      </c>
      <c r="S1048534" t="e">
        <v>#DIV/0!</v>
      </c>
      <c r="T1048534" t="e">
        <v>#DIV/0!</v>
      </c>
      <c r="U1048534" t="e">
        <v>#DIV/0!</v>
      </c>
      <c r="V1048534" t="e">
        <v>#DIV/0!</v>
      </c>
      <c r="W1048534" t="e">
        <v>#DIV/0!</v>
      </c>
      <c r="X1048534" t="e">
        <v>#DIV/0!</v>
      </c>
      <c r="Y1048534" t="e">
        <v>#DIV/0!</v>
      </c>
      <c r="Z1048534" t="e">
        <v>#DIV/0!</v>
      </c>
      <c r="AA1048534" t="e">
        <v>#DIV/0!</v>
      </c>
      <c r="AB1048534" t="e">
        <v>#DIV/0!</v>
      </c>
      <c r="AC1048534" t="e">
        <v>#N/A</v>
      </c>
      <c r="AD1048534" t="e">
        <v>#N/A</v>
      </c>
      <c r="AE1048534" t="e">
        <v>#N/A</v>
      </c>
      <c r="AF1048534" t="e">
        <v>#DIV/0!</v>
      </c>
      <c r="AG1048534" t="e">
        <v>#DIV/0!</v>
      </c>
      <c r="AH1048534" t="e">
        <v>#N/A</v>
      </c>
      <c r="AI1048534" t="e">
        <v>#N/A</v>
      </c>
      <c r="AJ10485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809-F73F-4A63-A8F2-EF020705947A}">
  <dimension ref="A1:AL82"/>
  <sheetViews>
    <sheetView zoomScale="57" workbookViewId="0">
      <selection activeCell="B1" sqref="B1:B1048576"/>
    </sheetView>
  </sheetViews>
  <sheetFormatPr defaultRowHeight="14.5" x14ac:dyDescent="0.35"/>
  <cols>
    <col min="2" max="2" width="9.453125" bestFit="1" customWidth="1"/>
    <col min="3" max="3" width="14" bestFit="1" customWidth="1"/>
    <col min="4" max="4" width="15.81640625" bestFit="1" customWidth="1"/>
    <col min="5" max="5" width="9.6328125" bestFit="1" customWidth="1"/>
    <col min="6" max="6" width="0" hidden="1" customWidth="1"/>
    <col min="7" max="7" width="7.81640625" bestFit="1" customWidth="1"/>
    <col min="8" max="8" width="6" bestFit="1" customWidth="1"/>
    <col min="9" max="9" width="26.453125" customWidth="1"/>
    <col min="10" max="10" width="27.36328125" bestFit="1" customWidth="1"/>
    <col min="11" max="11" width="13.08984375" bestFit="1" customWidth="1"/>
    <col min="12" max="12" width="23.81640625" bestFit="1" customWidth="1"/>
    <col min="14" max="14" width="16.453125" bestFit="1" customWidth="1"/>
    <col min="15" max="15" width="13.6328125" bestFit="1" customWidth="1"/>
    <col min="17" max="17" width="17" bestFit="1" customWidth="1"/>
    <col min="18" max="18" width="19.453125" bestFit="1" customWidth="1"/>
    <col min="19" max="19" width="14.6328125" bestFit="1" customWidth="1"/>
    <col min="23" max="23" width="13.08984375" bestFit="1" customWidth="1"/>
    <col min="36" max="36" width="23" bestFit="1" customWidth="1"/>
  </cols>
  <sheetData>
    <row r="1" spans="1:38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6" t="s">
        <v>21</v>
      </c>
      <c r="W1" s="6" t="s">
        <v>22</v>
      </c>
      <c r="X1" s="6" t="s">
        <v>23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57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17" t="s">
        <v>58</v>
      </c>
    </row>
    <row r="2" spans="1:38" x14ac:dyDescent="0.35">
      <c r="A2" s="3" t="s">
        <v>32</v>
      </c>
      <c r="B2" s="3">
        <v>100.01</v>
      </c>
      <c r="C2" s="2" t="s">
        <v>45</v>
      </c>
      <c r="D2" s="3" t="s">
        <v>34</v>
      </c>
      <c r="E2" s="5">
        <v>3</v>
      </c>
      <c r="F2" s="2"/>
      <c r="G2" s="2">
        <v>600</v>
      </c>
      <c r="H2" s="2">
        <v>25</v>
      </c>
      <c r="I2" s="2">
        <v>1</v>
      </c>
      <c r="J2" s="2">
        <v>1.1144414281902382E-2</v>
      </c>
      <c r="K2" s="2">
        <v>8.5200969150754928E-4</v>
      </c>
      <c r="L2" s="2">
        <v>7.645172459993195E-2</v>
      </c>
      <c r="M2" s="2">
        <v>115.43</v>
      </c>
      <c r="N2" s="2">
        <v>0.20544362291024382</v>
      </c>
      <c r="O2" s="2">
        <v>9.6174933471128252E-2</v>
      </c>
      <c r="P2" s="2">
        <v>0.46813297053832664</v>
      </c>
      <c r="Q2" s="2">
        <v>99.738940610398515</v>
      </c>
      <c r="R2" s="2">
        <v>16.589878143535611</v>
      </c>
      <c r="S2" s="2">
        <v>8.7298982901008895</v>
      </c>
      <c r="T2" s="2">
        <v>0.52621834919881971</v>
      </c>
      <c r="U2" s="2">
        <v>0.85738806323970718</v>
      </c>
      <c r="V2" s="2">
        <v>1.2998098247125519E-2</v>
      </c>
      <c r="W2" s="2">
        <v>3.9268892546616106E-2</v>
      </c>
      <c r="X2" s="2">
        <v>232.42830921500106</v>
      </c>
      <c r="Y2" s="2">
        <v>1.4777909586554124E-2</v>
      </c>
      <c r="Z2" s="2">
        <v>4.1529915759037965E-2</v>
      </c>
      <c r="AA2" s="2">
        <v>190.16694945974987</v>
      </c>
      <c r="AB2" s="2">
        <v>0.36944773966385308</v>
      </c>
      <c r="AC2" s="2">
        <v>0.63461761500691727</v>
      </c>
      <c r="AD2" s="2">
        <v>44.98543367046441</v>
      </c>
      <c r="AE2" s="2">
        <v>25</v>
      </c>
      <c r="AF2" s="2">
        <v>0.56109289143727914</v>
      </c>
      <c r="AG2" s="2">
        <v>0.57587080102383326</v>
      </c>
      <c r="AH2" s="2">
        <v>14.396770025595831</v>
      </c>
      <c r="AI2" s="2">
        <v>14.027322285931978</v>
      </c>
      <c r="AJ2" s="5">
        <v>9.1325837317265943</v>
      </c>
      <c r="AL2" s="19">
        <v>1</v>
      </c>
    </row>
    <row r="3" spans="1:38" x14ac:dyDescent="0.35">
      <c r="A3" s="3" t="s">
        <v>32</v>
      </c>
      <c r="B3" s="3">
        <v>200.03</v>
      </c>
      <c r="C3" s="2" t="s">
        <v>45</v>
      </c>
      <c r="D3" s="3" t="s">
        <v>34</v>
      </c>
      <c r="E3" s="5">
        <v>3</v>
      </c>
      <c r="F3" s="2"/>
      <c r="G3" s="2">
        <v>600</v>
      </c>
      <c r="H3" s="2">
        <v>25</v>
      </c>
      <c r="I3" s="2">
        <v>105.647459447835</v>
      </c>
      <c r="J3" s="2">
        <v>1.104040935723687E-2</v>
      </c>
      <c r="K3" s="2">
        <v>1.0077069158753644E-3</v>
      </c>
      <c r="L3" s="2">
        <v>9.1274415944986975E-2</v>
      </c>
      <c r="M3" s="2">
        <v>189.77</v>
      </c>
      <c r="N3" s="2">
        <v>0.3091615738944431</v>
      </c>
      <c r="O3" s="2">
        <v>9.4448071671535641E-2</v>
      </c>
      <c r="P3" s="2">
        <v>0.3054974474408097</v>
      </c>
      <c r="Q3" s="2">
        <v>99.738940610398515</v>
      </c>
      <c r="R3" s="2">
        <v>16.589878143535611</v>
      </c>
      <c r="S3" s="2">
        <v>8.7298982901008895</v>
      </c>
      <c r="T3" s="2">
        <v>0.52621834919881971</v>
      </c>
      <c r="U3" s="2">
        <v>0.85738806323970718</v>
      </c>
      <c r="V3" s="2">
        <v>1.2876793870350641E-2</v>
      </c>
      <c r="W3" s="2">
        <v>3.8902819843974298E-2</v>
      </c>
      <c r="X3" s="2">
        <v>234.62030484277858</v>
      </c>
      <c r="Y3" s="2">
        <v>1.4505932163518387E-2</v>
      </c>
      <c r="Z3" s="2">
        <v>3.9895631680444403E-2</v>
      </c>
      <c r="AA3" s="2">
        <v>189.59813517859658</v>
      </c>
      <c r="AB3" s="2">
        <v>0.36264830408795967</v>
      </c>
      <c r="AC3" s="2">
        <v>0.63461761500691727</v>
      </c>
      <c r="AD3" s="2">
        <v>107.35496411328371</v>
      </c>
      <c r="AE3" s="2">
        <v>25</v>
      </c>
      <c r="AF3" s="2">
        <v>0.85062475968560558</v>
      </c>
      <c r="AG3" s="2">
        <v>0.86513069184912395</v>
      </c>
      <c r="AH3" s="2">
        <v>21.628267296228099</v>
      </c>
      <c r="AI3" s="2">
        <v>21.265618992140141</v>
      </c>
      <c r="AJ3" s="5">
        <v>9.1325837317265943</v>
      </c>
      <c r="AL3" s="19">
        <v>1</v>
      </c>
    </row>
    <row r="4" spans="1:38" x14ac:dyDescent="0.35">
      <c r="A4" s="3" t="s">
        <v>32</v>
      </c>
      <c r="B4" s="3">
        <v>200.05</v>
      </c>
      <c r="C4" s="2" t="s">
        <v>45</v>
      </c>
      <c r="D4" s="3" t="s">
        <v>34</v>
      </c>
      <c r="E4" s="5">
        <v>3</v>
      </c>
      <c r="F4" s="2"/>
      <c r="G4" s="2">
        <v>600</v>
      </c>
      <c r="H4" s="2">
        <v>25</v>
      </c>
      <c r="I4" s="2">
        <v>48.354564620363846</v>
      </c>
      <c r="J4" s="2">
        <v>1.1024036002703803E-2</v>
      </c>
      <c r="K4" s="2">
        <v>9.2214428604727339E-4</v>
      </c>
      <c r="L4" s="2">
        <v>8.3648519092381801E-2</v>
      </c>
      <c r="M4" s="2">
        <v>133.91</v>
      </c>
      <c r="N4" s="2">
        <v>0.21314794512087779</v>
      </c>
      <c r="O4" s="2">
        <v>9.7206391244370499E-2</v>
      </c>
      <c r="P4" s="2">
        <v>0.45605127081682179</v>
      </c>
      <c r="Q4" s="2">
        <v>99.738940610398515</v>
      </c>
      <c r="R4" s="2">
        <v>16.589878143535611</v>
      </c>
      <c r="S4" s="2">
        <v>8.7298982901008895</v>
      </c>
      <c r="T4" s="2">
        <v>0.52621834919881971</v>
      </c>
      <c r="U4" s="2">
        <v>0.85738806323970718</v>
      </c>
      <c r="V4" s="2">
        <v>1.2857697086484538E-2</v>
      </c>
      <c r="W4" s="2">
        <v>3.8844902882160123E-2</v>
      </c>
      <c r="X4" s="2">
        <v>234.96742631214201</v>
      </c>
      <c r="Y4" s="2">
        <v>1.4449422462639252E-2</v>
      </c>
      <c r="Z4" s="2">
        <v>4.0734795609587253E-2</v>
      </c>
      <c r="AA4" s="2">
        <v>195.10327692477213</v>
      </c>
      <c r="AB4" s="2">
        <v>0.3612355615659813</v>
      </c>
      <c r="AC4" s="2">
        <v>0.63461761500691727</v>
      </c>
      <c r="AD4" s="2">
        <v>74.416247387871806</v>
      </c>
      <c r="AE4" s="2">
        <v>25</v>
      </c>
      <c r="AF4" s="2">
        <v>0.6986878767341741</v>
      </c>
      <c r="AG4" s="2">
        <v>0.71313729919681335</v>
      </c>
      <c r="AH4" s="2">
        <v>17.828432479920334</v>
      </c>
      <c r="AI4" s="2">
        <v>17.467196918354354</v>
      </c>
      <c r="AJ4" s="5">
        <v>9.1325837317265943</v>
      </c>
      <c r="AL4" s="19">
        <v>1</v>
      </c>
    </row>
    <row r="5" spans="1:38" x14ac:dyDescent="0.35">
      <c r="A5" s="3" t="s">
        <v>32</v>
      </c>
      <c r="B5" s="3">
        <v>300.06</v>
      </c>
      <c r="C5" s="2" t="s">
        <v>45</v>
      </c>
      <c r="D5" s="3" t="s">
        <v>34</v>
      </c>
      <c r="E5" s="5">
        <v>3</v>
      </c>
      <c r="F5" s="2"/>
      <c r="G5" s="2">
        <v>600</v>
      </c>
      <c r="H5" s="2">
        <v>25</v>
      </c>
      <c r="I5" s="2">
        <v>78.828119677466788</v>
      </c>
      <c r="J5" s="2">
        <v>1.1124297960611436E-2</v>
      </c>
      <c r="K5" s="2">
        <v>1.0519467869524591E-3</v>
      </c>
      <c r="L5" s="2">
        <v>9.4562981922738779E-2</v>
      </c>
      <c r="M5" s="2">
        <v>91.23</v>
      </c>
      <c r="N5" s="2">
        <v>0.17099101820409821</v>
      </c>
      <c r="O5" s="2">
        <v>0.13101271034529599</v>
      </c>
      <c r="P5" s="2">
        <v>0.76619644541163368</v>
      </c>
      <c r="Q5" s="2">
        <v>99.738940610398515</v>
      </c>
      <c r="R5" s="2">
        <v>16.589878143535611</v>
      </c>
      <c r="S5" s="2">
        <v>8.7298982901008895</v>
      </c>
      <c r="T5" s="2">
        <v>0.52621834919881971</v>
      </c>
      <c r="U5" s="2">
        <v>0.85738806323970718</v>
      </c>
      <c r="V5" s="2">
        <v>1.2974635917576709E-2</v>
      </c>
      <c r="W5" s="2">
        <v>3.9198529515235642E-2</v>
      </c>
      <c r="X5" s="2">
        <v>232.8517013406582</v>
      </c>
      <c r="Y5" s="2">
        <v>1.4848920891862561E-2</v>
      </c>
      <c r="Z5" s="2">
        <v>4.5950414151558552E-2</v>
      </c>
      <c r="AA5" s="2">
        <v>208.40092533311568</v>
      </c>
      <c r="AB5" s="2">
        <v>0.37122302229656401</v>
      </c>
      <c r="AC5" s="2">
        <v>0.63461761500691727</v>
      </c>
      <c r="AD5" s="2">
        <v>95.708890319195461</v>
      </c>
      <c r="AE5" s="2">
        <v>25</v>
      </c>
      <c r="AF5" s="2">
        <v>0.84709515793205037</v>
      </c>
      <c r="AG5" s="2">
        <v>0.86194407882391288</v>
      </c>
      <c r="AH5" s="2">
        <v>21.548601970597822</v>
      </c>
      <c r="AI5" s="2">
        <v>21.177378948301261</v>
      </c>
      <c r="AJ5" s="5">
        <v>9.1325837317265943</v>
      </c>
      <c r="AL5" s="19">
        <v>1</v>
      </c>
    </row>
    <row r="6" spans="1:38" x14ac:dyDescent="0.35">
      <c r="A6" s="3" t="s">
        <v>32</v>
      </c>
      <c r="B6" s="3">
        <v>400.03</v>
      </c>
      <c r="C6" s="2" t="s">
        <v>45</v>
      </c>
      <c r="D6" s="3" t="s">
        <v>34</v>
      </c>
      <c r="E6" s="5">
        <v>3</v>
      </c>
      <c r="F6" s="2"/>
      <c r="G6" s="2">
        <v>600</v>
      </c>
      <c r="H6" s="2">
        <v>25</v>
      </c>
      <c r="I6" s="2">
        <v>45.208400318023465</v>
      </c>
      <c r="J6" s="2">
        <v>1.1099103566468087E-2</v>
      </c>
      <c r="K6" s="2">
        <v>9.7549550596768176E-4</v>
      </c>
      <c r="L6" s="2">
        <v>8.7889575957718555E-2</v>
      </c>
      <c r="M6" s="2">
        <v>171.47</v>
      </c>
      <c r="N6" s="2">
        <v>0.27188004934182503</v>
      </c>
      <c r="O6" s="2">
        <v>0.10844146217871069</v>
      </c>
      <c r="P6" s="2">
        <v>0.39885774054120143</v>
      </c>
      <c r="Q6" s="2">
        <v>99.738940610398515</v>
      </c>
      <c r="R6" s="2">
        <v>16.589878143535611</v>
      </c>
      <c r="S6" s="2">
        <v>8.7298982901008895</v>
      </c>
      <c r="T6" s="2">
        <v>0.52621834919881971</v>
      </c>
      <c r="U6" s="2">
        <v>0.85738806323970718</v>
      </c>
      <c r="V6" s="2">
        <v>1.2945250864036134E-2</v>
      </c>
      <c r="W6" s="2">
        <v>3.9109544946130705E-2</v>
      </c>
      <c r="X6" s="2">
        <v>233.37902484627699</v>
      </c>
      <c r="Y6" s="2">
        <v>1.4530834635785275E-2</v>
      </c>
      <c r="Z6" s="2">
        <v>4.04659056496103E-2</v>
      </c>
      <c r="AA6" s="2">
        <v>191.64969998424851</v>
      </c>
      <c r="AB6" s="2">
        <v>0.36327086589463187</v>
      </c>
      <c r="AC6" s="2">
        <v>0.63461761500691727</v>
      </c>
      <c r="AD6" s="2">
        <v>71.734135959332605</v>
      </c>
      <c r="AE6" s="2">
        <v>25</v>
      </c>
      <c r="AF6" s="2">
        <v>0.68357749086971842</v>
      </c>
      <c r="AG6" s="2">
        <v>0.69810832550550372</v>
      </c>
      <c r="AH6" s="2">
        <v>17.452708137637593</v>
      </c>
      <c r="AI6" s="2">
        <v>17.089437271742959</v>
      </c>
      <c r="AJ6" s="5">
        <v>9.1325837317265943</v>
      </c>
      <c r="AL6" s="19">
        <v>1</v>
      </c>
    </row>
    <row r="7" spans="1:38" x14ac:dyDescent="0.35">
      <c r="A7" s="3" t="s">
        <v>42</v>
      </c>
      <c r="B7" s="3">
        <v>100.01</v>
      </c>
      <c r="C7" s="2" t="s">
        <v>45</v>
      </c>
      <c r="D7" s="3" t="s">
        <v>34</v>
      </c>
      <c r="E7" s="5">
        <v>3</v>
      </c>
      <c r="F7" s="2"/>
      <c r="G7" s="2">
        <v>25</v>
      </c>
      <c r="H7" s="2">
        <v>1.0416666666666667</v>
      </c>
      <c r="I7" s="2">
        <v>71.734135959332605</v>
      </c>
      <c r="J7" s="2">
        <v>1.1184836450357142E-2</v>
      </c>
      <c r="K7" s="2">
        <v>1.0730621820303995E-3</v>
      </c>
      <c r="L7" s="2">
        <v>9.5939014110137985E-2</v>
      </c>
      <c r="M7" s="2">
        <v>128.80000000000001</v>
      </c>
      <c r="N7" s="2">
        <v>0.21337055913544112</v>
      </c>
      <c r="O7" s="2">
        <v>8.7397060031546583E-2</v>
      </c>
      <c r="P7" s="2">
        <v>0.40960224496609016</v>
      </c>
      <c r="Q7" s="2">
        <v>99.738940610398515</v>
      </c>
      <c r="R7" s="2">
        <v>16.589878143535611</v>
      </c>
      <c r="S7" s="2">
        <v>8.7298982901008895</v>
      </c>
      <c r="T7" s="2">
        <v>0.52621834919881971</v>
      </c>
      <c r="U7" s="2">
        <v>0.85738806323970718</v>
      </c>
      <c r="V7" s="2">
        <v>1.3045243956504797E-2</v>
      </c>
      <c r="W7" s="2">
        <v>3.9411900971783778E-2</v>
      </c>
      <c r="X7" s="2">
        <v>231.59169033436342</v>
      </c>
      <c r="Y7" s="2">
        <v>1.4701847676500457E-2</v>
      </c>
      <c r="Z7" s="2">
        <v>4.1065220258468801E-2</v>
      </c>
      <c r="AA7" s="2">
        <v>189.98981462453708</v>
      </c>
      <c r="AB7" s="2">
        <v>1.531442466302131E-2</v>
      </c>
      <c r="AC7" s="2">
        <v>0.63461761500691727</v>
      </c>
      <c r="AD7" s="2">
        <v>87.190950153340509</v>
      </c>
      <c r="AE7" s="2">
        <v>1.0416666666666667</v>
      </c>
      <c r="AF7" s="2">
        <v>0.76423044938991314</v>
      </c>
      <c r="AG7" s="2">
        <v>0.77893229706641365</v>
      </c>
      <c r="AH7" s="2">
        <v>0.81138780944418099</v>
      </c>
      <c r="AI7" s="2">
        <v>0.79607338478115952</v>
      </c>
      <c r="AJ7" s="5">
        <v>9.1325837317265943</v>
      </c>
      <c r="AL7" s="19">
        <v>1</v>
      </c>
    </row>
    <row r="8" spans="1:38" x14ac:dyDescent="0.35">
      <c r="A8" s="3" t="s">
        <v>42</v>
      </c>
      <c r="B8" s="3">
        <v>200.05</v>
      </c>
      <c r="C8" s="2" t="s">
        <v>45</v>
      </c>
      <c r="D8" s="3" t="s">
        <v>34</v>
      </c>
      <c r="E8" s="5">
        <v>3</v>
      </c>
      <c r="F8" s="2"/>
      <c r="G8" s="2">
        <v>25</v>
      </c>
      <c r="H8" s="2">
        <v>1.0416666666666667</v>
      </c>
      <c r="I8" s="2">
        <v>49.872592869705358</v>
      </c>
      <c r="J8" s="2">
        <v>1.1110708264445214E-2</v>
      </c>
      <c r="K8" s="2">
        <v>1.0647357496519733E-3</v>
      </c>
      <c r="L8" s="2">
        <v>9.5829691889146029E-2</v>
      </c>
      <c r="M8" s="2">
        <v>182.09</v>
      </c>
      <c r="N8" s="2">
        <v>0.31833519906863722</v>
      </c>
      <c r="O8" s="2">
        <v>9.2439748236520486E-2</v>
      </c>
      <c r="P8" s="2">
        <v>0.2903849417437161</v>
      </c>
      <c r="Q8" s="2">
        <v>99.738940610398515</v>
      </c>
      <c r="R8" s="2">
        <v>16.589878143535611</v>
      </c>
      <c r="S8" s="2">
        <v>8.7298982901008895</v>
      </c>
      <c r="T8" s="2">
        <v>0.52621834919881971</v>
      </c>
      <c r="U8" s="2">
        <v>0.85738806323970718</v>
      </c>
      <c r="V8" s="2">
        <v>1.2958785806350678E-2</v>
      </c>
      <c r="W8" s="2">
        <v>3.915068236073968E-2</v>
      </c>
      <c r="X8" s="2">
        <v>233.13673645016385</v>
      </c>
      <c r="Y8" s="2">
        <v>1.4707015797391577E-2</v>
      </c>
      <c r="Z8" s="2">
        <v>4.0167235659742118E-2</v>
      </c>
      <c r="AA8" s="2">
        <v>185.70467050124662</v>
      </c>
      <c r="AB8" s="2">
        <v>1.5319808122282893E-2</v>
      </c>
      <c r="AC8" s="2">
        <v>0.63461761500691727</v>
      </c>
      <c r="AD8" s="2">
        <v>73.137525083823022</v>
      </c>
      <c r="AE8" s="2">
        <v>1.0416666666666667</v>
      </c>
      <c r="AF8" s="2">
        <v>0.6881242814241666</v>
      </c>
      <c r="AG8" s="2">
        <v>0.70283129722155813</v>
      </c>
      <c r="AH8" s="2">
        <v>0.73211593460578972</v>
      </c>
      <c r="AI8" s="2">
        <v>0.71679612648350688</v>
      </c>
      <c r="AJ8" s="5">
        <v>9.1325837317265943</v>
      </c>
      <c r="AL8" s="19">
        <v>1</v>
      </c>
    </row>
    <row r="9" spans="1:38" x14ac:dyDescent="0.35">
      <c r="A9" s="3" t="s">
        <v>42</v>
      </c>
      <c r="B9" s="3">
        <v>400.03</v>
      </c>
      <c r="C9" s="2" t="s">
        <v>45</v>
      </c>
      <c r="D9" s="3" t="s">
        <v>34</v>
      </c>
      <c r="E9" s="5">
        <v>3</v>
      </c>
      <c r="F9" s="2"/>
      <c r="G9" s="2">
        <v>25</v>
      </c>
      <c r="H9" s="2">
        <v>1.0416666666666667</v>
      </c>
      <c r="I9" s="2">
        <v>44.755881749653199</v>
      </c>
      <c r="J9" s="2">
        <v>1.1056221115994356E-2</v>
      </c>
      <c r="K9" s="2">
        <v>9.7139035332171307E-4</v>
      </c>
      <c r="L9" s="2">
        <v>8.7859164820470376E-2</v>
      </c>
      <c r="M9" s="2">
        <v>33.75</v>
      </c>
      <c r="N9" s="2">
        <v>0.14276897061347701</v>
      </c>
      <c r="O9" s="2">
        <v>0.21905677159710912</v>
      </c>
      <c r="P9" s="2">
        <v>1.5343444073023997</v>
      </c>
      <c r="Q9" s="2">
        <v>99.738940610398515</v>
      </c>
      <c r="R9" s="2">
        <v>16.589878143535611</v>
      </c>
      <c r="S9" s="2">
        <v>8.7298982901008895</v>
      </c>
      <c r="T9" s="2">
        <v>0.52621834919881971</v>
      </c>
      <c r="U9" s="2">
        <v>0.85738806323970718</v>
      </c>
      <c r="V9" s="2">
        <v>1.2895235646525761E-2</v>
      </c>
      <c r="W9" s="2">
        <v>3.8958435599810867E-2</v>
      </c>
      <c r="X9" s="2">
        <v>234.28416902061792</v>
      </c>
      <c r="Y9" s="2">
        <v>1.7125427368406561E-2</v>
      </c>
      <c r="Z9" s="2">
        <v>0.10929893335010875</v>
      </c>
      <c r="AA9" s="2">
        <v>372.67742602099935</v>
      </c>
      <c r="AB9" s="2">
        <v>1.783898684209017E-2</v>
      </c>
      <c r="AC9" s="2">
        <v>0.63461761500691727</v>
      </c>
      <c r="AD9" s="2">
        <v>113.55675154494332</v>
      </c>
      <c r="AE9" s="2">
        <v>1.0416666666666667</v>
      </c>
      <c r="AF9" s="2">
        <v>1.4198336638246765</v>
      </c>
      <c r="AG9" s="2">
        <v>1.436959091193083</v>
      </c>
      <c r="AH9" s="2">
        <v>1.4968323866594615</v>
      </c>
      <c r="AI9" s="2">
        <v>1.4789933998173714</v>
      </c>
      <c r="AJ9" s="5">
        <v>9.1325837317265943</v>
      </c>
      <c r="AL9" s="19">
        <v>1</v>
      </c>
    </row>
    <row r="10" spans="1:38" x14ac:dyDescent="0.35">
      <c r="A10" s="3" t="s">
        <v>33</v>
      </c>
      <c r="B10" s="3">
        <v>100.01</v>
      </c>
      <c r="C10" s="2" t="s">
        <v>45</v>
      </c>
      <c r="D10" s="3" t="s">
        <v>34</v>
      </c>
      <c r="E10" s="5">
        <v>3</v>
      </c>
      <c r="F10" s="2"/>
      <c r="G10" s="2">
        <v>15</v>
      </c>
      <c r="H10" s="2">
        <v>0.625</v>
      </c>
      <c r="I10" s="2">
        <v>113.55675154494332</v>
      </c>
      <c r="J10" s="2">
        <v>1.113179085709012E-2</v>
      </c>
      <c r="K10" s="2">
        <v>8.9026786461282733E-4</v>
      </c>
      <c r="L10" s="2">
        <v>7.9975259690204581E-2</v>
      </c>
      <c r="M10" s="2">
        <v>72.900000000000006</v>
      </c>
      <c r="N10" s="2">
        <v>0.15132304076150332</v>
      </c>
      <c r="O10" s="2">
        <v>0.12774411939696037</v>
      </c>
      <c r="P10" s="2">
        <v>0.84418155195741051</v>
      </c>
      <c r="Q10" s="2">
        <v>99.738940610398515</v>
      </c>
      <c r="R10" s="2">
        <v>16.589878143535611</v>
      </c>
      <c r="S10" s="2">
        <v>8.7298982901008895</v>
      </c>
      <c r="T10" s="2">
        <v>0.52621834919881971</v>
      </c>
      <c r="U10" s="2">
        <v>0.85738806323970718</v>
      </c>
      <c r="V10" s="2">
        <v>1.2983375130075624E-2</v>
      </c>
      <c r="W10" s="2">
        <v>3.9224503948283612E-2</v>
      </c>
      <c r="X10" s="2">
        <v>232.69242692227172</v>
      </c>
      <c r="Y10" s="2">
        <v>1.5059137006090758E-2</v>
      </c>
      <c r="Z10" s="2">
        <v>4.9309922943229487E-2</v>
      </c>
      <c r="AA10" s="2">
        <v>217.43735422327839</v>
      </c>
      <c r="AB10" s="2">
        <v>9.4119606288067242E-3</v>
      </c>
      <c r="AC10" s="2">
        <v>0.63461761500691727</v>
      </c>
      <c r="AD10" s="2">
        <v>118.55209618106333</v>
      </c>
      <c r="AE10" s="2">
        <v>0.625</v>
      </c>
      <c r="AF10" s="2">
        <v>0.98998655393367629</v>
      </c>
      <c r="AG10" s="2">
        <v>1.0050456909397671</v>
      </c>
      <c r="AH10" s="2">
        <v>0.62815355683735441</v>
      </c>
      <c r="AI10" s="2">
        <v>0.61874159620854763</v>
      </c>
      <c r="AJ10" s="5">
        <v>9.1325837317265943</v>
      </c>
      <c r="AL10" s="19">
        <v>1</v>
      </c>
    </row>
    <row r="11" spans="1:38" x14ac:dyDescent="0.35">
      <c r="A11" s="3" t="s">
        <v>33</v>
      </c>
      <c r="B11" s="3">
        <v>300.06</v>
      </c>
      <c r="C11" s="2" t="s">
        <v>45</v>
      </c>
      <c r="D11" s="3" t="s">
        <v>34</v>
      </c>
      <c r="E11" s="5">
        <v>3</v>
      </c>
      <c r="F11" s="2"/>
      <c r="G11" s="2">
        <v>15</v>
      </c>
      <c r="H11" s="2">
        <v>0.625</v>
      </c>
      <c r="I11" s="2">
        <v>78.501701875722119</v>
      </c>
      <c r="J11" s="2">
        <v>1.1142091503196226E-2</v>
      </c>
      <c r="K11" s="2">
        <v>1.0706402012180174E-3</v>
      </c>
      <c r="L11" s="2">
        <v>9.6089697424482021E-2</v>
      </c>
      <c r="M11" s="2">
        <v>123.03</v>
      </c>
      <c r="N11" s="2">
        <v>0.19436969358791945</v>
      </c>
      <c r="O11" s="2">
        <v>8.2712641504541259E-2</v>
      </c>
      <c r="P11" s="2">
        <v>0.42554289188673217</v>
      </c>
      <c r="Q11" s="2">
        <v>99.738940610398515</v>
      </c>
      <c r="R11" s="2">
        <v>16.589878143535611</v>
      </c>
      <c r="S11" s="2">
        <v>8.7298982901008895</v>
      </c>
      <c r="T11" s="2">
        <v>0.52621834919881971</v>
      </c>
      <c r="U11" s="2">
        <v>0.85738806323970718</v>
      </c>
      <c r="V11" s="2">
        <v>1.2995389113647058E-2</v>
      </c>
      <c r="W11" s="2">
        <v>3.9261279934594467E-2</v>
      </c>
      <c r="X11" s="2">
        <v>232.48015041643799</v>
      </c>
      <c r="Y11" s="2">
        <v>1.4575245194179607E-2</v>
      </c>
      <c r="Z11" s="2">
        <v>4.1037751156885773E-2</v>
      </c>
      <c r="AA11" s="2">
        <v>193.17539757480276</v>
      </c>
      <c r="AB11" s="2">
        <v>9.1095282463622539E-3</v>
      </c>
      <c r="AC11" s="2">
        <v>0.63461761500691727</v>
      </c>
      <c r="AD11" s="2">
        <v>91.973667221401016</v>
      </c>
      <c r="AE11" s="2">
        <v>0.625</v>
      </c>
      <c r="AF11" s="2">
        <v>0.78646219818537555</v>
      </c>
      <c r="AG11" s="2">
        <v>0.80103744337955518</v>
      </c>
      <c r="AH11" s="2">
        <v>0.50064840211222195</v>
      </c>
      <c r="AI11" s="2">
        <v>0.4915388738658597</v>
      </c>
      <c r="AJ11" s="5">
        <v>9.1325837317265943</v>
      </c>
      <c r="AL11" s="19">
        <v>1</v>
      </c>
    </row>
    <row r="12" spans="1:38" x14ac:dyDescent="0.35">
      <c r="A12" s="3" t="s">
        <v>33</v>
      </c>
      <c r="B12" s="3">
        <v>400.03</v>
      </c>
      <c r="C12" s="2" t="s">
        <v>45</v>
      </c>
      <c r="D12" s="3" t="s">
        <v>34</v>
      </c>
      <c r="E12" s="5">
        <v>3</v>
      </c>
      <c r="F12" s="2"/>
      <c r="G12" s="2">
        <v>15</v>
      </c>
      <c r="H12" s="2">
        <v>0.625</v>
      </c>
      <c r="I12" s="2">
        <v>44.694964412073688</v>
      </c>
      <c r="J12" s="2">
        <v>1.0912129109285114E-2</v>
      </c>
      <c r="K12" s="2">
        <v>1.0930209107539173E-3</v>
      </c>
      <c r="L12" s="2">
        <v>0.10016568717317205</v>
      </c>
      <c r="M12" s="2">
        <v>138.27000000000001</v>
      </c>
      <c r="N12" s="2">
        <v>0.23852299977321637</v>
      </c>
      <c r="O12" s="2">
        <v>9.8076129537983517E-2</v>
      </c>
      <c r="P12" s="2">
        <v>0.4111810166366876</v>
      </c>
      <c r="Q12" s="2">
        <v>99.738940610398515</v>
      </c>
      <c r="R12" s="2">
        <v>16.589878143535611</v>
      </c>
      <c r="S12" s="2">
        <v>8.7298982901008895</v>
      </c>
      <c r="T12" s="2">
        <v>0.52621834919881971</v>
      </c>
      <c r="U12" s="2">
        <v>0.85738806323970718</v>
      </c>
      <c r="V12" s="2">
        <v>1.2727176382713784E-2</v>
      </c>
      <c r="W12" s="2">
        <v>3.8451061729834271E-2</v>
      </c>
      <c r="X12" s="2">
        <v>237.38004640270509</v>
      </c>
      <c r="Y12" s="2">
        <v>1.4452228814717952E-2</v>
      </c>
      <c r="Z12" s="2">
        <v>4.0082301949566287E-2</v>
      </c>
      <c r="AA12" s="2">
        <v>191.90354503459253</v>
      </c>
      <c r="AB12" s="2">
        <v>9.0326430091987198E-3</v>
      </c>
      <c r="AC12" s="2">
        <v>0.63461761500691727</v>
      </c>
      <c r="AD12" s="2">
        <v>71.486505482382839</v>
      </c>
      <c r="AE12" s="2">
        <v>0.625</v>
      </c>
      <c r="AF12" s="2">
        <v>0.67913448671231236</v>
      </c>
      <c r="AG12" s="2">
        <v>0.69358671552703033</v>
      </c>
      <c r="AH12" s="2">
        <v>0.43349169720439396</v>
      </c>
      <c r="AI12" s="2">
        <v>0.42445905419519525</v>
      </c>
      <c r="AJ12" s="5">
        <v>9.1325837317265943</v>
      </c>
      <c r="AL12" s="19">
        <v>1</v>
      </c>
    </row>
    <row r="13" spans="1:38" x14ac:dyDescent="0.35">
      <c r="A13" s="3"/>
      <c r="B13" s="3"/>
      <c r="C13" s="2"/>
      <c r="D13" s="3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"/>
      <c r="AL13" s="19">
        <v>1</v>
      </c>
    </row>
    <row r="14" spans="1:38" x14ac:dyDescent="0.35">
      <c r="A14" s="3" t="s">
        <v>32</v>
      </c>
      <c r="B14" s="3">
        <v>100.05</v>
      </c>
      <c r="C14" s="2" t="s">
        <v>49</v>
      </c>
      <c r="D14" s="3" t="s">
        <v>38</v>
      </c>
      <c r="E14" s="5">
        <v>3</v>
      </c>
      <c r="F14" s="2"/>
      <c r="G14" s="2">
        <v>600</v>
      </c>
      <c r="H14" s="2">
        <v>25</v>
      </c>
      <c r="I14" s="2">
        <v>49.595124736557892</v>
      </c>
      <c r="J14" s="2">
        <v>1.1202415181527967E-2</v>
      </c>
      <c r="K14" s="2">
        <v>1.0053571244270974E-3</v>
      </c>
      <c r="L14" s="2">
        <v>8.9744676316305796E-2</v>
      </c>
      <c r="M14" s="2">
        <v>41.71</v>
      </c>
      <c r="N14" s="2">
        <v>0.15101590405831636</v>
      </c>
      <c r="O14" s="2">
        <v>0.220060642181125</v>
      </c>
      <c r="P14" s="2">
        <v>1.4572017666175499</v>
      </c>
      <c r="Q14" s="2">
        <v>99.415492373658495</v>
      </c>
      <c r="R14" s="2">
        <v>16.338183921988431</v>
      </c>
      <c r="S14" s="2">
        <v>8.2169589990695098</v>
      </c>
      <c r="T14" s="2">
        <v>0.50292976491780539</v>
      </c>
      <c r="U14" s="2">
        <v>0.85885386585684753</v>
      </c>
      <c r="V14" s="2">
        <v>1.304344735102487E-2</v>
      </c>
      <c r="W14" s="2">
        <v>3.7688655938642769E-2</v>
      </c>
      <c r="X14" s="2">
        <v>221.52659427662539</v>
      </c>
      <c r="Y14" s="2">
        <v>1.666406360751771E-2</v>
      </c>
      <c r="Z14" s="2">
        <v>8.9131859517512013E-2</v>
      </c>
      <c r="AA14" s="2">
        <v>320.97494844654148</v>
      </c>
      <c r="AB14" s="2">
        <v>0.41660159018794274</v>
      </c>
      <c r="AC14" s="2">
        <v>0.39270400740553008</v>
      </c>
      <c r="AD14" s="2">
        <v>70.590535743215497</v>
      </c>
      <c r="AE14" s="2">
        <v>25</v>
      </c>
      <c r="AF14" s="2">
        <v>0.30681574054221489</v>
      </c>
      <c r="AG14" s="2">
        <v>0.3234798041497326</v>
      </c>
      <c r="AH14" s="2">
        <v>8.0869951037433143</v>
      </c>
      <c r="AI14" s="2">
        <v>7.6703935135553722</v>
      </c>
      <c r="AJ14" s="5">
        <v>2.2917255752070527</v>
      </c>
      <c r="AL14" s="19">
        <v>1</v>
      </c>
    </row>
    <row r="15" spans="1:38" x14ac:dyDescent="0.35">
      <c r="A15" s="3" t="s">
        <v>32</v>
      </c>
      <c r="B15" s="3">
        <v>300.02999999999997</v>
      </c>
      <c r="C15" s="2" t="s">
        <v>49</v>
      </c>
      <c r="D15" s="3" t="s">
        <v>38</v>
      </c>
      <c r="E15" s="5">
        <v>2</v>
      </c>
      <c r="F15" s="2"/>
      <c r="G15" s="2">
        <v>600</v>
      </c>
      <c r="H15" s="2">
        <v>25</v>
      </c>
      <c r="I15" s="2">
        <v>82.694655729224323</v>
      </c>
      <c r="J15" s="2">
        <v>1.1073679534659715E-2</v>
      </c>
      <c r="K15" s="2">
        <v>1.0090318027559612E-3</v>
      </c>
      <c r="L15" s="2">
        <v>9.111983054934665E-2</v>
      </c>
      <c r="M15" s="2">
        <v>167.42</v>
      </c>
      <c r="N15" s="2">
        <v>0.26897344680507118</v>
      </c>
      <c r="O15" s="2">
        <v>0.1077069298757138</v>
      </c>
      <c r="P15" s="2">
        <v>0.40043703627656047</v>
      </c>
      <c r="Q15" s="2">
        <v>99.415492373658495</v>
      </c>
      <c r="R15" s="2">
        <v>16.338183921988431</v>
      </c>
      <c r="S15" s="2">
        <v>8.2169589990695098</v>
      </c>
      <c r="T15" s="2">
        <v>0.50292976491780539</v>
      </c>
      <c r="U15" s="2">
        <v>0.85885386585684753</v>
      </c>
      <c r="V15" s="2">
        <v>1.2893554974700969E-2</v>
      </c>
      <c r="W15" s="2">
        <v>3.725557212552897E-2</v>
      </c>
      <c r="X15" s="2">
        <v>224.10207848497987</v>
      </c>
      <c r="Y15" s="2">
        <v>1.45001339187045E-2</v>
      </c>
      <c r="Z15" s="2">
        <v>3.8642887906391608E-2</v>
      </c>
      <c r="AA15" s="2">
        <v>183.79155349545744</v>
      </c>
      <c r="AB15" s="2">
        <v>0.36250334796761252</v>
      </c>
      <c r="AC15" s="2">
        <v>0.39270400740553008</v>
      </c>
      <c r="AD15" s="2">
        <v>90.028956825786111</v>
      </c>
      <c r="AE15" s="2">
        <v>25</v>
      </c>
      <c r="AF15" s="2">
        <v>0.4103819112288925</v>
      </c>
      <c r="AG15" s="2">
        <v>0.42488204514759698</v>
      </c>
      <c r="AH15" s="2">
        <v>10.622051128689925</v>
      </c>
      <c r="AI15" s="2">
        <v>10.259547780722313</v>
      </c>
      <c r="AJ15" s="5">
        <v>2.2917255752070527</v>
      </c>
      <c r="AL15" s="19">
        <v>1</v>
      </c>
    </row>
    <row r="16" spans="1:38" x14ac:dyDescent="0.35">
      <c r="A16" s="3" t="s">
        <v>32</v>
      </c>
      <c r="B16" s="3">
        <v>300.07</v>
      </c>
      <c r="C16" s="2" t="s">
        <v>49</v>
      </c>
      <c r="D16" s="3" t="s">
        <v>38</v>
      </c>
      <c r="E16" s="5">
        <v>2</v>
      </c>
      <c r="F16" s="2"/>
      <c r="G16" s="2">
        <v>600</v>
      </c>
      <c r="H16" s="2">
        <v>25</v>
      </c>
      <c r="I16" s="2">
        <v>95.708890319195461</v>
      </c>
      <c r="J16" s="2">
        <v>1.1147833753189798E-2</v>
      </c>
      <c r="K16" s="2">
        <v>9.5838014483826334E-4</v>
      </c>
      <c r="L16" s="2">
        <v>8.5970078676858283E-2</v>
      </c>
      <c r="M16" s="2">
        <v>99.89</v>
      </c>
      <c r="N16" s="2">
        <v>0.18754213106819598</v>
      </c>
      <c r="O16" s="2">
        <v>0.16647751257373228</v>
      </c>
      <c r="P16" s="2">
        <v>0.88768060608843158</v>
      </c>
      <c r="Q16" s="2">
        <v>99.415492373658495</v>
      </c>
      <c r="R16" s="2">
        <v>16.338183921988431</v>
      </c>
      <c r="S16" s="2">
        <v>8.2169589990695098</v>
      </c>
      <c r="T16" s="2">
        <v>0.50292976491780539</v>
      </c>
      <c r="U16" s="2">
        <v>0.85885386585684753</v>
      </c>
      <c r="V16" s="2">
        <v>1.2979895877941943E-2</v>
      </c>
      <c r="W16" s="2">
        <v>3.7504907446871197E-2</v>
      </c>
      <c r="X16" s="2">
        <v>222.610518271616</v>
      </c>
      <c r="Y16" s="2">
        <v>1.4857382423824374E-2</v>
      </c>
      <c r="Z16" s="2">
        <v>4.5741936193725331E-2</v>
      </c>
      <c r="AA16" s="2">
        <v>207.21917464667266</v>
      </c>
      <c r="AB16" s="2">
        <v>0.37143456059560936</v>
      </c>
      <c r="AC16" s="2">
        <v>0.39270400740553008</v>
      </c>
      <c r="AD16" s="2">
        <v>103.5909057736425</v>
      </c>
      <c r="AE16" s="2">
        <v>25</v>
      </c>
      <c r="AF16" s="2">
        <v>0.4779949080715426</v>
      </c>
      <c r="AG16" s="2">
        <v>0.492852290495367</v>
      </c>
      <c r="AH16" s="2">
        <v>12.321307262384176</v>
      </c>
      <c r="AI16" s="2">
        <v>11.949872701788564</v>
      </c>
      <c r="AJ16" s="5">
        <v>2.2917255752070527</v>
      </c>
      <c r="AL16" s="19">
        <v>1</v>
      </c>
    </row>
    <row r="17" spans="1:38" x14ac:dyDescent="0.35">
      <c r="A17" s="3" t="s">
        <v>33</v>
      </c>
      <c r="B17" s="3">
        <v>100.05</v>
      </c>
      <c r="C17" s="2" t="s">
        <v>49</v>
      </c>
      <c r="D17" s="3" t="s">
        <v>38</v>
      </c>
      <c r="E17" s="5">
        <v>3</v>
      </c>
      <c r="F17" s="2"/>
      <c r="G17" s="2">
        <v>15</v>
      </c>
      <c r="H17" s="2">
        <v>0.625</v>
      </c>
      <c r="I17" s="2">
        <v>55.322767514606674</v>
      </c>
      <c r="J17" s="2">
        <v>1.1198610457614404E-2</v>
      </c>
      <c r="K17" s="2">
        <v>1.1201133310178269E-3</v>
      </c>
      <c r="L17" s="2">
        <v>0.10002252826431828</v>
      </c>
      <c r="M17" s="2">
        <v>177.26</v>
      </c>
      <c r="N17" s="2">
        <v>0.30727663766614705</v>
      </c>
      <c r="O17" s="2">
        <v>9.7346246064181532E-2</v>
      </c>
      <c r="P17" s="2">
        <v>0.31680327799586</v>
      </c>
      <c r="Q17" s="2">
        <v>99.415492373658495</v>
      </c>
      <c r="R17" s="2">
        <v>16.338183921988431</v>
      </c>
      <c r="S17" s="2">
        <v>8.2169589990695098</v>
      </c>
      <c r="T17" s="2">
        <v>0.50292976491780539</v>
      </c>
      <c r="U17" s="2">
        <v>0.85885386585684753</v>
      </c>
      <c r="V17" s="2">
        <v>1.303901734952541E-2</v>
      </c>
      <c r="W17" s="2">
        <v>3.7676186713927071E-2</v>
      </c>
      <c r="X17" s="2">
        <v>221.60380552096717</v>
      </c>
      <c r="Y17" s="2">
        <v>1.477249719645166E-2</v>
      </c>
      <c r="Z17" s="2">
        <v>3.8772037955862697E-2</v>
      </c>
      <c r="AA17" s="2">
        <v>177.66864768812633</v>
      </c>
      <c r="AB17" s="2">
        <v>9.2328107477822868E-3</v>
      </c>
      <c r="AC17" s="2">
        <v>0.39270400740553008</v>
      </c>
      <c r="AD17" s="2">
        <v>62.675332848540791</v>
      </c>
      <c r="AE17" s="2">
        <v>0.625</v>
      </c>
      <c r="AF17" s="2">
        <v>0.1710094908792405</v>
      </c>
      <c r="AG17" s="2">
        <v>0.18578198807569216</v>
      </c>
      <c r="AH17" s="2">
        <v>0.11611374254730759</v>
      </c>
      <c r="AI17" s="2">
        <v>0.10688093179952532</v>
      </c>
      <c r="AJ17" s="5">
        <v>2.2917255752070527</v>
      </c>
      <c r="AL17" s="19">
        <v>1</v>
      </c>
    </row>
    <row r="18" spans="1:38" x14ac:dyDescent="0.35">
      <c r="A18" s="3" t="s">
        <v>33</v>
      </c>
      <c r="B18" s="3">
        <v>300.02999999999997</v>
      </c>
      <c r="C18" s="2" t="s">
        <v>49</v>
      </c>
      <c r="D18" s="3" t="s">
        <v>38</v>
      </c>
      <c r="E18" s="5">
        <v>2</v>
      </c>
      <c r="F18" s="2"/>
      <c r="G18" s="2">
        <v>15</v>
      </c>
      <c r="H18" s="2">
        <v>0.625</v>
      </c>
      <c r="I18" s="2">
        <v>82.78648668755902</v>
      </c>
      <c r="J18" s="2">
        <v>1.1140088370966882E-2</v>
      </c>
      <c r="K18" s="2">
        <v>8.1120632450432085E-4</v>
      </c>
      <c r="L18" s="2">
        <v>7.2818661530412415E-2</v>
      </c>
      <c r="M18" s="2">
        <v>137.74</v>
      </c>
      <c r="N18" s="2">
        <v>0.2345750995805678</v>
      </c>
      <c r="O18" s="2">
        <v>9.9457613731974676E-2</v>
      </c>
      <c r="P18" s="2">
        <v>0.4239904998860064</v>
      </c>
      <c r="Q18" s="2">
        <v>99.415492373658495</v>
      </c>
      <c r="R18" s="2">
        <v>16.338183921988431</v>
      </c>
      <c r="S18" s="2">
        <v>8.2169589990695098</v>
      </c>
      <c r="T18" s="2">
        <v>0.50292976491780539</v>
      </c>
      <c r="U18" s="2">
        <v>0.85885386585684753</v>
      </c>
      <c r="V18" s="2">
        <v>1.2970877600757862E-2</v>
      </c>
      <c r="W18" s="2">
        <v>3.7478497276236963E-2</v>
      </c>
      <c r="X18" s="2">
        <v>222.76319951044792</v>
      </c>
      <c r="Y18" s="2">
        <v>1.4673905766726846E-2</v>
      </c>
      <c r="Z18" s="2">
        <v>3.9180210165268459E-2</v>
      </c>
      <c r="AA18" s="2">
        <v>181.95974087197797</v>
      </c>
      <c r="AB18" s="2">
        <v>9.1711911042042793E-3</v>
      </c>
      <c r="AC18" s="2">
        <v>0.39270400740553008</v>
      </c>
      <c r="AD18" s="2">
        <v>89.906871374559785</v>
      </c>
      <c r="AE18" s="2">
        <v>0.625</v>
      </c>
      <c r="AF18" s="2">
        <v>0.41258835263992388</v>
      </c>
      <c r="AG18" s="2">
        <v>0.42726225840665072</v>
      </c>
      <c r="AH18" s="2">
        <v>0.26703891150415671</v>
      </c>
      <c r="AI18" s="2">
        <v>0.25786772039995243</v>
      </c>
      <c r="AJ18" s="5">
        <v>2.2917255752070527</v>
      </c>
      <c r="AL18" s="19">
        <v>1</v>
      </c>
    </row>
    <row r="19" spans="1:38" x14ac:dyDescent="0.35">
      <c r="A19" s="3" t="s">
        <v>33</v>
      </c>
      <c r="B19" s="3">
        <v>300.07</v>
      </c>
      <c r="C19" s="2" t="s">
        <v>49</v>
      </c>
      <c r="D19" s="3" t="s">
        <v>38</v>
      </c>
      <c r="E19" s="5">
        <v>2</v>
      </c>
      <c r="F19" s="2"/>
      <c r="G19" s="2">
        <v>15</v>
      </c>
      <c r="H19" s="2">
        <v>0.625</v>
      </c>
      <c r="I19" s="2">
        <v>91.973667221401016</v>
      </c>
      <c r="J19" s="2">
        <v>1.1172761257375222E-2</v>
      </c>
      <c r="K19" s="2">
        <v>1.028040744289873E-3</v>
      </c>
      <c r="L19" s="2">
        <v>9.2013130917950631E-2</v>
      </c>
      <c r="M19" s="2">
        <v>198.25</v>
      </c>
      <c r="N19" s="2">
        <v>0.32923666006910257</v>
      </c>
      <c r="O19" s="2">
        <v>0.10093961015263699</v>
      </c>
      <c r="P19" s="2">
        <v>0.30658678815248291</v>
      </c>
      <c r="Q19" s="2">
        <v>99.415492373658495</v>
      </c>
      <c r="R19" s="2">
        <v>16.338183921988431</v>
      </c>
      <c r="S19" s="2">
        <v>8.2169589990695098</v>
      </c>
      <c r="T19" s="2">
        <v>0.50292976491780539</v>
      </c>
      <c r="U19" s="2">
        <v>0.85885386585684753</v>
      </c>
      <c r="V19" s="2">
        <v>1.3008920028820689E-2</v>
      </c>
      <c r="W19" s="2">
        <v>3.7588956419074969E-2</v>
      </c>
      <c r="X19" s="2">
        <v>222.11494486167305</v>
      </c>
      <c r="Y19" s="2">
        <v>1.4669634581502165E-2</v>
      </c>
      <c r="Z19" s="2">
        <v>3.8607092453831392E-2</v>
      </c>
      <c r="AA19" s="2">
        <v>179.40250552873002</v>
      </c>
      <c r="AB19" s="2">
        <v>9.1685216134388525E-3</v>
      </c>
      <c r="AC19" s="2">
        <v>0.39270400740553008</v>
      </c>
      <c r="AD19" s="2">
        <v>97.398377564282711</v>
      </c>
      <c r="AE19" s="2">
        <v>0.625</v>
      </c>
      <c r="AF19" s="2">
        <v>0.42279755435051097</v>
      </c>
      <c r="AG19" s="2">
        <v>0.43746718893201314</v>
      </c>
      <c r="AH19" s="2">
        <v>0.27341699308250822</v>
      </c>
      <c r="AI19" s="2">
        <v>0.26424847146906938</v>
      </c>
      <c r="AJ19" s="5">
        <v>2.2917255752070527</v>
      </c>
      <c r="AL19" s="19">
        <v>1</v>
      </c>
    </row>
    <row r="20" spans="1:38" x14ac:dyDescent="0.35">
      <c r="A20" s="3"/>
      <c r="B20" s="3"/>
      <c r="C20" s="2"/>
      <c r="D20" s="3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"/>
      <c r="AL20" s="19">
        <v>1</v>
      </c>
    </row>
    <row r="21" spans="1:38" x14ac:dyDescent="0.35">
      <c r="A21" s="3" t="s">
        <v>32</v>
      </c>
      <c r="B21" s="3">
        <v>100.08</v>
      </c>
      <c r="C21" s="2" t="s">
        <v>51</v>
      </c>
      <c r="D21" s="3" t="s">
        <v>40</v>
      </c>
      <c r="E21" s="5">
        <v>2</v>
      </c>
      <c r="F21" s="2"/>
      <c r="G21" s="2">
        <v>600</v>
      </c>
      <c r="H21" s="2">
        <v>25</v>
      </c>
      <c r="I21" s="2">
        <v>108.53400199098037</v>
      </c>
      <c r="J21" s="2">
        <v>1.5433972243378198E-2</v>
      </c>
      <c r="K21" s="2">
        <v>1.0846156121390004E-3</v>
      </c>
      <c r="L21" s="2">
        <v>7.0274560238654346E-2</v>
      </c>
      <c r="M21" s="2">
        <v>116.84</v>
      </c>
      <c r="N21" s="2">
        <v>0.19549536498495848</v>
      </c>
      <c r="O21" s="2">
        <v>9.0458762079050431E-2</v>
      </c>
      <c r="P21" s="2">
        <v>0.46271563566742557</v>
      </c>
      <c r="Q21" s="2">
        <v>100.10047669555644</v>
      </c>
      <c r="R21" s="2">
        <v>16.477767589000301</v>
      </c>
      <c r="S21" s="2">
        <v>7.9955693879532959</v>
      </c>
      <c r="T21" s="2">
        <v>0.48523377604201201</v>
      </c>
      <c r="U21" s="2">
        <v>0.8586548657502544</v>
      </c>
      <c r="V21" s="2">
        <v>1.7974593587020183E-2</v>
      </c>
      <c r="W21" s="2">
        <v>5.1722263863825675E-2</v>
      </c>
      <c r="X21" s="2">
        <v>160.08821652305747</v>
      </c>
      <c r="Y21" s="2">
        <v>1.9647782263714452E-2</v>
      </c>
      <c r="Z21" s="2">
        <v>5.3879034632318253E-2</v>
      </c>
      <c r="AA21" s="2">
        <v>139.57021015790806</v>
      </c>
      <c r="AB21" s="2">
        <v>0.49119455659286132</v>
      </c>
      <c r="AC21" s="2">
        <v>0.34903336939036983</v>
      </c>
      <c r="AD21" s="2">
        <v>107.37057186546863</v>
      </c>
      <c r="AE21" s="2">
        <v>25</v>
      </c>
      <c r="AF21" s="2">
        <v>0.40711704792182513</v>
      </c>
      <c r="AG21" s="2">
        <v>0.42676483018553957</v>
      </c>
      <c r="AH21" s="2">
        <v>10.66912075463849</v>
      </c>
      <c r="AI21" s="2">
        <v>10.177926198045629</v>
      </c>
      <c r="AJ21" s="5">
        <v>1.3179200584505204</v>
      </c>
      <c r="AL21" s="19">
        <v>1</v>
      </c>
    </row>
    <row r="22" spans="1:38" x14ac:dyDescent="0.35">
      <c r="A22" s="3" t="s">
        <v>32</v>
      </c>
      <c r="B22" s="3">
        <v>300.08</v>
      </c>
      <c r="C22" s="2" t="s">
        <v>51</v>
      </c>
      <c r="D22" s="3" t="s">
        <v>40</v>
      </c>
      <c r="E22" s="5">
        <v>3</v>
      </c>
      <c r="F22" s="2"/>
      <c r="G22" s="2">
        <v>600</v>
      </c>
      <c r="H22" s="2">
        <v>25</v>
      </c>
      <c r="I22" s="2">
        <v>103.5909057736425</v>
      </c>
      <c r="J22" s="2">
        <v>1.5301231032788149E-2</v>
      </c>
      <c r="K22" s="2">
        <v>1.1170566924396871E-3</v>
      </c>
      <c r="L22" s="2">
        <v>7.3004367429392383E-2</v>
      </c>
      <c r="M22" s="2">
        <v>36.51</v>
      </c>
      <c r="N22" s="2">
        <v>0.12456088831900715</v>
      </c>
      <c r="O22" s="2">
        <v>0.1514309887390384</v>
      </c>
      <c r="P22" s="2">
        <v>1.2157185998161435</v>
      </c>
      <c r="Q22" s="2">
        <v>100.10047669555644</v>
      </c>
      <c r="R22" s="2">
        <v>16.477767589000301</v>
      </c>
      <c r="S22" s="2">
        <v>7.9955693879532959</v>
      </c>
      <c r="T22" s="2">
        <v>0.48523377604201201</v>
      </c>
      <c r="U22" s="2">
        <v>0.8586548657502544</v>
      </c>
      <c r="V22" s="2">
        <v>1.7820001543249409E-2</v>
      </c>
      <c r="W22" s="2">
        <v>5.1277532666199693E-2</v>
      </c>
      <c r="X22" s="2">
        <v>161.47736179829502</v>
      </c>
      <c r="Y22" s="2">
        <v>2.1231693910244948E-2</v>
      </c>
      <c r="Z22" s="2">
        <v>9.2172141414647815E-2</v>
      </c>
      <c r="AA22" s="2">
        <v>204.47037264215206</v>
      </c>
      <c r="AB22" s="2">
        <v>0.53079234775612372</v>
      </c>
      <c r="AC22" s="2">
        <v>0.34903336939036983</v>
      </c>
      <c r="AD22" s="2">
        <v>105.40398854073543</v>
      </c>
      <c r="AE22" s="2">
        <v>25</v>
      </c>
      <c r="AF22" s="2">
        <v>0.24438655652996294</v>
      </c>
      <c r="AG22" s="2">
        <v>0.26561825044020787</v>
      </c>
      <c r="AH22" s="2">
        <v>6.6404562610051965</v>
      </c>
      <c r="AI22" s="2">
        <v>6.1096639132490731</v>
      </c>
      <c r="AJ22" s="5">
        <v>1.3179200584505204</v>
      </c>
      <c r="AL22" s="19">
        <v>1</v>
      </c>
    </row>
    <row r="23" spans="1:38" x14ac:dyDescent="0.35">
      <c r="A23" s="3" t="s">
        <v>33</v>
      </c>
      <c r="B23" s="3">
        <v>100.08</v>
      </c>
      <c r="C23" s="2" t="s">
        <v>51</v>
      </c>
      <c r="D23" s="3" t="s">
        <v>40</v>
      </c>
      <c r="E23" s="5">
        <v>2</v>
      </c>
      <c r="F23" s="2"/>
      <c r="G23" s="2">
        <v>15</v>
      </c>
      <c r="H23" s="2">
        <v>0.625</v>
      </c>
      <c r="I23" s="2">
        <v>79.836125947958038</v>
      </c>
      <c r="J23" s="2">
        <v>1.5120677831130034E-2</v>
      </c>
      <c r="K23" s="2">
        <v>1.0481137897880223E-3</v>
      </c>
      <c r="L23" s="2">
        <v>6.9316587622162987E-2</v>
      </c>
      <c r="M23" s="2">
        <v>159.66999999999999</v>
      </c>
      <c r="N23" s="2">
        <v>0.25759396716661104</v>
      </c>
      <c r="O23" s="2">
        <v>9.3574337349007622E-2</v>
      </c>
      <c r="P23" s="2">
        <v>0.36326292256869513</v>
      </c>
      <c r="Q23" s="2">
        <v>100.10047669555644</v>
      </c>
      <c r="R23" s="2">
        <v>16.477767589000301</v>
      </c>
      <c r="S23" s="2">
        <v>7.9955693879532959</v>
      </c>
      <c r="T23" s="2">
        <v>0.48523377604201201</v>
      </c>
      <c r="U23" s="2">
        <v>0.8586548657502544</v>
      </c>
      <c r="V23" s="2">
        <v>1.7609727067601555E-2</v>
      </c>
      <c r="W23" s="2">
        <v>5.0672279727738412E-2</v>
      </c>
      <c r="X23" s="2">
        <v>163.40494445349293</v>
      </c>
      <c r="Y23" s="2">
        <v>1.9223016772409039E-2</v>
      </c>
      <c r="Z23" s="2">
        <v>5.1911704974425536E-2</v>
      </c>
      <c r="AA23" s="2">
        <v>140.48249222656622</v>
      </c>
      <c r="AB23" s="2">
        <v>1.2014385482755649E-2</v>
      </c>
      <c r="AC23" s="2">
        <v>0.34903336939036983</v>
      </c>
      <c r="AD23" s="2">
        <v>82.247380797371065</v>
      </c>
      <c r="AE23" s="2">
        <v>0.625</v>
      </c>
      <c r="AF23" s="2">
        <v>0.35370757316470652</v>
      </c>
      <c r="AG23" s="2">
        <v>0.37293058993711559</v>
      </c>
      <c r="AH23" s="2">
        <v>0.23308161871069724</v>
      </c>
      <c r="AI23" s="2">
        <v>0.22106723322794158</v>
      </c>
      <c r="AJ23" s="5">
        <v>1.3179200584505204</v>
      </c>
      <c r="AL23" s="19">
        <v>1</v>
      </c>
    </row>
    <row r="24" spans="1:38" x14ac:dyDescent="0.35">
      <c r="A24" s="3" t="s">
        <v>33</v>
      </c>
      <c r="B24" s="3">
        <v>300.08</v>
      </c>
      <c r="C24" s="2" t="s">
        <v>51</v>
      </c>
      <c r="D24" s="3" t="s">
        <v>40</v>
      </c>
      <c r="E24" s="5">
        <v>3</v>
      </c>
      <c r="F24" s="2"/>
      <c r="G24" s="2">
        <v>15</v>
      </c>
      <c r="H24" s="2">
        <v>0.625</v>
      </c>
      <c r="I24" s="2">
        <v>97.398377564282711</v>
      </c>
      <c r="J24" s="2">
        <v>1.5445328657452873E-2</v>
      </c>
      <c r="K24" s="2">
        <v>8.6593038119760213E-4</v>
      </c>
      <c r="L24" s="2">
        <v>5.6064225009531447E-2</v>
      </c>
      <c r="M24" s="2">
        <v>41.69</v>
      </c>
      <c r="N24" s="2">
        <v>0.12383138746078083</v>
      </c>
      <c r="O24" s="2">
        <v>0.14965642621468678</v>
      </c>
      <c r="P24" s="2">
        <v>1.2085500234105437</v>
      </c>
      <c r="Q24" s="2">
        <v>100.10047669555644</v>
      </c>
      <c r="R24" s="2">
        <v>16.477767589000301</v>
      </c>
      <c r="S24" s="2">
        <v>7.9955693879532959</v>
      </c>
      <c r="T24" s="2">
        <v>0.48523377604201201</v>
      </c>
      <c r="U24" s="2">
        <v>0.8586548657502544</v>
      </c>
      <c r="V24" s="2">
        <v>1.7987819406295954E-2</v>
      </c>
      <c r="W24" s="2">
        <v>5.1759741710971141E-2</v>
      </c>
      <c r="X24" s="2">
        <v>159.96871752852761</v>
      </c>
      <c r="Y24" s="2">
        <v>2.0958109342990146E-2</v>
      </c>
      <c r="Z24" s="2">
        <v>8.7153350645537378E-2</v>
      </c>
      <c r="AA24" s="2">
        <v>198.41745950637932</v>
      </c>
      <c r="AB24" s="2">
        <v>1.309881833936884E-2</v>
      </c>
      <c r="AC24" s="2">
        <v>0.34903336939036983</v>
      </c>
      <c r="AD24" s="2">
        <v>99.540127311416342</v>
      </c>
      <c r="AE24" s="2">
        <v>0.625</v>
      </c>
      <c r="AF24" s="2">
        <v>0.23164827854466716</v>
      </c>
      <c r="AG24" s="2">
        <v>0.25260638788765732</v>
      </c>
      <c r="AH24" s="2">
        <v>0.15787899242978581</v>
      </c>
      <c r="AI24" s="2">
        <v>0.14478017409041696</v>
      </c>
      <c r="AJ24" s="5">
        <v>1.3179200584505204</v>
      </c>
      <c r="AL24" s="19">
        <v>1</v>
      </c>
    </row>
    <row r="25" spans="1:38" x14ac:dyDescent="0.35">
      <c r="A25" s="3"/>
      <c r="B25" s="3"/>
      <c r="C25" s="2"/>
      <c r="D25" s="3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"/>
      <c r="AL25" s="19">
        <v>1</v>
      </c>
    </row>
    <row r="26" spans="1:38" x14ac:dyDescent="0.35">
      <c r="A26" s="3" t="s">
        <v>32</v>
      </c>
      <c r="B26" s="3">
        <v>100.09</v>
      </c>
      <c r="C26" s="2" t="s">
        <v>44</v>
      </c>
      <c r="D26" s="3" t="s">
        <v>31</v>
      </c>
      <c r="E26" s="5">
        <v>2</v>
      </c>
      <c r="F26" s="2"/>
      <c r="G26" s="2">
        <v>600</v>
      </c>
      <c r="H26" s="2">
        <v>25</v>
      </c>
      <c r="I26" s="2">
        <v>107.37057186546863</v>
      </c>
      <c r="J26" s="2">
        <v>1.5319358453046644E-2</v>
      </c>
      <c r="K26" s="2">
        <v>1.1122387034988505E-3</v>
      </c>
      <c r="L26" s="2">
        <v>7.2603477939877675E-2</v>
      </c>
      <c r="M26" s="2">
        <v>43.29</v>
      </c>
      <c r="N26" s="2">
        <v>0.12007140369385029</v>
      </c>
      <c r="O26" s="2">
        <v>0.15035871994408564</v>
      </c>
      <c r="P26" s="2">
        <v>1.252244209016327</v>
      </c>
      <c r="Q26" s="2">
        <v>100.02992767293082</v>
      </c>
      <c r="R26" s="2">
        <v>16.089452645672569</v>
      </c>
      <c r="S26" s="2">
        <v>8.4385908774162317</v>
      </c>
      <c r="T26" s="2">
        <v>0.52447967393632133</v>
      </c>
      <c r="U26" s="2">
        <v>0.86144041932081439</v>
      </c>
      <c r="V26" s="2">
        <v>1.7783421940109203E-2</v>
      </c>
      <c r="W26" s="2">
        <v>5.0552722996101356E-2</v>
      </c>
      <c r="X26" s="2">
        <v>159.85045902434513</v>
      </c>
      <c r="Y26" s="2">
        <v>2.0557074139089342E-2</v>
      </c>
      <c r="Z26" s="2">
        <v>8.710157179922097E-2</v>
      </c>
      <c r="AA26" s="2">
        <v>206.11205237890886</v>
      </c>
      <c r="AB26" s="2">
        <v>0.51392685347723355</v>
      </c>
      <c r="AC26" s="2">
        <v>0.26342852292332403</v>
      </c>
      <c r="AD26" s="2">
        <v>110.05375181530394</v>
      </c>
      <c r="AE26" s="2">
        <v>25</v>
      </c>
      <c r="AF26" s="2">
        <v>0.31634177966471555</v>
      </c>
      <c r="AG26" s="2">
        <v>0.33689885380380491</v>
      </c>
      <c r="AH26" s="2">
        <v>8.4224713450951221</v>
      </c>
      <c r="AI26" s="2">
        <v>7.9085444916178886</v>
      </c>
      <c r="AJ26" s="5">
        <v>0.62341063309169886</v>
      </c>
      <c r="AL26" s="19">
        <v>1</v>
      </c>
    </row>
    <row r="27" spans="1:38" x14ac:dyDescent="0.35">
      <c r="A27" s="3" t="s">
        <v>33</v>
      </c>
      <c r="B27" s="3">
        <v>100.09</v>
      </c>
      <c r="C27" s="2" t="s">
        <v>44</v>
      </c>
      <c r="D27" s="3" t="s">
        <v>31</v>
      </c>
      <c r="E27" s="5">
        <v>2</v>
      </c>
      <c r="F27" s="2"/>
      <c r="G27" s="2">
        <v>15</v>
      </c>
      <c r="H27" s="2">
        <v>0.625</v>
      </c>
      <c r="I27" s="2">
        <v>82.247380797371065</v>
      </c>
      <c r="J27" s="2">
        <v>1.5268603221831253E-2</v>
      </c>
      <c r="K27" s="2">
        <v>1.0200154677344547E-3</v>
      </c>
      <c r="L27" s="2">
        <v>6.6804766154118331E-2</v>
      </c>
      <c r="M27" s="2">
        <v>39.03</v>
      </c>
      <c r="N27" s="2">
        <v>0.1156773043815877</v>
      </c>
      <c r="O27" s="2">
        <v>0.11677336139698613</v>
      </c>
      <c r="P27" s="2">
        <v>1.0094751258361176</v>
      </c>
      <c r="Q27" s="2">
        <v>100.02992767293082</v>
      </c>
      <c r="R27" s="2">
        <v>16.089452645672569</v>
      </c>
      <c r="S27" s="2">
        <v>8.4385908774162317</v>
      </c>
      <c r="T27" s="2">
        <v>0.52447967393632133</v>
      </c>
      <c r="U27" s="2">
        <v>0.86144041932081439</v>
      </c>
      <c r="V27" s="2">
        <v>1.7724502913236274E-2</v>
      </c>
      <c r="W27" s="2">
        <v>5.0384975109533124E-2</v>
      </c>
      <c r="X27" s="2">
        <v>160.38100110383982</v>
      </c>
      <c r="Y27" s="2">
        <v>2.0688307791063273E-2</v>
      </c>
      <c r="Z27" s="2">
        <v>7.682818349979334E-2</v>
      </c>
      <c r="AA27" s="2">
        <v>179.50255200352677</v>
      </c>
      <c r="AB27" s="2">
        <v>1.2930192369414546E-2</v>
      </c>
      <c r="AC27" s="2">
        <v>0.26342852292332403</v>
      </c>
      <c r="AD27" s="2">
        <v>85.368262446976289</v>
      </c>
      <c r="AE27" s="2">
        <v>0.625</v>
      </c>
      <c r="AF27" s="2">
        <v>0.26582347149683072</v>
      </c>
      <c r="AG27" s="2">
        <v>0.28651177928789401</v>
      </c>
      <c r="AH27" s="2">
        <v>0.17906986205493375</v>
      </c>
      <c r="AI27" s="2">
        <v>0.16613966968551919</v>
      </c>
      <c r="AJ27" s="5">
        <v>0.62341063309169886</v>
      </c>
      <c r="AL27" s="19">
        <v>1</v>
      </c>
    </row>
    <row r="28" spans="1:38" x14ac:dyDescent="0.35">
      <c r="A28" s="3"/>
      <c r="B28" s="3"/>
      <c r="C28" s="2"/>
      <c r="D28" s="3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"/>
      <c r="AL28" s="19">
        <v>1</v>
      </c>
    </row>
    <row r="29" spans="1:38" x14ac:dyDescent="0.35">
      <c r="A29" s="3" t="s">
        <v>32</v>
      </c>
      <c r="B29" s="3">
        <v>100.02</v>
      </c>
      <c r="C29" s="2" t="s">
        <v>46</v>
      </c>
      <c r="D29" s="3" t="s">
        <v>35</v>
      </c>
      <c r="E29" s="5">
        <v>2</v>
      </c>
      <c r="F29" s="2"/>
      <c r="G29" s="2">
        <v>600</v>
      </c>
      <c r="H29" s="2">
        <v>25</v>
      </c>
      <c r="I29" s="2">
        <v>44.98543367046441</v>
      </c>
      <c r="J29" s="2">
        <v>2.2091187932675324E-2</v>
      </c>
      <c r="K29" s="2">
        <v>1.09758954124703E-3</v>
      </c>
      <c r="L29" s="2">
        <v>4.9684496125424429E-2</v>
      </c>
      <c r="M29" s="2">
        <v>174.02</v>
      </c>
      <c r="N29" s="2">
        <v>0.28776870504122654</v>
      </c>
      <c r="O29" s="2">
        <v>9.8926564494546163E-2</v>
      </c>
      <c r="P29" s="2">
        <v>0.34377110075389772</v>
      </c>
      <c r="Q29" s="2">
        <v>100.02561848617829</v>
      </c>
      <c r="R29" s="2">
        <v>16.62971044974827</v>
      </c>
      <c r="S29" s="2">
        <v>8.6666975703249509</v>
      </c>
      <c r="T29" s="2">
        <v>0.52115745469616048</v>
      </c>
      <c r="U29" s="2">
        <v>0.85744577121819943</v>
      </c>
      <c r="V29" s="2">
        <v>2.5763947615357292E-2</v>
      </c>
      <c r="W29" s="2">
        <v>7.7667373898247433E-2</v>
      </c>
      <c r="X29" s="2">
        <v>117.00752850899279</v>
      </c>
      <c r="Y29" s="2">
        <v>2.7417600672714069E-2</v>
      </c>
      <c r="Z29" s="2">
        <v>7.8819618052458143E-2</v>
      </c>
      <c r="AA29" s="2">
        <v>104.85168941922262</v>
      </c>
      <c r="AB29" s="2">
        <v>0.68544001681785172</v>
      </c>
      <c r="AC29" s="2">
        <v>0.46429877970549471</v>
      </c>
      <c r="AD29" s="2">
        <v>51.333810374788563</v>
      </c>
      <c r="AE29" s="2">
        <v>25</v>
      </c>
      <c r="AF29" s="2">
        <v>0.63051104810091407</v>
      </c>
      <c r="AG29" s="2">
        <v>0.65792864877362811</v>
      </c>
      <c r="AH29" s="2">
        <v>16.448216219340704</v>
      </c>
      <c r="AI29" s="2">
        <v>15.762776202522852</v>
      </c>
      <c r="AJ29" s="5">
        <v>4.2078052787632636</v>
      </c>
      <c r="AL29" s="19">
        <v>1</v>
      </c>
    </row>
    <row r="30" spans="1:38" x14ac:dyDescent="0.35">
      <c r="A30" s="3" t="s">
        <v>32</v>
      </c>
      <c r="B30" s="3">
        <v>200.02</v>
      </c>
      <c r="C30" s="2" t="s">
        <v>46</v>
      </c>
      <c r="D30" s="3" t="s">
        <v>35</v>
      </c>
      <c r="E30" s="5">
        <v>3</v>
      </c>
      <c r="F30" s="2"/>
      <c r="G30" s="2">
        <v>600</v>
      </c>
      <c r="H30" s="2">
        <v>25</v>
      </c>
      <c r="I30" s="2">
        <v>115.59257516918518</v>
      </c>
      <c r="J30" s="2">
        <v>1.9987055551980791E-2</v>
      </c>
      <c r="K30" s="2">
        <v>9.8286262356738342E-4</v>
      </c>
      <c r="L30" s="2">
        <v>4.9174958312955611E-2</v>
      </c>
      <c r="M30" s="2">
        <v>62.36</v>
      </c>
      <c r="N30" s="2">
        <v>0.12009247712710777</v>
      </c>
      <c r="O30" s="2">
        <v>7.1306441187084915E-2</v>
      </c>
      <c r="P30" s="2">
        <v>0.59376276427051344</v>
      </c>
      <c r="Q30" s="2">
        <v>100.02561848617829</v>
      </c>
      <c r="R30" s="2">
        <v>16.62971044974827</v>
      </c>
      <c r="S30" s="2">
        <v>8.6666975703249509</v>
      </c>
      <c r="T30" s="2">
        <v>0.52115745469616048</v>
      </c>
      <c r="U30" s="2">
        <v>0.85744577121819943</v>
      </c>
      <c r="V30" s="2">
        <v>2.3309993731247366E-2</v>
      </c>
      <c r="W30" s="2">
        <v>7.0269575243394888E-2</v>
      </c>
      <c r="X30" s="2">
        <v>129.32515718249911</v>
      </c>
      <c r="Y30" s="2">
        <v>2.5235787142522347E-2</v>
      </c>
      <c r="Z30" s="2">
        <v>7.6150671298486156E-2</v>
      </c>
      <c r="AA30" s="2">
        <v>119.57489962872677</v>
      </c>
      <c r="AB30" s="2">
        <v>0.6308946785630587</v>
      </c>
      <c r="AC30" s="2">
        <v>0.46429877970549471</v>
      </c>
      <c r="AD30" s="2">
        <v>105.647459447835</v>
      </c>
      <c r="AE30" s="2">
        <v>25</v>
      </c>
      <c r="AF30" s="2">
        <v>0.45402923026242697</v>
      </c>
      <c r="AG30" s="2">
        <v>0.47926501740494931</v>
      </c>
      <c r="AH30" s="2">
        <v>11.981625435123732</v>
      </c>
      <c r="AI30" s="2">
        <v>11.350730756560674</v>
      </c>
      <c r="AJ30" s="5">
        <v>4.2078052787632636</v>
      </c>
      <c r="AL30" s="19">
        <v>1</v>
      </c>
    </row>
    <row r="31" spans="1:38" x14ac:dyDescent="0.35">
      <c r="A31" s="3" t="s">
        <v>42</v>
      </c>
      <c r="B31" s="3">
        <v>100.02</v>
      </c>
      <c r="C31" s="2" t="s">
        <v>46</v>
      </c>
      <c r="D31" s="3" t="s">
        <v>35</v>
      </c>
      <c r="E31" s="5">
        <v>2</v>
      </c>
      <c r="F31" s="2"/>
      <c r="G31" s="2">
        <v>25</v>
      </c>
      <c r="H31" s="2">
        <v>1.0416666666666667</v>
      </c>
      <c r="I31" s="2">
        <v>87.190950153340509</v>
      </c>
      <c r="J31" s="2">
        <v>2.2039906762788816E-2</v>
      </c>
      <c r="K31" s="2">
        <v>9.5080773072505839E-4</v>
      </c>
      <c r="L31" s="2">
        <v>4.314027917442733E-2</v>
      </c>
      <c r="M31" s="2">
        <v>29.3</v>
      </c>
      <c r="N31" s="2">
        <v>0.13734656180033278</v>
      </c>
      <c r="O31" s="2">
        <v>0.23627733834601022</v>
      </c>
      <c r="P31" s="2">
        <v>1.7203003500699043</v>
      </c>
      <c r="Q31" s="2">
        <v>100.02561848617829</v>
      </c>
      <c r="R31" s="2">
        <v>16.62971044974827</v>
      </c>
      <c r="S31" s="2">
        <v>8.6666975703249509</v>
      </c>
      <c r="T31" s="2">
        <v>0.52115745469616048</v>
      </c>
      <c r="U31" s="2">
        <v>0.85744577121819943</v>
      </c>
      <c r="V31" s="2">
        <v>2.5704140719565328E-2</v>
      </c>
      <c r="W31" s="2">
        <v>7.7486676326390849E-2</v>
      </c>
      <c r="X31" s="2">
        <v>117.27916159435652</v>
      </c>
      <c r="Y31" s="2">
        <v>3.0391736685446993E-2</v>
      </c>
      <c r="Z31" s="2">
        <v>0.17911307725813097</v>
      </c>
      <c r="AA31" s="2">
        <v>193.91716785964229</v>
      </c>
      <c r="AB31" s="2">
        <v>3.165805904734062E-2</v>
      </c>
      <c r="AC31" s="2">
        <v>0.46429877970549471</v>
      </c>
      <c r="AD31" s="2">
        <v>98.017494131713249</v>
      </c>
      <c r="AE31" s="2">
        <v>1.0416666666666667</v>
      </c>
      <c r="AF31" s="2">
        <v>1.3112114519073872</v>
      </c>
      <c r="AG31" s="2">
        <v>1.3416031885928341</v>
      </c>
      <c r="AH31" s="2">
        <v>1.397503321450869</v>
      </c>
      <c r="AI31" s="2">
        <v>1.3658452624035284</v>
      </c>
      <c r="AJ31" s="5">
        <v>4.2078052787632636</v>
      </c>
      <c r="AL31" s="19">
        <v>1</v>
      </c>
    </row>
    <row r="32" spans="1:38" x14ac:dyDescent="0.35">
      <c r="A32" s="3" t="s">
        <v>42</v>
      </c>
      <c r="B32" s="3">
        <v>200.02</v>
      </c>
      <c r="C32" s="2" t="s">
        <v>46</v>
      </c>
      <c r="D32" s="3" t="s">
        <v>35</v>
      </c>
      <c r="E32" s="5">
        <v>3</v>
      </c>
      <c r="F32" s="2"/>
      <c r="G32" s="2">
        <v>25</v>
      </c>
      <c r="H32" s="2">
        <v>1.0416666666666667</v>
      </c>
      <c r="I32" s="2">
        <v>128.16440411353628</v>
      </c>
      <c r="J32" s="2">
        <v>1.9942180293849202E-2</v>
      </c>
      <c r="K32" s="2">
        <v>9.8409759748961136E-4</v>
      </c>
      <c r="L32" s="2">
        <v>4.934754289595597E-2</v>
      </c>
      <c r="M32" s="2">
        <v>60.42</v>
      </c>
      <c r="N32" s="2">
        <v>0.14041075394652752</v>
      </c>
      <c r="O32" s="2">
        <v>0.1234829018885539</v>
      </c>
      <c r="P32" s="2">
        <v>0.87944048741152525</v>
      </c>
      <c r="Q32" s="2">
        <v>100.02561848617829</v>
      </c>
      <c r="R32" s="2">
        <v>16.62971044974827</v>
      </c>
      <c r="S32" s="2">
        <v>8.6666975703249509</v>
      </c>
      <c r="T32" s="2">
        <v>0.52115745469616048</v>
      </c>
      <c r="U32" s="2">
        <v>0.85744577121819943</v>
      </c>
      <c r="V32" s="2">
        <v>2.3257657758946945E-2</v>
      </c>
      <c r="W32" s="2">
        <v>7.0111811118536538E-2</v>
      </c>
      <c r="X32" s="2">
        <v>129.61618505888072</v>
      </c>
      <c r="Y32" s="2">
        <v>2.55815696084426E-2</v>
      </c>
      <c r="Z32" s="2">
        <v>8.3233367697609043E-2</v>
      </c>
      <c r="AA32" s="2">
        <v>127.18710759630233</v>
      </c>
      <c r="AB32" s="2">
        <v>2.6647468342127712E-2</v>
      </c>
      <c r="AC32" s="2">
        <v>0.46429877970549471</v>
      </c>
      <c r="AD32" s="2">
        <v>116.45656259558893</v>
      </c>
      <c r="AE32" s="2">
        <v>1.0416666666666667</v>
      </c>
      <c r="AF32" s="2">
        <v>0.49975290048313969</v>
      </c>
      <c r="AG32" s="2">
        <v>0.5253344700915823</v>
      </c>
      <c r="AH32" s="2">
        <v>0.54722340634539823</v>
      </c>
      <c r="AI32" s="2">
        <v>0.52057593800327051</v>
      </c>
      <c r="AJ32" s="5">
        <v>4.2078052787632636</v>
      </c>
      <c r="AL32" s="19">
        <v>1</v>
      </c>
    </row>
    <row r="33" spans="1:38" x14ac:dyDescent="0.35">
      <c r="A33" s="3" t="s">
        <v>33</v>
      </c>
      <c r="B33" s="3">
        <v>100.02</v>
      </c>
      <c r="C33" s="2" t="s">
        <v>46</v>
      </c>
      <c r="D33" s="3" t="s">
        <v>35</v>
      </c>
      <c r="E33" s="5">
        <v>2</v>
      </c>
      <c r="F33" s="2"/>
      <c r="G33" s="2">
        <v>15</v>
      </c>
      <c r="H33" s="2">
        <v>0.625</v>
      </c>
      <c r="I33" s="2">
        <v>118.55209618106333</v>
      </c>
      <c r="J33" s="2">
        <v>2.2247902184741656E-2</v>
      </c>
      <c r="K33" s="2">
        <v>9.7658923651655302E-4</v>
      </c>
      <c r="L33" s="2">
        <v>4.3895789742654033E-2</v>
      </c>
      <c r="M33" s="2">
        <v>44.2</v>
      </c>
      <c r="N33" s="2">
        <v>0.14422768669590377</v>
      </c>
      <c r="O33" s="2">
        <v>0.20043846032725973</v>
      </c>
      <c r="P33" s="2">
        <v>1.3897363600504342</v>
      </c>
      <c r="Q33" s="2">
        <v>100.02561848617829</v>
      </c>
      <c r="R33" s="2">
        <v>16.62971044974827</v>
      </c>
      <c r="S33" s="2">
        <v>8.6666975703249509</v>
      </c>
      <c r="T33" s="2">
        <v>0.52115745469616048</v>
      </c>
      <c r="U33" s="2">
        <v>0.85744577121819943</v>
      </c>
      <c r="V33" s="2">
        <v>2.5946716319019663E-2</v>
      </c>
      <c r="W33" s="2">
        <v>7.8217991026448525E-2</v>
      </c>
      <c r="X33" s="2">
        <v>116.18280300491722</v>
      </c>
      <c r="Y33" s="2">
        <v>2.9209786153768617E-2</v>
      </c>
      <c r="Z33" s="2">
        <v>0.12237405779210664</v>
      </c>
      <c r="AA33" s="2">
        <v>143.42755861120312</v>
      </c>
      <c r="AB33" s="2">
        <v>1.8256116346105387E-2</v>
      </c>
      <c r="AC33" s="2">
        <v>0.46429877970549471</v>
      </c>
      <c r="AD33" s="2">
        <v>114.92171071909675</v>
      </c>
      <c r="AE33" s="2">
        <v>0.625</v>
      </c>
      <c r="AF33" s="2">
        <v>1.1744641677465011</v>
      </c>
      <c r="AG33" s="2">
        <v>1.2036739539002697</v>
      </c>
      <c r="AH33" s="2">
        <v>0.75229622118766848</v>
      </c>
      <c r="AI33" s="2">
        <v>0.73404010484156323</v>
      </c>
      <c r="AJ33" s="5">
        <v>4.2078052787632636</v>
      </c>
      <c r="AL33" s="19">
        <v>1</v>
      </c>
    </row>
    <row r="34" spans="1:38" x14ac:dyDescent="0.35">
      <c r="A34" s="3"/>
      <c r="B34" s="3"/>
      <c r="C34" s="2"/>
      <c r="D34" s="3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"/>
      <c r="AL34" s="19">
        <v>1</v>
      </c>
    </row>
    <row r="35" spans="1:38" x14ac:dyDescent="0.35">
      <c r="A35" s="3" t="s">
        <v>32</v>
      </c>
      <c r="B35" s="3">
        <v>100.04</v>
      </c>
      <c r="C35" s="2" t="s">
        <v>48</v>
      </c>
      <c r="D35" s="3" t="s">
        <v>37</v>
      </c>
      <c r="E35" s="5">
        <v>4</v>
      </c>
      <c r="F35" s="2"/>
      <c r="G35" s="2">
        <v>600</v>
      </c>
      <c r="H35" s="2">
        <v>25</v>
      </c>
      <c r="I35" s="2">
        <v>115.42053489781935</v>
      </c>
      <c r="J35" s="2">
        <v>3.3304809283798427E-2</v>
      </c>
      <c r="K35" s="2">
        <v>1.0125056066536079E-3</v>
      </c>
      <c r="L35" s="2">
        <v>3.0401183145226864E-2</v>
      </c>
      <c r="M35" s="2">
        <v>115.51</v>
      </c>
      <c r="N35" s="2">
        <v>0.20120363466437666</v>
      </c>
      <c r="O35" s="2">
        <v>9.3796471090413905E-2</v>
      </c>
      <c r="P35" s="2">
        <v>0.4661768225354066</v>
      </c>
      <c r="Q35" s="2">
        <v>100.41690928334438</v>
      </c>
      <c r="R35" s="2">
        <v>16.823798891006039</v>
      </c>
      <c r="S35" s="2">
        <v>9.107091034750562</v>
      </c>
      <c r="T35" s="2">
        <v>0.54132191508893934</v>
      </c>
      <c r="U35" s="2">
        <v>0.85650207037314108</v>
      </c>
      <c r="V35" s="2">
        <v>3.8884680417980724E-2</v>
      </c>
      <c r="W35" s="2">
        <v>0.1213840551792127</v>
      </c>
      <c r="X35" s="2">
        <v>80.279484357187712</v>
      </c>
      <c r="Y35" s="2">
        <v>4.0626552417499177E-2</v>
      </c>
      <c r="Z35" s="2">
        <v>0.12361289477313479</v>
      </c>
      <c r="AA35" s="2">
        <v>74.893450141876215</v>
      </c>
      <c r="AB35" s="2">
        <v>1.0156638104374793</v>
      </c>
      <c r="AC35" s="2">
        <v>0.92176312519462622</v>
      </c>
      <c r="AD35" s="2">
        <v>49.595124736557892</v>
      </c>
      <c r="AE35" s="2">
        <v>25</v>
      </c>
      <c r="AF35" s="2">
        <v>10.358010811312445</v>
      </c>
      <c r="AG35" s="2">
        <v>10.398637363729945</v>
      </c>
      <c r="AH35" s="2">
        <v>259.96593409324862</v>
      </c>
      <c r="AI35" s="2">
        <v>258.95027028281112</v>
      </c>
      <c r="AJ35" s="5">
        <v>81.197815089207793</v>
      </c>
      <c r="AL35" s="19">
        <v>1</v>
      </c>
    </row>
    <row r="36" spans="1:38" x14ac:dyDescent="0.35">
      <c r="A36" s="3" t="s">
        <v>32</v>
      </c>
      <c r="B36" s="3">
        <v>200.04</v>
      </c>
      <c r="C36" s="2" t="s">
        <v>48</v>
      </c>
      <c r="D36" s="3" t="s">
        <v>37</v>
      </c>
      <c r="E36" s="5">
        <v>4</v>
      </c>
      <c r="F36" s="2"/>
      <c r="G36" s="2">
        <v>600</v>
      </c>
      <c r="H36" s="2">
        <v>25</v>
      </c>
      <c r="I36" s="2">
        <v>107.35496411328371</v>
      </c>
      <c r="J36" s="2">
        <v>3.3360880862619416E-2</v>
      </c>
      <c r="K36" s="2">
        <v>9.570540722715808E-4</v>
      </c>
      <c r="L36" s="2">
        <v>2.8687913733835241E-2</v>
      </c>
      <c r="M36" s="2">
        <v>119.27</v>
      </c>
      <c r="N36" s="2">
        <v>0.20415010918028162</v>
      </c>
      <c r="O36" s="2">
        <v>9.4176988491329591E-2</v>
      </c>
      <c r="P36" s="2">
        <v>0.46131245713987562</v>
      </c>
      <c r="Q36" s="2">
        <v>100.41690928334438</v>
      </c>
      <c r="R36" s="2">
        <v>16.823798891006039</v>
      </c>
      <c r="S36" s="2">
        <v>9.107091034750562</v>
      </c>
      <c r="T36" s="2">
        <v>0.54132191508893934</v>
      </c>
      <c r="U36" s="2">
        <v>0.85650207037314108</v>
      </c>
      <c r="V36" s="2">
        <v>3.8950146201147555E-2</v>
      </c>
      <c r="W36" s="2">
        <v>0.12158826469447391</v>
      </c>
      <c r="X36" s="2">
        <v>80.144454261995918</v>
      </c>
      <c r="Y36" s="2">
        <v>4.0661809730788548E-2</v>
      </c>
      <c r="Z36" s="2">
        <v>0.12371903533163577</v>
      </c>
      <c r="AA36" s="2">
        <v>74.827824223680736</v>
      </c>
      <c r="AB36" s="2">
        <v>1.0165452432697137</v>
      </c>
      <c r="AC36" s="2">
        <v>0.92176312519462622</v>
      </c>
      <c r="AD36" s="2">
        <v>48.354564620363846</v>
      </c>
      <c r="AE36" s="2">
        <v>25</v>
      </c>
      <c r="AF36" s="2">
        <v>9.9240681017242913</v>
      </c>
      <c r="AG36" s="2">
        <v>9.9647299114550805</v>
      </c>
      <c r="AH36" s="2">
        <v>249.11824778637703</v>
      </c>
      <c r="AI36" s="2">
        <v>248.10170254310728</v>
      </c>
      <c r="AJ36" s="5">
        <v>81.197815089207793</v>
      </c>
      <c r="AL36" s="19">
        <v>1</v>
      </c>
    </row>
    <row r="37" spans="1:38" x14ac:dyDescent="0.35">
      <c r="A37" s="3" t="s">
        <v>32</v>
      </c>
      <c r="B37" s="3">
        <v>300.05</v>
      </c>
      <c r="C37" s="2" t="s">
        <v>48</v>
      </c>
      <c r="D37" s="3" t="s">
        <v>37</v>
      </c>
      <c r="E37" s="5">
        <v>4</v>
      </c>
      <c r="F37" s="2"/>
      <c r="G37" s="2">
        <v>600</v>
      </c>
      <c r="H37" s="2">
        <v>25</v>
      </c>
      <c r="I37" s="2">
        <v>83.769733116783911</v>
      </c>
      <c r="J37" s="2">
        <v>1.5344457035988359E-2</v>
      </c>
      <c r="K37" s="2">
        <v>1.0462293532400597E-3</v>
      </c>
      <c r="L37" s="2">
        <v>6.8182885245549552E-2</v>
      </c>
      <c r="M37" s="2">
        <v>80.17</v>
      </c>
      <c r="N37" s="2">
        <v>0.14298983123037259</v>
      </c>
      <c r="O37" s="2">
        <v>8.0294030978198302E-2</v>
      </c>
      <c r="P37" s="2">
        <v>0.56153665115413454</v>
      </c>
      <c r="Q37" s="2">
        <v>100.41690928334438</v>
      </c>
      <c r="R37" s="2">
        <v>16.823798891006039</v>
      </c>
      <c r="S37" s="2">
        <v>9.107091034750562</v>
      </c>
      <c r="T37" s="2">
        <v>0.54132191508893934</v>
      </c>
      <c r="U37" s="2">
        <v>0.85650207037314108</v>
      </c>
      <c r="V37" s="2">
        <v>1.7915259713620353E-2</v>
      </c>
      <c r="W37" s="2">
        <v>5.5925877085108849E-2</v>
      </c>
      <c r="X37" s="2">
        <v>174.24751251963383</v>
      </c>
      <c r="Y37" s="2">
        <v>1.9698842490598931E-2</v>
      </c>
      <c r="Z37" s="2">
        <v>6.0110914732912579E-2</v>
      </c>
      <c r="AA37" s="2">
        <v>154.90731327325338</v>
      </c>
      <c r="AB37" s="2">
        <v>0.49247106226497328</v>
      </c>
      <c r="AC37" s="2">
        <v>0.92176312519462622</v>
      </c>
      <c r="AD37" s="2">
        <v>78.828119677466788</v>
      </c>
      <c r="AE37" s="2">
        <v>25</v>
      </c>
      <c r="AF37" s="2">
        <v>6.2986438130688391</v>
      </c>
      <c r="AG37" s="2">
        <v>6.3183426555594382</v>
      </c>
      <c r="AH37" s="2">
        <v>157.95856638898596</v>
      </c>
      <c r="AI37" s="2">
        <v>157.46609532672099</v>
      </c>
      <c r="AJ37" s="5">
        <v>81.197815089207793</v>
      </c>
      <c r="AL37" s="19">
        <v>1</v>
      </c>
    </row>
    <row r="38" spans="1:38" x14ac:dyDescent="0.35">
      <c r="A38" s="3" t="s">
        <v>32</v>
      </c>
      <c r="B38" s="3">
        <v>400.02</v>
      </c>
      <c r="C38" s="2" t="s">
        <v>48</v>
      </c>
      <c r="D38" s="3" t="s">
        <v>37</v>
      </c>
      <c r="E38" s="5">
        <v>4</v>
      </c>
      <c r="F38" s="2"/>
      <c r="G38" s="2">
        <v>600</v>
      </c>
      <c r="H38" s="2">
        <v>25</v>
      </c>
      <c r="I38" s="2">
        <v>86.623782215152943</v>
      </c>
      <c r="J38" s="2">
        <v>3.3292795752172782E-2</v>
      </c>
      <c r="K38" s="2">
        <v>1.0343037873379293E-3</v>
      </c>
      <c r="L38" s="2">
        <v>3.1066894923368751E-2</v>
      </c>
      <c r="M38" s="2">
        <v>126.79</v>
      </c>
      <c r="N38" s="2">
        <v>0.21475707844064029</v>
      </c>
      <c r="O38" s="2">
        <v>8.762714169288334E-2</v>
      </c>
      <c r="P38" s="2">
        <v>0.40802911982760948</v>
      </c>
      <c r="Q38" s="2">
        <v>100.41690928334438</v>
      </c>
      <c r="R38" s="2">
        <v>16.823798891006039</v>
      </c>
      <c r="S38" s="2">
        <v>9.107091034750562</v>
      </c>
      <c r="T38" s="2">
        <v>0.54132191508893934</v>
      </c>
      <c r="U38" s="2">
        <v>0.85650207037314108</v>
      </c>
      <c r="V38" s="2">
        <v>3.8870654145259149E-2</v>
      </c>
      <c r="W38" s="2">
        <v>0.1213403314991706</v>
      </c>
      <c r="X38" s="2">
        <v>80.308493376739591</v>
      </c>
      <c r="Y38" s="2">
        <v>4.0564455536856593E-2</v>
      </c>
      <c r="Z38" s="2">
        <v>0.12301431690440237</v>
      </c>
      <c r="AA38" s="2">
        <v>74.759150362081854</v>
      </c>
      <c r="AB38" s="2">
        <v>1.0141113884214148</v>
      </c>
      <c r="AC38" s="2">
        <v>0.92176312519462622</v>
      </c>
      <c r="AD38" s="2">
        <v>45.208400318023465</v>
      </c>
      <c r="AE38" s="2">
        <v>25</v>
      </c>
      <c r="AF38" s="2">
        <v>8.769986835928286</v>
      </c>
      <c r="AG38" s="2">
        <v>8.810551291465142</v>
      </c>
      <c r="AH38" s="2">
        <v>220.26378228662855</v>
      </c>
      <c r="AI38" s="2">
        <v>219.24967089820714</v>
      </c>
      <c r="AJ38" s="5">
        <v>81.197815089207793</v>
      </c>
      <c r="AL38" s="19">
        <v>1</v>
      </c>
    </row>
    <row r="39" spans="1:38" x14ac:dyDescent="0.35">
      <c r="A39" s="3" t="s">
        <v>42</v>
      </c>
      <c r="B39" s="3">
        <v>200.04</v>
      </c>
      <c r="C39" s="2" t="s">
        <v>48</v>
      </c>
      <c r="D39" s="3" t="s">
        <v>37</v>
      </c>
      <c r="E39" s="5">
        <v>4</v>
      </c>
      <c r="F39" s="2"/>
      <c r="G39" s="2">
        <v>25</v>
      </c>
      <c r="H39" s="2">
        <v>1.0416666666666667</v>
      </c>
      <c r="I39" s="2">
        <v>116.45656259558893</v>
      </c>
      <c r="J39" s="2">
        <v>3.3470865773383263E-2</v>
      </c>
      <c r="K39" s="2">
        <v>9.5400945794963646E-4</v>
      </c>
      <c r="L39" s="2">
        <v>2.8502682434593158E-2</v>
      </c>
      <c r="M39" s="2">
        <v>123.01</v>
      </c>
      <c r="N39" s="2">
        <v>0.19759162139385153</v>
      </c>
      <c r="O39" s="2">
        <v>0.10133696529618064</v>
      </c>
      <c r="P39" s="2">
        <v>0.51286063944072657</v>
      </c>
      <c r="Q39" s="2">
        <v>100.41690928334438</v>
      </c>
      <c r="R39" s="2">
        <v>16.823798891006039</v>
      </c>
      <c r="S39" s="2">
        <v>9.107091034750562</v>
      </c>
      <c r="T39" s="2">
        <v>0.54132191508893934</v>
      </c>
      <c r="U39" s="2">
        <v>0.85650207037314108</v>
      </c>
      <c r="V39" s="2">
        <v>3.9078557928997705E-2</v>
      </c>
      <c r="W39" s="2">
        <v>0.12198910760307723</v>
      </c>
      <c r="X39" s="2">
        <v>79.881092544197813</v>
      </c>
      <c r="Y39" s="2">
        <v>4.0684863281358091E-2</v>
      </c>
      <c r="Z39" s="2">
        <v>0.12444216907656373</v>
      </c>
      <c r="AA39" s="2">
        <v>75.179918503231406</v>
      </c>
      <c r="AB39" s="2">
        <v>4.2380065918081349E-2</v>
      </c>
      <c r="AC39" s="2">
        <v>0.92176312519462622</v>
      </c>
      <c r="AD39" s="2">
        <v>49.872592869705358</v>
      </c>
      <c r="AE39" s="2">
        <v>1.0416666666666667</v>
      </c>
      <c r="AF39" s="2">
        <v>10.444958909208202</v>
      </c>
      <c r="AG39" s="2">
        <v>10.48564377248956</v>
      </c>
      <c r="AH39" s="2">
        <v>10.922545596343292</v>
      </c>
      <c r="AI39" s="2">
        <v>10.880165530425211</v>
      </c>
      <c r="AJ39" s="5">
        <v>81.197815089207793</v>
      </c>
      <c r="AL39" s="19">
        <v>1</v>
      </c>
    </row>
    <row r="40" spans="1:38" x14ac:dyDescent="0.35">
      <c r="A40" s="3" t="s">
        <v>42</v>
      </c>
      <c r="B40" s="3">
        <v>400.02</v>
      </c>
      <c r="C40" s="2" t="s">
        <v>48</v>
      </c>
      <c r="D40" s="3" t="s">
        <v>37</v>
      </c>
      <c r="E40" s="5">
        <v>4</v>
      </c>
      <c r="F40" s="2"/>
      <c r="G40" s="2">
        <v>25</v>
      </c>
      <c r="H40" s="2">
        <v>1.0416666666666667</v>
      </c>
      <c r="I40" s="2">
        <v>83.398999116407921</v>
      </c>
      <c r="J40" s="2">
        <v>3.3367301684441249E-2</v>
      </c>
      <c r="K40" s="2">
        <v>8.9681614412906755E-4</v>
      </c>
      <c r="L40" s="2">
        <v>2.6877095205670814E-2</v>
      </c>
      <c r="M40" s="2">
        <v>114.75</v>
      </c>
      <c r="N40" s="2">
        <v>0.20194532836519039</v>
      </c>
      <c r="O40" s="2">
        <v>9.9293125535271656E-2</v>
      </c>
      <c r="P40" s="2">
        <v>0.49168320128561566</v>
      </c>
      <c r="Q40" s="2">
        <v>100.41690928334438</v>
      </c>
      <c r="R40" s="2">
        <v>16.823798891006039</v>
      </c>
      <c r="S40" s="2">
        <v>9.107091034750562</v>
      </c>
      <c r="T40" s="2">
        <v>0.54132191508893934</v>
      </c>
      <c r="U40" s="2">
        <v>0.85650207037314108</v>
      </c>
      <c r="V40" s="2">
        <v>3.8957642764254556E-2</v>
      </c>
      <c r="W40" s="2">
        <v>0.12161151378471806</v>
      </c>
      <c r="X40" s="2">
        <v>80.128931720272305</v>
      </c>
      <c r="Y40" s="2">
        <v>4.0717514906870596E-2</v>
      </c>
      <c r="Z40" s="2">
        <v>0.12407058906242852</v>
      </c>
      <c r="AA40" s="2">
        <v>74.835267619959311</v>
      </c>
      <c r="AB40" s="2">
        <v>4.2414078027990208E-2</v>
      </c>
      <c r="AC40" s="2">
        <v>0.92176312519462622</v>
      </c>
      <c r="AD40" s="2">
        <v>44.755881749653199</v>
      </c>
      <c r="AE40" s="2">
        <v>1.0416666666666667</v>
      </c>
      <c r="AF40" s="2">
        <v>8.6313254083088164</v>
      </c>
      <c r="AG40" s="2">
        <v>8.6720429232156864</v>
      </c>
      <c r="AH40" s="2">
        <v>9.0333780450163399</v>
      </c>
      <c r="AI40" s="2">
        <v>8.9909639669883514</v>
      </c>
      <c r="AJ40" s="5">
        <v>81.197815089207793</v>
      </c>
      <c r="AL40" s="19">
        <v>1</v>
      </c>
    </row>
    <row r="41" spans="1:38" x14ac:dyDescent="0.35">
      <c r="A41" s="3" t="s">
        <v>33</v>
      </c>
      <c r="B41" s="3">
        <v>100.04</v>
      </c>
      <c r="C41" s="2" t="s">
        <v>48</v>
      </c>
      <c r="D41" s="3" t="s">
        <v>37</v>
      </c>
      <c r="E41" s="5">
        <v>4</v>
      </c>
      <c r="F41" s="2"/>
      <c r="G41" s="2">
        <v>15</v>
      </c>
      <c r="H41" s="2">
        <v>0.625</v>
      </c>
      <c r="I41" s="2">
        <v>124.57553656280581</v>
      </c>
      <c r="J41" s="2">
        <v>3.3323195528055655E-2</v>
      </c>
      <c r="K41" s="2">
        <v>9.2830733795662705E-4</v>
      </c>
      <c r="L41" s="2">
        <v>2.7857692614595177E-2</v>
      </c>
      <c r="M41" s="2">
        <v>51.35</v>
      </c>
      <c r="N41" s="2">
        <v>0.1376759614234502</v>
      </c>
      <c r="O41" s="2">
        <v>0.15732511727972687</v>
      </c>
      <c r="P41" s="2">
        <v>1.1427203097267047</v>
      </c>
      <c r="Q41" s="2">
        <v>100.41690928334438</v>
      </c>
      <c r="R41" s="2">
        <v>16.823798891006039</v>
      </c>
      <c r="S41" s="2">
        <v>9.107091034750562</v>
      </c>
      <c r="T41" s="2">
        <v>0.54132191508893934</v>
      </c>
      <c r="U41" s="2">
        <v>0.85650207037314108</v>
      </c>
      <c r="V41" s="2">
        <v>3.8906147084429313E-2</v>
      </c>
      <c r="W41" s="2">
        <v>0.1214508429010174</v>
      </c>
      <c r="X41" s="2">
        <v>80.235042068485242</v>
      </c>
      <c r="Y41" s="2">
        <v>4.1587275836589978E-2</v>
      </c>
      <c r="Z41" s="2">
        <v>0.14724237648693977</v>
      </c>
      <c r="AA41" s="2">
        <v>85.135731600779152</v>
      </c>
      <c r="AB41" s="2">
        <v>2.5992047397868735E-2</v>
      </c>
      <c r="AC41" s="2">
        <v>0.92176312519462622</v>
      </c>
      <c r="AD41" s="2">
        <v>55.322767514606674</v>
      </c>
      <c r="AE41" s="2">
        <v>0.625</v>
      </c>
      <c r="AF41" s="2">
        <v>11.683633539953178</v>
      </c>
      <c r="AG41" s="2">
        <v>11.725220815789768</v>
      </c>
      <c r="AH41" s="2">
        <v>7.3282630098686052</v>
      </c>
      <c r="AI41" s="2">
        <v>7.302270962470736</v>
      </c>
      <c r="AJ41" s="5">
        <v>81.197815089207793</v>
      </c>
      <c r="AL41" s="19">
        <v>1</v>
      </c>
    </row>
    <row r="42" spans="1:38" x14ac:dyDescent="0.35">
      <c r="A42" s="3" t="s">
        <v>33</v>
      </c>
      <c r="B42" s="3">
        <v>300.05</v>
      </c>
      <c r="C42" s="2" t="s">
        <v>48</v>
      </c>
      <c r="D42" s="3" t="s">
        <v>37</v>
      </c>
      <c r="E42" s="5">
        <v>4</v>
      </c>
      <c r="F42" s="2"/>
      <c r="G42" s="2">
        <v>15</v>
      </c>
      <c r="H42" s="2">
        <v>0.625</v>
      </c>
      <c r="I42" s="2">
        <v>83.027716283632486</v>
      </c>
      <c r="J42" s="2">
        <v>1.5363447925768926E-2</v>
      </c>
      <c r="K42" s="2">
        <v>9.5399682337830795E-4</v>
      </c>
      <c r="L42" s="2">
        <v>6.2095229403432324E-2</v>
      </c>
      <c r="M42" s="2">
        <v>112.94</v>
      </c>
      <c r="N42" s="2">
        <v>0.17469354553502595</v>
      </c>
      <c r="O42" s="2">
        <v>9.0065699842521357E-2</v>
      </c>
      <c r="P42" s="2">
        <v>0.51556398129467951</v>
      </c>
      <c r="Q42" s="2">
        <v>100.41690928334438</v>
      </c>
      <c r="R42" s="2">
        <v>16.823798891006039</v>
      </c>
      <c r="S42" s="2">
        <v>9.107091034750562</v>
      </c>
      <c r="T42" s="2">
        <v>0.54132191508893934</v>
      </c>
      <c r="U42" s="2">
        <v>0.85650207037314108</v>
      </c>
      <c r="V42" s="2">
        <v>1.793743232760165E-2</v>
      </c>
      <c r="W42" s="2">
        <v>5.5994839771679308E-2</v>
      </c>
      <c r="X42" s="2">
        <v>174.03133633280518</v>
      </c>
      <c r="Y42" s="2">
        <v>1.9484214207670943E-2</v>
      </c>
      <c r="Z42" s="2">
        <v>5.8616177126462561E-2</v>
      </c>
      <c r="AA42" s="2">
        <v>154.40156565923834</v>
      </c>
      <c r="AB42" s="2">
        <v>1.2177633879794338E-2</v>
      </c>
      <c r="AC42" s="2">
        <v>0.92176312519462622</v>
      </c>
      <c r="AD42" s="2">
        <v>78.501701875722119</v>
      </c>
      <c r="AE42" s="2">
        <v>0.625</v>
      </c>
      <c r="AF42" s="2">
        <v>6.1974475776449376</v>
      </c>
      <c r="AG42" s="2">
        <v>6.2169317918526081</v>
      </c>
      <c r="AH42" s="2">
        <v>3.8855823699078802</v>
      </c>
      <c r="AI42" s="2">
        <v>3.8734047360280859</v>
      </c>
      <c r="AJ42" s="5">
        <v>81.197815089207793</v>
      </c>
      <c r="AL42" s="19">
        <v>1</v>
      </c>
    </row>
    <row r="43" spans="1:38" x14ac:dyDescent="0.35">
      <c r="A43" s="3" t="s">
        <v>33</v>
      </c>
      <c r="B43" s="3">
        <v>400.02</v>
      </c>
      <c r="C43" s="2" t="s">
        <v>48</v>
      </c>
      <c r="D43" s="3" t="s">
        <v>37</v>
      </c>
      <c r="E43" s="5">
        <v>4</v>
      </c>
      <c r="F43" s="2"/>
      <c r="G43" s="2">
        <v>15</v>
      </c>
      <c r="H43" s="2">
        <v>0.625</v>
      </c>
      <c r="I43" s="2">
        <v>83.199102345524423</v>
      </c>
      <c r="J43" s="2">
        <v>3.3247574541690028E-2</v>
      </c>
      <c r="K43" s="2">
        <v>1.0172689197580471E-3</v>
      </c>
      <c r="L43" s="2">
        <v>3.0596785894335427E-2</v>
      </c>
      <c r="M43" s="2">
        <v>158.94999999999999</v>
      </c>
      <c r="N43" s="2">
        <v>0.2634782638223237</v>
      </c>
      <c r="O43" s="2">
        <v>9.806037709450402E-2</v>
      </c>
      <c r="P43" s="2">
        <v>0.37217634453759318</v>
      </c>
      <c r="Q43" s="2">
        <v>100.41690928334438</v>
      </c>
      <c r="R43" s="2">
        <v>16.823798891006039</v>
      </c>
      <c r="S43" s="2">
        <v>9.107091034750562</v>
      </c>
      <c r="T43" s="2">
        <v>0.54132191508893934</v>
      </c>
      <c r="U43" s="2">
        <v>0.85650207037314108</v>
      </c>
      <c r="V43" s="2">
        <v>3.8817856595729526E-2</v>
      </c>
      <c r="W43" s="2">
        <v>0.1211754707039155</v>
      </c>
      <c r="X43" s="2">
        <v>80.417693517948237</v>
      </c>
      <c r="Y43" s="2">
        <v>4.047547385790206E-2</v>
      </c>
      <c r="Z43" s="2">
        <v>0.12248090814224122</v>
      </c>
      <c r="AA43" s="2">
        <v>74.76262027171434</v>
      </c>
      <c r="AB43" s="2">
        <v>2.5297171161188788E-2</v>
      </c>
      <c r="AC43" s="2">
        <v>0.92176312519462622</v>
      </c>
      <c r="AD43" s="2">
        <v>44.694964412073688</v>
      </c>
      <c r="AE43" s="2">
        <v>0.625</v>
      </c>
      <c r="AF43" s="2">
        <v>8.5652390897926836</v>
      </c>
      <c r="AG43" s="2">
        <v>8.6057145636505847</v>
      </c>
      <c r="AH43" s="2">
        <v>5.3785716022816157</v>
      </c>
      <c r="AI43" s="2">
        <v>5.3532744311204272</v>
      </c>
      <c r="AJ43" s="5">
        <v>81.197815089207793</v>
      </c>
      <c r="AL43" s="19">
        <v>1</v>
      </c>
    </row>
    <row r="44" spans="1:38" x14ac:dyDescent="0.35">
      <c r="A44" s="3"/>
      <c r="B44" s="3"/>
      <c r="C44" s="2"/>
      <c r="D44" s="3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"/>
      <c r="AL44" s="19">
        <v>1</v>
      </c>
    </row>
    <row r="45" spans="1:38" x14ac:dyDescent="0.35">
      <c r="A45" s="3" t="s">
        <v>32</v>
      </c>
      <c r="B45" s="3">
        <v>100.07</v>
      </c>
      <c r="C45" s="2" t="s">
        <v>50</v>
      </c>
      <c r="D45" s="3" t="s">
        <v>39</v>
      </c>
      <c r="E45" s="5">
        <v>2</v>
      </c>
      <c r="F45" s="2"/>
      <c r="G45" s="2">
        <v>600</v>
      </c>
      <c r="H45" s="2">
        <v>25</v>
      </c>
      <c r="I45" s="2">
        <v>98.047065386864148</v>
      </c>
      <c r="J45" s="2">
        <v>1.991604996321512E-2</v>
      </c>
      <c r="K45" s="2">
        <v>1.2198016582059316E-3</v>
      </c>
      <c r="L45" s="2">
        <v>6.1247168010669852E-2</v>
      </c>
      <c r="M45" s="2">
        <v>28.98</v>
      </c>
      <c r="N45" s="2">
        <v>0.12128194748969758</v>
      </c>
      <c r="O45" s="2">
        <v>0.20072796413354421</v>
      </c>
      <c r="P45" s="2">
        <v>1.6550522834455248</v>
      </c>
      <c r="Q45" s="2">
        <v>100.3531825820089</v>
      </c>
      <c r="R45" s="2">
        <v>15.407532957335697</v>
      </c>
      <c r="S45" s="2">
        <v>8.577141923556141</v>
      </c>
      <c r="T45" s="2">
        <v>0.55668496360233122</v>
      </c>
      <c r="U45" s="2">
        <v>0.86690188562199233</v>
      </c>
      <c r="V45" s="2">
        <v>2.2973822405433549E-2</v>
      </c>
      <c r="W45" s="2">
        <v>6.1714857265960293E-2</v>
      </c>
      <c r="X45" s="2">
        <v>116.92926232907442</v>
      </c>
      <c r="Y45" s="2">
        <v>2.7158844748073216E-2</v>
      </c>
      <c r="Z45" s="2">
        <v>0.15672520247179661</v>
      </c>
      <c r="AA45" s="2">
        <v>212.47911784253918</v>
      </c>
      <c r="AB45" s="2">
        <v>0.67897111870183036</v>
      </c>
      <c r="AC45" s="2">
        <v>0.44697254917263762</v>
      </c>
      <c r="AD45" s="2">
        <v>108.53400199098037</v>
      </c>
      <c r="AE45" s="2">
        <v>25</v>
      </c>
      <c r="AF45" s="2">
        <v>1.1865567633023482</v>
      </c>
      <c r="AG45" s="2">
        <v>1.2137156080504214</v>
      </c>
      <c r="AH45" s="2">
        <v>30.342890201260538</v>
      </c>
      <c r="AI45" s="2">
        <v>29.663919082558703</v>
      </c>
      <c r="AJ45" s="5">
        <v>3.1949229609086736</v>
      </c>
      <c r="AL45" s="19">
        <v>1</v>
      </c>
    </row>
    <row r="46" spans="1:38" x14ac:dyDescent="0.35">
      <c r="A46" s="3" t="s">
        <v>32</v>
      </c>
      <c r="B46" s="3">
        <v>300.02</v>
      </c>
      <c r="C46" s="2" t="s">
        <v>50</v>
      </c>
      <c r="D46" s="3" t="s">
        <v>39</v>
      </c>
      <c r="E46" s="5">
        <v>2</v>
      </c>
      <c r="F46" s="2"/>
      <c r="G46" s="2">
        <v>600</v>
      </c>
      <c r="H46" s="2">
        <v>25</v>
      </c>
      <c r="I46" s="2">
        <v>82.758418701981199</v>
      </c>
      <c r="J46" s="2">
        <v>1.8295770096329902E-2</v>
      </c>
      <c r="K46" s="2">
        <v>1.0444532705927759E-3</v>
      </c>
      <c r="L46" s="2">
        <v>5.7087144465282243E-2</v>
      </c>
      <c r="M46" s="2">
        <v>98.15</v>
      </c>
      <c r="N46" s="2">
        <v>0.15162169644001328</v>
      </c>
      <c r="O46" s="2">
        <v>7.7637841514920147E-2</v>
      </c>
      <c r="P46" s="2">
        <v>0.51204968245185367</v>
      </c>
      <c r="Q46" s="2">
        <v>100.3531825820089</v>
      </c>
      <c r="R46" s="2">
        <v>15.407532957335697</v>
      </c>
      <c r="S46" s="2">
        <v>8.577141923556141</v>
      </c>
      <c r="T46" s="2">
        <v>0.55668496360233122</v>
      </c>
      <c r="U46" s="2">
        <v>0.86690188562199233</v>
      </c>
      <c r="V46" s="2">
        <v>2.1104775984196751E-2</v>
      </c>
      <c r="W46" s="2">
        <v>5.6693648002474346E-2</v>
      </c>
      <c r="X46" s="2">
        <v>127.28373465036725</v>
      </c>
      <c r="Y46" s="2">
        <v>2.2649571668761328E-2</v>
      </c>
      <c r="Z46" s="2">
        <v>5.9596855252479895E-2</v>
      </c>
      <c r="AA46" s="2">
        <v>116.17250583231638</v>
      </c>
      <c r="AB46" s="2">
        <v>0.5662392917190332</v>
      </c>
      <c r="AC46" s="2">
        <v>0.44697254917263762</v>
      </c>
      <c r="AD46" s="2">
        <v>82.694655729224323</v>
      </c>
      <c r="AE46" s="2">
        <v>25</v>
      </c>
      <c r="AF46" s="2">
        <v>0.63392998689289748</v>
      </c>
      <c r="AG46" s="2">
        <v>0.65657955856165884</v>
      </c>
      <c r="AH46" s="2">
        <v>16.414488964041471</v>
      </c>
      <c r="AI46" s="2">
        <v>15.848249672322437</v>
      </c>
      <c r="AJ46" s="5">
        <v>3.1949229609086736</v>
      </c>
      <c r="AL46" s="19">
        <v>1</v>
      </c>
    </row>
    <row r="47" spans="1:38" x14ac:dyDescent="0.35">
      <c r="A47" s="3" t="s">
        <v>33</v>
      </c>
      <c r="B47" s="3">
        <v>100.07</v>
      </c>
      <c r="C47" s="2" t="s">
        <v>50</v>
      </c>
      <c r="D47" s="3" t="s">
        <v>39</v>
      </c>
      <c r="E47" s="5">
        <v>2</v>
      </c>
      <c r="F47" s="2"/>
      <c r="G47" s="2">
        <v>15</v>
      </c>
      <c r="H47" s="2">
        <v>0.625</v>
      </c>
      <c r="I47" s="2">
        <v>81.201776584170403</v>
      </c>
      <c r="J47" s="2">
        <v>1.997385002548599E-2</v>
      </c>
      <c r="K47" s="2">
        <v>9.4287395107114902E-4</v>
      </c>
      <c r="L47" s="2">
        <v>4.7205418578194602E-2</v>
      </c>
      <c r="M47" s="2">
        <v>145.74</v>
      </c>
      <c r="N47" s="2">
        <v>0.23163705196556653</v>
      </c>
      <c r="O47" s="2">
        <v>0.10040141950444008</v>
      </c>
      <c r="P47" s="2">
        <v>0.43344283072366602</v>
      </c>
      <c r="Q47" s="2">
        <v>100.3531825820089</v>
      </c>
      <c r="R47" s="2">
        <v>15.407532957335697</v>
      </c>
      <c r="S47" s="2">
        <v>8.577141923556141</v>
      </c>
      <c r="T47" s="2">
        <v>0.55668496360233122</v>
      </c>
      <c r="U47" s="2">
        <v>0.86690188562199233</v>
      </c>
      <c r="V47" s="2">
        <v>2.3040496689143753E-2</v>
      </c>
      <c r="W47" s="2">
        <v>6.1893162529707689E-2</v>
      </c>
      <c r="X47" s="2">
        <v>116.58938197186646</v>
      </c>
      <c r="Y47" s="2">
        <v>2.4629882252239447E-2</v>
      </c>
      <c r="Z47" s="2">
        <v>6.3547891847415744E-2</v>
      </c>
      <c r="AA47" s="2">
        <v>104.75541374756911</v>
      </c>
      <c r="AB47" s="2">
        <v>1.5393676407649654E-2</v>
      </c>
      <c r="AC47" s="2">
        <v>0.44697254917263762</v>
      </c>
      <c r="AD47" s="2">
        <v>79.836125947958038</v>
      </c>
      <c r="AE47" s="2">
        <v>0.625</v>
      </c>
      <c r="AF47" s="2">
        <v>0.64439819116397379</v>
      </c>
      <c r="AG47" s="2">
        <v>0.66902807341621329</v>
      </c>
      <c r="AH47" s="2">
        <v>0.41814254588513333</v>
      </c>
      <c r="AI47" s="2">
        <v>0.40274886947748362</v>
      </c>
      <c r="AJ47" s="5">
        <v>3.1949229609086736</v>
      </c>
      <c r="AL47" s="19">
        <v>1</v>
      </c>
    </row>
    <row r="48" spans="1:38" x14ac:dyDescent="0.35">
      <c r="A48" s="3" t="s">
        <v>33</v>
      </c>
      <c r="B48" s="3">
        <v>300.02</v>
      </c>
      <c r="C48" s="2" t="s">
        <v>50</v>
      </c>
      <c r="D48" s="3" t="s">
        <v>39</v>
      </c>
      <c r="E48" s="5">
        <v>2</v>
      </c>
      <c r="F48" s="2"/>
      <c r="G48" s="2">
        <v>15</v>
      </c>
      <c r="H48" s="2">
        <v>0.625</v>
      </c>
      <c r="I48" s="2">
        <v>83.50061143644335</v>
      </c>
      <c r="J48" s="2">
        <v>1.8338887692490102E-2</v>
      </c>
      <c r="K48" s="2">
        <v>1.0065498923503482E-3</v>
      </c>
      <c r="L48" s="2">
        <v>5.4886092833347638E-2</v>
      </c>
      <c r="M48" s="2">
        <v>120.87</v>
      </c>
      <c r="N48" s="2">
        <v>0.21444461379837623</v>
      </c>
      <c r="O48" s="2">
        <v>0.10548420918924407</v>
      </c>
      <c r="P48" s="2">
        <v>0.49189488754621635</v>
      </c>
      <c r="Q48" s="2">
        <v>100.3531825820089</v>
      </c>
      <c r="R48" s="2">
        <v>15.407532957335697</v>
      </c>
      <c r="S48" s="2">
        <v>8.577141923556141</v>
      </c>
      <c r="T48" s="2">
        <v>0.55668496360233122</v>
      </c>
      <c r="U48" s="2">
        <v>0.86690188562199233</v>
      </c>
      <c r="V48" s="2">
        <v>2.1154513557589228E-2</v>
      </c>
      <c r="W48" s="2">
        <v>5.6827150917893171E-2</v>
      </c>
      <c r="X48" s="2">
        <v>126.98423186566028</v>
      </c>
      <c r="Y48" s="2">
        <v>2.292868923226761E-2</v>
      </c>
      <c r="Z48" s="2">
        <v>5.9206290575077529E-2</v>
      </c>
      <c r="AA48" s="2">
        <v>112.61841121325843</v>
      </c>
      <c r="AB48" s="2">
        <v>1.4330430770167256E-2</v>
      </c>
      <c r="AC48" s="2">
        <v>0.44697254917263762</v>
      </c>
      <c r="AD48" s="2">
        <v>82.78648668755902</v>
      </c>
      <c r="AE48" s="2">
        <v>0.625</v>
      </c>
      <c r="AF48" s="2">
        <v>0.63267103164811211</v>
      </c>
      <c r="AG48" s="2">
        <v>0.65559972088037977</v>
      </c>
      <c r="AH48" s="2">
        <v>0.40974982555023737</v>
      </c>
      <c r="AI48" s="2">
        <v>0.39541939478007004</v>
      </c>
      <c r="AJ48" s="5">
        <v>3.1949229609086736</v>
      </c>
      <c r="AL48" s="19">
        <v>1</v>
      </c>
    </row>
    <row r="49" spans="1:38" x14ac:dyDescent="0.35">
      <c r="A49" s="3"/>
      <c r="B49" s="3"/>
      <c r="C49" s="2"/>
      <c r="D49" s="3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"/>
      <c r="AL49" s="19">
        <v>1</v>
      </c>
    </row>
    <row r="50" spans="1:38" x14ac:dyDescent="0.35">
      <c r="A50" s="3" t="s">
        <v>32</v>
      </c>
      <c r="B50" s="3">
        <v>100.03</v>
      </c>
      <c r="C50" s="2" t="s">
        <v>47</v>
      </c>
      <c r="D50" s="3" t="s">
        <v>36</v>
      </c>
      <c r="E50" s="5">
        <v>1</v>
      </c>
      <c r="F50" s="2"/>
      <c r="G50" s="2">
        <v>600</v>
      </c>
      <c r="H50" s="2">
        <v>25</v>
      </c>
      <c r="I50" s="2">
        <v>51.333810374788563</v>
      </c>
      <c r="J50" s="2">
        <v>1.9786665272202169E-2</v>
      </c>
      <c r="K50" s="2">
        <v>1.0158034447793919E-3</v>
      </c>
      <c r="L50" s="2">
        <v>5.1337778792188433E-2</v>
      </c>
      <c r="M50" s="2">
        <v>107.54</v>
      </c>
      <c r="N50" s="2">
        <v>0.19518855599251606</v>
      </c>
      <c r="O50" s="2">
        <v>8.8417433744378479E-2</v>
      </c>
      <c r="P50" s="2">
        <v>0.45298472184900324</v>
      </c>
      <c r="Q50" s="2">
        <v>99.961132282585908</v>
      </c>
      <c r="R50" s="2">
        <v>17.170463478862892</v>
      </c>
      <c r="S50" s="2">
        <v>7.9121780107013757</v>
      </c>
      <c r="T50" s="2">
        <v>0.46080165631180486</v>
      </c>
      <c r="U50" s="2">
        <v>0.85340878037867418</v>
      </c>
      <c r="V50" s="2">
        <v>2.3185448435886068E-2</v>
      </c>
      <c r="W50" s="2">
        <v>7.0751874545603277E-2</v>
      </c>
      <c r="X50" s="2">
        <v>131.61547351877908</v>
      </c>
      <c r="Y50" s="2">
        <v>2.5000480572695775E-2</v>
      </c>
      <c r="Z50" s="2">
        <v>7.3010935891309053E-2</v>
      </c>
      <c r="AA50" s="2">
        <v>116.8130064116183</v>
      </c>
      <c r="AB50" s="2">
        <v>0.62501201431739439</v>
      </c>
      <c r="AC50" s="2">
        <v>0.98930993045852045</v>
      </c>
      <c r="AD50" s="2">
        <v>115.42053489781935</v>
      </c>
      <c r="AE50" s="2">
        <v>25</v>
      </c>
      <c r="AF50" s="2">
        <v>194.51757621157603</v>
      </c>
      <c r="AG50" s="2">
        <v>97.271288346074357</v>
      </c>
      <c r="AH50" s="2">
        <v>4863.5644173037181</v>
      </c>
      <c r="AI50" s="2">
        <v>4862.9394052894004</v>
      </c>
      <c r="AJ50" s="5">
        <v>1499.8104021734759</v>
      </c>
      <c r="AL50" s="19">
        <v>1</v>
      </c>
    </row>
    <row r="51" spans="1:38" x14ac:dyDescent="0.35">
      <c r="A51" s="3" t="s">
        <v>32</v>
      </c>
      <c r="B51" s="3">
        <v>100.06</v>
      </c>
      <c r="C51" s="2" t="s">
        <v>47</v>
      </c>
      <c r="D51" s="3" t="s">
        <v>36</v>
      </c>
      <c r="E51" s="5">
        <v>2</v>
      </c>
      <c r="F51" s="2"/>
      <c r="G51" s="2">
        <v>600</v>
      </c>
      <c r="H51" s="2">
        <v>25</v>
      </c>
      <c r="I51" s="2">
        <v>70.590535743215497</v>
      </c>
      <c r="J51" s="2">
        <v>1.9816998151512812E-2</v>
      </c>
      <c r="K51" s="2">
        <v>9.9380900652792578E-4</v>
      </c>
      <c r="L51" s="2">
        <v>5.0149321250860558E-2</v>
      </c>
      <c r="M51" s="2">
        <v>58.28</v>
      </c>
      <c r="N51" s="2">
        <v>0.14119258469401683</v>
      </c>
      <c r="O51" s="2">
        <v>0.1534535802619062</v>
      </c>
      <c r="P51" s="2">
        <v>1.0868388066870551</v>
      </c>
      <c r="Q51" s="2">
        <v>99.961132282585908</v>
      </c>
      <c r="R51" s="2">
        <v>17.170463478862892</v>
      </c>
      <c r="S51" s="2">
        <v>7.9121780107013757</v>
      </c>
      <c r="T51" s="2">
        <v>0.46080165631180486</v>
      </c>
      <c r="U51" s="2">
        <v>0.85340878037867418</v>
      </c>
      <c r="V51" s="2">
        <v>2.3220991636293712E-2</v>
      </c>
      <c r="W51" s="2">
        <v>7.0860274027331402E-2</v>
      </c>
      <c r="X51" s="2">
        <v>131.41389977443438</v>
      </c>
      <c r="Y51" s="2">
        <v>2.5643650948133395E-2</v>
      </c>
      <c r="Z51" s="2">
        <v>9.1464458587445466E-2</v>
      </c>
      <c r="AA51" s="2">
        <v>139.08895825742565</v>
      </c>
      <c r="AB51" s="2">
        <v>0.64109127370333485</v>
      </c>
      <c r="AC51" s="2">
        <v>0.98930993045852045</v>
      </c>
      <c r="AD51" s="2">
        <v>98.047065386864148</v>
      </c>
      <c r="AE51" s="2">
        <v>25</v>
      </c>
      <c r="AF51" s="2">
        <v>123.80255593503722</v>
      </c>
      <c r="AG51" s="2">
        <v>61.91409979299268</v>
      </c>
      <c r="AH51" s="2">
        <v>3095.7049896496342</v>
      </c>
      <c r="AI51" s="2">
        <v>3095.0638983759304</v>
      </c>
      <c r="AJ51" s="5">
        <v>1499.8104021734759</v>
      </c>
      <c r="AL51" s="19">
        <v>1</v>
      </c>
    </row>
    <row r="52" spans="1:38" x14ac:dyDescent="0.35">
      <c r="A52" s="3" t="s">
        <v>32</v>
      </c>
      <c r="B52" s="3">
        <v>200.01</v>
      </c>
      <c r="C52" s="2" t="s">
        <v>47</v>
      </c>
      <c r="D52" s="3" t="s">
        <v>36</v>
      </c>
      <c r="E52" s="5">
        <v>1</v>
      </c>
      <c r="F52" s="2"/>
      <c r="G52" s="2">
        <v>600</v>
      </c>
      <c r="H52" s="2">
        <v>25</v>
      </c>
      <c r="I52" s="2">
        <v>110.05375181530394</v>
      </c>
      <c r="J52" s="2">
        <v>2.0014747958453757E-2</v>
      </c>
      <c r="K52" s="2">
        <v>1.0184773802865183E-3</v>
      </c>
      <c r="L52" s="2">
        <v>5.088634552883977E-2</v>
      </c>
      <c r="M52" s="2">
        <v>161.66999999999999</v>
      </c>
      <c r="N52" s="2">
        <v>0.2670668068232111</v>
      </c>
      <c r="O52" s="2">
        <v>0.10307339925808723</v>
      </c>
      <c r="P52" s="2">
        <v>0.38594612518177229</v>
      </c>
      <c r="Q52" s="2">
        <v>99.961132282585908</v>
      </c>
      <c r="R52" s="2">
        <v>17.170463478862892</v>
      </c>
      <c r="S52" s="2">
        <v>7.9121780107013757</v>
      </c>
      <c r="T52" s="2">
        <v>0.46080165631180486</v>
      </c>
      <c r="U52" s="2">
        <v>0.85340878037867418</v>
      </c>
      <c r="V52" s="2">
        <v>2.3452709204108284E-2</v>
      </c>
      <c r="W52" s="2">
        <v>7.1567428961581608E-2</v>
      </c>
      <c r="X52" s="2">
        <v>130.11560285763412</v>
      </c>
      <c r="Y52" s="2">
        <v>2.510463477362156E-2</v>
      </c>
      <c r="Z52" s="2">
        <v>7.292722308765702E-2</v>
      </c>
      <c r="AA52" s="2">
        <v>115.71292230500224</v>
      </c>
      <c r="AB52" s="2">
        <v>0.62761586934053903</v>
      </c>
      <c r="AC52" s="2">
        <v>0.98930993045852045</v>
      </c>
      <c r="AD52" s="2">
        <v>115.59257516918518</v>
      </c>
      <c r="AE52" s="2">
        <v>25</v>
      </c>
      <c r="AF52" s="2">
        <v>262.2621306593951</v>
      </c>
      <c r="AG52" s="2">
        <v>131.14361764708437</v>
      </c>
      <c r="AH52" s="2">
        <v>6557.1808823542187</v>
      </c>
      <c r="AI52" s="2">
        <v>6556.5532664848779</v>
      </c>
      <c r="AJ52" s="5">
        <v>1499.8104021734759</v>
      </c>
      <c r="AL52" s="19">
        <v>1</v>
      </c>
    </row>
    <row r="53" spans="1:38" x14ac:dyDescent="0.35">
      <c r="A53" s="3" t="s">
        <v>42</v>
      </c>
      <c r="B53" s="3">
        <v>100.03</v>
      </c>
      <c r="C53" s="2" t="s">
        <v>47</v>
      </c>
      <c r="D53" s="3" t="s">
        <v>36</v>
      </c>
      <c r="E53" s="5">
        <v>1</v>
      </c>
      <c r="F53" s="2"/>
      <c r="G53" s="2">
        <v>25</v>
      </c>
      <c r="H53" s="2">
        <v>1.0416666666666667</v>
      </c>
      <c r="I53" s="2">
        <v>98.017494131713249</v>
      </c>
      <c r="J53" s="2">
        <v>2.0083444016501941E-2</v>
      </c>
      <c r="K53" s="2">
        <v>9.5277041766513135E-4</v>
      </c>
      <c r="L53" s="2">
        <v>4.7440589217779057E-2</v>
      </c>
      <c r="M53" s="2">
        <v>147.41999999999999</v>
      </c>
      <c r="N53" s="2">
        <v>0.27530855480662103</v>
      </c>
      <c r="O53" s="2">
        <v>9.9635478308647746E-2</v>
      </c>
      <c r="P53" s="2">
        <v>0.36190476673938632</v>
      </c>
      <c r="Q53" s="2">
        <v>99.961132282585908</v>
      </c>
      <c r="R53" s="2">
        <v>17.170463478862892</v>
      </c>
      <c r="S53" s="2">
        <v>7.9121780107013757</v>
      </c>
      <c r="T53" s="2">
        <v>0.46080165631180486</v>
      </c>
      <c r="U53" s="2">
        <v>0.85340878037867418</v>
      </c>
      <c r="V53" s="2">
        <v>2.3533205280112685E-2</v>
      </c>
      <c r="W53" s="2">
        <v>7.1812885108593127E-2</v>
      </c>
      <c r="X53" s="2">
        <v>129.67020835251756</v>
      </c>
      <c r="Y53" s="2">
        <v>2.5400716844395828E-2</v>
      </c>
      <c r="Z53" s="2">
        <v>7.3211987799059505E-2</v>
      </c>
      <c r="AA53" s="2">
        <v>113.47240306946162</v>
      </c>
      <c r="AB53" s="2">
        <v>2.6459080046245656E-2</v>
      </c>
      <c r="AC53" s="2">
        <v>0.98930993045852045</v>
      </c>
      <c r="AD53" s="2">
        <v>113.14374111655573</v>
      </c>
      <c r="AE53" s="2">
        <v>1.0416666666666667</v>
      </c>
      <c r="AF53" s="2">
        <v>248.57499633518631</v>
      </c>
      <c r="AG53" s="2">
        <v>124.30019852601535</v>
      </c>
      <c r="AH53" s="2">
        <v>258.95874692919864</v>
      </c>
      <c r="AI53" s="2">
        <v>258.93228784915243</v>
      </c>
      <c r="AJ53" s="5">
        <v>1499.8104021734759</v>
      </c>
      <c r="AL53" s="19">
        <v>1</v>
      </c>
    </row>
    <row r="54" spans="1:38" x14ac:dyDescent="0.35">
      <c r="A54" s="3" t="s">
        <v>42</v>
      </c>
      <c r="B54" s="3">
        <v>200.01</v>
      </c>
      <c r="C54" s="2" t="s">
        <v>47</v>
      </c>
      <c r="D54" s="3" t="s">
        <v>36</v>
      </c>
      <c r="E54" s="5">
        <v>1</v>
      </c>
      <c r="F54" s="2"/>
      <c r="G54" s="2">
        <v>25</v>
      </c>
      <c r="H54" s="2">
        <v>1.0416666666666667</v>
      </c>
      <c r="I54" s="2">
        <v>113.14374111655573</v>
      </c>
      <c r="J54" s="2">
        <v>2.0032338249475146E-2</v>
      </c>
      <c r="K54" s="2">
        <v>1.0199731355655633E-3</v>
      </c>
      <c r="L54" s="2">
        <v>5.0916329529943266E-2</v>
      </c>
      <c r="M54" s="2">
        <v>52.47</v>
      </c>
      <c r="N54" s="2">
        <v>0.13273854213487468</v>
      </c>
      <c r="O54" s="2">
        <v>0.11744911152412439</v>
      </c>
      <c r="P54" s="2">
        <v>0.88481543969938425</v>
      </c>
      <c r="Q54" s="2">
        <v>99.961132282585908</v>
      </c>
      <c r="R54" s="2">
        <v>17.170463478862892</v>
      </c>
      <c r="S54" s="2">
        <v>7.9121780107013757</v>
      </c>
      <c r="T54" s="2">
        <v>0.46080165631180486</v>
      </c>
      <c r="U54" s="2">
        <v>0.85340878037867418</v>
      </c>
      <c r="V54" s="2">
        <v>2.3473321004016862E-2</v>
      </c>
      <c r="W54" s="2">
        <v>7.1630330110446921E-2</v>
      </c>
      <c r="X54" s="2">
        <v>130.00135435624642</v>
      </c>
      <c r="Y54" s="2">
        <v>2.6003119786842756E-2</v>
      </c>
      <c r="Z54" s="2">
        <v>8.6880608004408791E-2</v>
      </c>
      <c r="AA54" s="2">
        <v>128.49077194552234</v>
      </c>
      <c r="AB54" s="2">
        <v>2.708658311129454E-2</v>
      </c>
      <c r="AC54" s="2">
        <v>0.98930993045852045</v>
      </c>
      <c r="AD54" s="2">
        <v>128.16440411353628</v>
      </c>
      <c r="AE54" s="2">
        <v>1.0416666666666667</v>
      </c>
      <c r="AF54" s="2">
        <v>290.74098964113284</v>
      </c>
      <c r="AG54" s="2">
        <v>145.38349638045983</v>
      </c>
      <c r="AH54" s="2">
        <v>302.88228412595799</v>
      </c>
      <c r="AI54" s="2">
        <v>302.85519754284672</v>
      </c>
      <c r="AJ54" s="5">
        <v>1499.8104021734759</v>
      </c>
      <c r="AL54" s="19">
        <v>1</v>
      </c>
    </row>
    <row r="55" spans="1:38" x14ac:dyDescent="0.35">
      <c r="A55" s="3" t="s">
        <v>33</v>
      </c>
      <c r="B55" s="3">
        <v>100.03</v>
      </c>
      <c r="C55" s="2" t="s">
        <v>47</v>
      </c>
      <c r="D55" s="3" t="s">
        <v>36</v>
      </c>
      <c r="E55" s="5">
        <v>1</v>
      </c>
      <c r="F55" s="2"/>
      <c r="G55" s="2">
        <v>15</v>
      </c>
      <c r="H55" s="2">
        <v>0.625</v>
      </c>
      <c r="I55" s="2">
        <v>114.92171071909675</v>
      </c>
      <c r="J55" s="2">
        <v>1.9827650389137478E-2</v>
      </c>
      <c r="K55" s="2">
        <v>1.1384015517594329E-3</v>
      </c>
      <c r="L55" s="2">
        <v>5.741484893152559E-2</v>
      </c>
      <c r="M55" s="2">
        <v>97.69</v>
      </c>
      <c r="N55" s="2">
        <v>0.16536860664076258</v>
      </c>
      <c r="O55" s="2">
        <v>0.13030327376808634</v>
      </c>
      <c r="P55" s="2">
        <v>0.78795653186550585</v>
      </c>
      <c r="Q55" s="2">
        <v>99.961132282585908</v>
      </c>
      <c r="R55" s="2">
        <v>17.170463478862892</v>
      </c>
      <c r="S55" s="2">
        <v>7.9121780107013757</v>
      </c>
      <c r="T55" s="2">
        <v>0.46080165631180486</v>
      </c>
      <c r="U55" s="2">
        <v>0.85340878037867418</v>
      </c>
      <c r="V55" s="2">
        <v>2.3233473623671369E-2</v>
      </c>
      <c r="W55" s="2">
        <v>7.0898786158282226E-2</v>
      </c>
      <c r="X55" s="2">
        <v>131.3440816288435</v>
      </c>
      <c r="Y55" s="2">
        <v>2.4926263127620214E-2</v>
      </c>
      <c r="Z55" s="2">
        <v>7.7531423459236457E-2</v>
      </c>
      <c r="AA55" s="2">
        <v>124.78529416216183</v>
      </c>
      <c r="AB55" s="2">
        <v>1.5578914454762633E-2</v>
      </c>
      <c r="AC55" s="2">
        <v>0.98930993045852045</v>
      </c>
      <c r="AD55" s="2">
        <v>124.57553656280581</v>
      </c>
      <c r="AE55" s="2">
        <v>0.625</v>
      </c>
      <c r="AF55" s="2">
        <v>276.47746771291003</v>
      </c>
      <c r="AG55" s="2">
        <v>138.25119698801882</v>
      </c>
      <c r="AH55" s="2">
        <v>172.81399623502352</v>
      </c>
      <c r="AI55" s="2">
        <v>172.79841732056877</v>
      </c>
      <c r="AJ55" s="5">
        <v>1499.8104021734759</v>
      </c>
      <c r="AL55" s="19">
        <v>1</v>
      </c>
    </row>
    <row r="56" spans="1:38" x14ac:dyDescent="0.35">
      <c r="A56" s="3" t="s">
        <v>33</v>
      </c>
      <c r="B56" s="3">
        <v>100.06</v>
      </c>
      <c r="C56" s="2" t="s">
        <v>47</v>
      </c>
      <c r="D56" s="3" t="s">
        <v>36</v>
      </c>
      <c r="E56" s="5">
        <v>2</v>
      </c>
      <c r="F56" s="2"/>
      <c r="G56" s="2">
        <v>15</v>
      </c>
      <c r="H56" s="2">
        <v>0.625</v>
      </c>
      <c r="I56" s="2">
        <v>62.675332848540791</v>
      </c>
      <c r="J56" s="2">
        <v>2.0064123408781477E-2</v>
      </c>
      <c r="K56" s="2">
        <v>9.8259729214952548E-4</v>
      </c>
      <c r="L56" s="2">
        <v>4.897284930571507E-2</v>
      </c>
      <c r="M56" s="2">
        <v>145.66999999999999</v>
      </c>
      <c r="N56" s="2">
        <v>0.25218908474850799</v>
      </c>
      <c r="O56" s="2">
        <v>0.10045926537913853</v>
      </c>
      <c r="P56" s="2">
        <v>0.39834898278535774</v>
      </c>
      <c r="Q56" s="2">
        <v>99.961132282585908</v>
      </c>
      <c r="R56" s="2">
        <v>17.170463478862892</v>
      </c>
      <c r="S56" s="2">
        <v>7.9121780107013757</v>
      </c>
      <c r="T56" s="2">
        <v>0.46080165631180486</v>
      </c>
      <c r="U56" s="2">
        <v>0.85340878037867418</v>
      </c>
      <c r="V56" s="2">
        <v>2.3510565944585938E-2</v>
      </c>
      <c r="W56" s="2">
        <v>7.1743880376375066E-2</v>
      </c>
      <c r="X56" s="2">
        <v>129.79521893865788</v>
      </c>
      <c r="Y56" s="2">
        <v>2.5241801509551326E-2</v>
      </c>
      <c r="Z56" s="2">
        <v>7.3266806495959097E-2</v>
      </c>
      <c r="AA56" s="2">
        <v>114.99171935560751</v>
      </c>
      <c r="AB56" s="2">
        <v>1.5776125943469579E-2</v>
      </c>
      <c r="AC56" s="2">
        <v>0.98930993045852045</v>
      </c>
      <c r="AD56" s="2">
        <v>81.201776584170403</v>
      </c>
      <c r="AE56" s="2">
        <v>0.625</v>
      </c>
      <c r="AF56" s="2">
        <v>103.25736501067566</v>
      </c>
      <c r="AG56" s="2">
        <v>51.641303406092604</v>
      </c>
      <c r="AH56" s="2">
        <v>64.551629257615758</v>
      </c>
      <c r="AI56" s="2">
        <v>64.535853131672283</v>
      </c>
      <c r="AJ56" s="5">
        <v>1499.8104021734759</v>
      </c>
      <c r="AL56" s="19">
        <v>1</v>
      </c>
    </row>
    <row r="57" spans="1:38" x14ac:dyDescent="0.35">
      <c r="A57" s="3"/>
      <c r="B57" s="3"/>
      <c r="C57" s="2"/>
      <c r="D57" s="3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"/>
      <c r="AL57" s="19">
        <v>1</v>
      </c>
    </row>
    <row r="58" spans="1:38" x14ac:dyDescent="0.35">
      <c r="A58" s="3" t="s">
        <v>32</v>
      </c>
      <c r="B58" s="3">
        <v>300.01</v>
      </c>
      <c r="C58" s="2" t="s">
        <v>52</v>
      </c>
      <c r="D58" s="3" t="s">
        <v>41</v>
      </c>
      <c r="E58" s="5">
        <v>2</v>
      </c>
      <c r="F58" s="2"/>
      <c r="G58" s="2">
        <v>600</v>
      </c>
      <c r="H58" s="2">
        <v>25</v>
      </c>
      <c r="I58" s="2">
        <v>74.416247387871806</v>
      </c>
      <c r="J58" s="2">
        <v>2.0059664131733705E-2</v>
      </c>
      <c r="K58" s="2">
        <v>1.0076682101394325E-3</v>
      </c>
      <c r="L58" s="2">
        <v>5.0233553439478371E-2</v>
      </c>
      <c r="M58" s="2">
        <v>191.17</v>
      </c>
      <c r="N58" s="2">
        <v>0.32451211335998914</v>
      </c>
      <c r="O58" s="2">
        <v>0.10099578763027738</v>
      </c>
      <c r="P58" s="2">
        <v>0.31122347509487358</v>
      </c>
      <c r="Q58" s="2">
        <v>100.46644321926971</v>
      </c>
      <c r="R58" s="2">
        <v>16.807742845522149</v>
      </c>
      <c r="S58" s="2">
        <v>9.0528785375720382</v>
      </c>
      <c r="T58" s="2">
        <v>0.5386135795136745</v>
      </c>
      <c r="U58" s="2">
        <v>0.85667994458528007</v>
      </c>
      <c r="V58" s="2">
        <v>2.3415587418057996E-2</v>
      </c>
      <c r="W58" s="2">
        <v>7.2770372231304808E-2</v>
      </c>
      <c r="X58" s="2">
        <v>132.72247810076709</v>
      </c>
      <c r="Y58" s="2">
        <v>2.5113092849663315E-2</v>
      </c>
      <c r="Z58" s="2">
        <v>7.382502150730233E-2</v>
      </c>
      <c r="AA58" s="2">
        <v>117.05856003613107</v>
      </c>
      <c r="AB58" s="2">
        <v>0.62782732124158291</v>
      </c>
      <c r="AC58" s="2">
        <v>0.98207093929281208</v>
      </c>
      <c r="AD58" s="2">
        <v>82.758418701981199</v>
      </c>
      <c r="AE58" s="2">
        <v>25</v>
      </c>
      <c r="AF58" s="2">
        <v>65.313878008210054</v>
      </c>
      <c r="AG58" s="2">
        <v>65.338991101059719</v>
      </c>
      <c r="AH58" s="2">
        <v>1633.474777526493</v>
      </c>
      <c r="AI58" s="2">
        <v>1632.8469502052512</v>
      </c>
      <c r="AJ58" s="5">
        <v>493.36068543297222</v>
      </c>
      <c r="AL58" s="19">
        <v>1</v>
      </c>
    </row>
    <row r="59" spans="1:38" x14ac:dyDescent="0.35">
      <c r="A59" s="3" t="s">
        <v>32</v>
      </c>
      <c r="B59" s="3">
        <v>300.04000000000002</v>
      </c>
      <c r="C59" s="2" t="s">
        <v>52</v>
      </c>
      <c r="D59" s="3" t="s">
        <v>41</v>
      </c>
      <c r="E59" s="5">
        <v>2</v>
      </c>
      <c r="F59" s="2"/>
      <c r="G59" s="2">
        <v>600</v>
      </c>
      <c r="H59" s="2">
        <v>25</v>
      </c>
      <c r="I59" s="2">
        <v>90.028956825786111</v>
      </c>
      <c r="J59" s="2">
        <v>2.010180009454534E-2</v>
      </c>
      <c r="K59" s="2">
        <v>9.0411979192674141E-4</v>
      </c>
      <c r="L59" s="2">
        <v>4.4977056167824291E-2</v>
      </c>
      <c r="M59" s="2">
        <v>97.18</v>
      </c>
      <c r="N59" s="2">
        <v>0.18401670226512892</v>
      </c>
      <c r="O59" s="2">
        <v>8.9543734049298426E-2</v>
      </c>
      <c r="P59" s="2">
        <v>0.48660655770412053</v>
      </c>
      <c r="Q59" s="2">
        <v>100.46644321926971</v>
      </c>
      <c r="R59" s="2">
        <v>16.807742845522149</v>
      </c>
      <c r="S59" s="2">
        <v>9.0528785375720382</v>
      </c>
      <c r="T59" s="2">
        <v>0.5386135795136745</v>
      </c>
      <c r="U59" s="2">
        <v>0.85667994458528007</v>
      </c>
      <c r="V59" s="2">
        <v>2.3464772604518774E-2</v>
      </c>
      <c r="W59" s="2">
        <v>7.2922956067132311E-2</v>
      </c>
      <c r="X59" s="2">
        <v>132.44377950246289</v>
      </c>
      <c r="Y59" s="2">
        <v>2.5358338176294126E-2</v>
      </c>
      <c r="Z59" s="2">
        <v>7.5704388882744014E-2</v>
      </c>
      <c r="AA59" s="2">
        <v>117.72792229314709</v>
      </c>
      <c r="AB59" s="2">
        <v>0.6339584544073531</v>
      </c>
      <c r="AC59" s="2">
        <v>0.98207093929281208</v>
      </c>
      <c r="AD59" s="2">
        <v>83.769733116783911</v>
      </c>
      <c r="AE59" s="2">
        <v>25</v>
      </c>
      <c r="AF59" s="2">
        <v>71.559917140463256</v>
      </c>
      <c r="AG59" s="2">
        <v>71.585275478639545</v>
      </c>
      <c r="AH59" s="2">
        <v>1789.6318869659885</v>
      </c>
      <c r="AI59" s="2">
        <v>1788.9979285115814</v>
      </c>
      <c r="AJ59" s="5">
        <v>493.36068543297222</v>
      </c>
      <c r="AL59" s="19">
        <v>1</v>
      </c>
    </row>
    <row r="60" spans="1:38" x14ac:dyDescent="0.35">
      <c r="A60" s="3" t="s">
        <v>32</v>
      </c>
      <c r="B60" s="3">
        <v>400.01</v>
      </c>
      <c r="C60" s="2" t="s">
        <v>52</v>
      </c>
      <c r="D60" s="3" t="s">
        <v>41</v>
      </c>
      <c r="E60" s="5">
        <v>2</v>
      </c>
      <c r="F60" s="2"/>
      <c r="G60" s="2">
        <v>600</v>
      </c>
      <c r="H60" s="2">
        <v>25</v>
      </c>
      <c r="I60" s="2">
        <v>105.40398854073543</v>
      </c>
      <c r="J60" s="2">
        <v>2.0023601899802724E-2</v>
      </c>
      <c r="K60" s="2">
        <v>9.8973112417908063E-4</v>
      </c>
      <c r="L60" s="2">
        <v>4.9428226206836026E-2</v>
      </c>
      <c r="M60" s="2">
        <v>113.44</v>
      </c>
      <c r="N60" s="2">
        <v>0.20302240095274762</v>
      </c>
      <c r="O60" s="2">
        <v>0.13129181439570031</v>
      </c>
      <c r="P60" s="2">
        <v>0.64668634485441723</v>
      </c>
      <c r="Q60" s="2">
        <v>100.46644321926971</v>
      </c>
      <c r="R60" s="2">
        <v>16.807742845522149</v>
      </c>
      <c r="S60" s="2">
        <v>9.0528785375720382</v>
      </c>
      <c r="T60" s="2">
        <v>0.5386135795136745</v>
      </c>
      <c r="U60" s="2">
        <v>0.85667994458528007</v>
      </c>
      <c r="V60" s="2">
        <v>2.3373492079934447E-2</v>
      </c>
      <c r="W60" s="2">
        <v>7.2639503070115727E-2</v>
      </c>
      <c r="X60" s="2">
        <v>132.96142465547157</v>
      </c>
      <c r="Y60" s="2">
        <v>2.5163181792141321E-2</v>
      </c>
      <c r="Z60" s="2">
        <v>7.6686205968629934E-2</v>
      </c>
      <c r="AA60" s="2">
        <v>121.11171146190314</v>
      </c>
      <c r="AB60" s="2">
        <v>0.62907954480353301</v>
      </c>
      <c r="AC60" s="2">
        <v>0.98207093929281208</v>
      </c>
      <c r="AD60" s="2">
        <v>86.623782215152943</v>
      </c>
      <c r="AE60" s="2">
        <v>25</v>
      </c>
      <c r="AF60" s="2">
        <v>77.420770811862567</v>
      </c>
      <c r="AG60" s="2">
        <v>77.445933993654705</v>
      </c>
      <c r="AH60" s="2">
        <v>1936.1483498413677</v>
      </c>
      <c r="AI60" s="2">
        <v>1935.5192702965642</v>
      </c>
      <c r="AJ60" s="5">
        <v>493.36068543297222</v>
      </c>
      <c r="AL60" s="19">
        <v>1</v>
      </c>
    </row>
    <row r="61" spans="1:38" x14ac:dyDescent="0.35">
      <c r="A61" s="3" t="s">
        <v>42</v>
      </c>
      <c r="B61" s="3">
        <v>400.01</v>
      </c>
      <c r="C61" s="2" t="s">
        <v>52</v>
      </c>
      <c r="D61" s="3" t="s">
        <v>41</v>
      </c>
      <c r="E61" s="5">
        <v>2</v>
      </c>
      <c r="F61" s="2"/>
      <c r="G61" s="2">
        <v>25</v>
      </c>
      <c r="H61" s="2">
        <v>1.0416666666666667</v>
      </c>
      <c r="I61" s="2">
        <v>73.137525083823022</v>
      </c>
      <c r="J61" s="2">
        <v>2.0017591610000777E-2</v>
      </c>
      <c r="K61" s="2">
        <v>1.0208428685276282E-3</v>
      </c>
      <c r="L61" s="2">
        <v>5.0997287206999253E-2</v>
      </c>
      <c r="M61" s="2">
        <v>159.04</v>
      </c>
      <c r="N61" s="2">
        <v>0.26522793555855712</v>
      </c>
      <c r="O61" s="2">
        <v>0.10226393831005479</v>
      </c>
      <c r="P61" s="2">
        <v>0.38557001205281</v>
      </c>
      <c r="Q61" s="2">
        <v>100.46644321926971</v>
      </c>
      <c r="R61" s="2">
        <v>16.807742845522149</v>
      </c>
      <c r="S61" s="2">
        <v>9.0528785375720382</v>
      </c>
      <c r="T61" s="2">
        <v>0.5386135795136745</v>
      </c>
      <c r="U61" s="2">
        <v>0.85667994458528007</v>
      </c>
      <c r="V61" s="2">
        <v>2.3366476286183307E-2</v>
      </c>
      <c r="W61" s="2">
        <v>7.2617785210610547E-2</v>
      </c>
      <c r="X61" s="2">
        <v>133.00150321603763</v>
      </c>
      <c r="Y61" s="2">
        <v>2.5034156967512263E-2</v>
      </c>
      <c r="Z61" s="2">
        <v>7.3992079579893608E-2</v>
      </c>
      <c r="AA61" s="2">
        <v>118.06448894173285</v>
      </c>
      <c r="AB61" s="2">
        <v>2.607724684115861E-2</v>
      </c>
      <c r="AC61" s="2">
        <v>0.98207093929281208</v>
      </c>
      <c r="AD61" s="2">
        <v>83.398999116407921</v>
      </c>
      <c r="AE61" s="2">
        <v>1.0416666666666667</v>
      </c>
      <c r="AF61" s="2">
        <v>65.015822424925346</v>
      </c>
      <c r="AG61" s="2">
        <v>65.040856581892854</v>
      </c>
      <c r="AH61" s="2">
        <v>67.750892272805061</v>
      </c>
      <c r="AI61" s="2">
        <v>67.724815025963906</v>
      </c>
      <c r="AJ61" s="5">
        <v>493.36068543297222</v>
      </c>
      <c r="AL61" s="19">
        <v>1</v>
      </c>
    </row>
    <row r="62" spans="1:38" x14ac:dyDescent="0.35">
      <c r="A62" s="3" t="s">
        <v>33</v>
      </c>
      <c r="B62" s="3">
        <v>300.01</v>
      </c>
      <c r="C62" s="2" t="s">
        <v>52</v>
      </c>
      <c r="D62" s="3" t="s">
        <v>41</v>
      </c>
      <c r="E62" s="5">
        <v>2</v>
      </c>
      <c r="F62" s="2"/>
      <c r="G62" s="2">
        <v>15</v>
      </c>
      <c r="H62" s="2">
        <v>0.625</v>
      </c>
      <c r="I62" s="2">
        <v>85.368262446976289</v>
      </c>
      <c r="J62" s="2">
        <v>2.0005915593042149E-2</v>
      </c>
      <c r="K62" s="2">
        <v>9.9290177839839655E-4</v>
      </c>
      <c r="L62" s="2">
        <v>4.963040925473651E-2</v>
      </c>
      <c r="M62" s="2">
        <v>200.54</v>
      </c>
      <c r="N62" s="2">
        <v>0.33695652544002813</v>
      </c>
      <c r="O62" s="2">
        <v>0.11099530881778874</v>
      </c>
      <c r="P62" s="2">
        <v>0.32940542900257264</v>
      </c>
      <c r="Q62" s="2">
        <v>100.46644321926971</v>
      </c>
      <c r="R62" s="2">
        <v>16.807742845522149</v>
      </c>
      <c r="S62" s="2">
        <v>9.0528785375720382</v>
      </c>
      <c r="T62" s="2">
        <v>0.5386135795136745</v>
      </c>
      <c r="U62" s="2">
        <v>0.85667994458528007</v>
      </c>
      <c r="V62" s="2">
        <v>2.3352846905651609E-2</v>
      </c>
      <c r="W62" s="2">
        <v>7.2575352303368326E-2</v>
      </c>
      <c r="X62" s="2">
        <v>133.07898758332473</v>
      </c>
      <c r="Y62" s="2">
        <v>2.503309286875138E-2</v>
      </c>
      <c r="Z62" s="2">
        <v>7.3679777689083764E-2</v>
      </c>
      <c r="AA62" s="2">
        <v>117.5761636789082</v>
      </c>
      <c r="AB62" s="2">
        <v>1.5645683042969611E-2</v>
      </c>
      <c r="AC62" s="2">
        <v>0.98207093929281208</v>
      </c>
      <c r="AD62" s="2">
        <v>83.50061143644335</v>
      </c>
      <c r="AE62" s="2">
        <v>0.625</v>
      </c>
      <c r="AF62" s="2">
        <v>69.005747614101566</v>
      </c>
      <c r="AG62" s="2">
        <v>69.030780706970319</v>
      </c>
      <c r="AH62" s="2">
        <v>43.144237941856446</v>
      </c>
      <c r="AI62" s="2">
        <v>43.128592258813477</v>
      </c>
      <c r="AJ62" s="5">
        <v>493.36068543297222</v>
      </c>
      <c r="AL62" s="19">
        <v>1</v>
      </c>
    </row>
    <row r="63" spans="1:38" x14ac:dyDescent="0.35">
      <c r="A63" s="3" t="s">
        <v>33</v>
      </c>
      <c r="B63" s="3">
        <v>300.04000000000002</v>
      </c>
      <c r="C63" s="2" t="s">
        <v>52</v>
      </c>
      <c r="D63" s="3" t="s">
        <v>41</v>
      </c>
      <c r="E63" s="5">
        <v>2</v>
      </c>
      <c r="F63" s="2"/>
      <c r="G63" s="2">
        <v>15</v>
      </c>
      <c r="H63" s="2">
        <v>0.625</v>
      </c>
      <c r="I63" s="2">
        <v>89.906871374559785</v>
      </c>
      <c r="J63" s="2">
        <v>2.0080509219424929E-2</v>
      </c>
      <c r="K63" s="2">
        <v>1.0570939679997032E-3</v>
      </c>
      <c r="L63" s="2">
        <v>5.2642786915837812E-2</v>
      </c>
      <c r="M63" s="2">
        <v>199.89</v>
      </c>
      <c r="N63" s="2">
        <v>0.34711060920026865</v>
      </c>
      <c r="O63" s="2">
        <v>0.10870435986250736</v>
      </c>
      <c r="P63" s="2">
        <v>0.3131692232425814</v>
      </c>
      <c r="Q63" s="2">
        <v>100.46644321926971</v>
      </c>
      <c r="R63" s="2">
        <v>16.807742845522149</v>
      </c>
      <c r="S63" s="2">
        <v>9.0528785375720382</v>
      </c>
      <c r="T63" s="2">
        <v>0.5386135795136745</v>
      </c>
      <c r="U63" s="2">
        <v>0.85667994458528007</v>
      </c>
      <c r="V63" s="2">
        <v>2.3439919828105619E-2</v>
      </c>
      <c r="W63" s="2">
        <v>7.2846129498917958E-2</v>
      </c>
      <c r="X63" s="2">
        <v>132.58495260045203</v>
      </c>
      <c r="Y63" s="2">
        <v>2.5176427953575969E-2</v>
      </c>
      <c r="Z63" s="2">
        <v>7.393651909825974E-2</v>
      </c>
      <c r="AA63" s="2">
        <v>116.64624852034163</v>
      </c>
      <c r="AB63" s="2">
        <v>1.5735267470984981E-2</v>
      </c>
      <c r="AC63" s="2">
        <v>0.98207093929281208</v>
      </c>
      <c r="AD63" s="2">
        <v>83.027716283632486</v>
      </c>
      <c r="AE63" s="2">
        <v>0.625</v>
      </c>
      <c r="AF63" s="2">
        <v>70.634926625585209</v>
      </c>
      <c r="AG63" s="2">
        <v>70.660103053538791</v>
      </c>
      <c r="AH63" s="2">
        <v>44.162564408461748</v>
      </c>
      <c r="AI63" s="2">
        <v>44.146829140990754</v>
      </c>
      <c r="AJ63" s="5">
        <v>493.36068543297222</v>
      </c>
      <c r="AL63" s="19">
        <v>1</v>
      </c>
    </row>
    <row r="64" spans="1:38" x14ac:dyDescent="0.35">
      <c r="A64" s="3" t="s">
        <v>33</v>
      </c>
      <c r="B64" s="3">
        <v>400.01</v>
      </c>
      <c r="C64" s="2" t="s">
        <v>52</v>
      </c>
      <c r="D64" s="3" t="s">
        <v>41</v>
      </c>
      <c r="E64" s="5">
        <v>2</v>
      </c>
      <c r="F64" s="2"/>
      <c r="G64" s="2">
        <v>15</v>
      </c>
      <c r="H64" s="2">
        <v>0.625</v>
      </c>
      <c r="I64" s="2">
        <v>99.540127311416342</v>
      </c>
      <c r="J64" s="2">
        <v>2.0132561763873191E-2</v>
      </c>
      <c r="K64" s="2">
        <v>9.9124221708770917E-4</v>
      </c>
      <c r="L64" s="2">
        <v>4.923577181650278E-2</v>
      </c>
      <c r="M64" s="2">
        <v>116.39</v>
      </c>
      <c r="N64" s="2">
        <v>0.21051420117165376</v>
      </c>
      <c r="O64" s="2">
        <v>7.6904350392449361E-2</v>
      </c>
      <c r="P64" s="2">
        <v>0.3653166863063142</v>
      </c>
      <c r="Q64" s="2">
        <v>100.46644321926971</v>
      </c>
      <c r="R64" s="2">
        <v>16.807742845522149</v>
      </c>
      <c r="S64" s="2">
        <v>9.0528785375720382</v>
      </c>
      <c r="T64" s="2">
        <v>0.5386135795136745</v>
      </c>
      <c r="U64" s="2">
        <v>0.85667994458528007</v>
      </c>
      <c r="V64" s="2">
        <v>2.3500680611379773E-2</v>
      </c>
      <c r="W64" s="2">
        <v>7.3034772945100745E-2</v>
      </c>
      <c r="X64" s="2">
        <v>132.24181554634427</v>
      </c>
      <c r="Y64" s="2">
        <v>2.5309377244867648E-2</v>
      </c>
      <c r="Z64" s="2">
        <v>7.45588880225284E-2</v>
      </c>
      <c r="AA64" s="2">
        <v>116.39558407558692</v>
      </c>
      <c r="AB64" s="2">
        <v>1.581836077804228E-2</v>
      </c>
      <c r="AC64" s="2">
        <v>0.98207093929281208</v>
      </c>
      <c r="AD64" s="2">
        <v>83.199102345524423</v>
      </c>
      <c r="AE64" s="2">
        <v>0.625</v>
      </c>
      <c r="AF64" s="2">
        <v>74.233435139971419</v>
      </c>
      <c r="AG64" s="2">
        <v>74.258744517216286</v>
      </c>
      <c r="AH64" s="2">
        <v>46.411715323260182</v>
      </c>
      <c r="AI64" s="2">
        <v>46.395896962482141</v>
      </c>
      <c r="AJ64" s="5">
        <v>493.36068543297222</v>
      </c>
      <c r="AL64" s="19">
        <v>1</v>
      </c>
    </row>
    <row r="65" spans="4:36" x14ac:dyDescent="0.35">
      <c r="E65" s="4"/>
      <c r="AJ65" s="4"/>
    </row>
    <row r="66" spans="4:36" x14ac:dyDescent="0.35">
      <c r="E66" s="4"/>
      <c r="AJ66" s="4"/>
    </row>
    <row r="67" spans="4:36" x14ac:dyDescent="0.35">
      <c r="D67" s="2"/>
      <c r="E67" s="5" t="s">
        <v>59</v>
      </c>
      <c r="F67" s="2"/>
      <c r="G67" s="2" t="s">
        <v>60</v>
      </c>
      <c r="AJ67" s="4"/>
    </row>
    <row r="68" spans="4:36" x14ac:dyDescent="0.35">
      <c r="D68" s="3" t="s">
        <v>32</v>
      </c>
      <c r="E68" s="14">
        <v>549.18364368512698</v>
      </c>
      <c r="F68" s="14"/>
      <c r="G68" s="14">
        <v>22.882651820213624</v>
      </c>
      <c r="AJ68" s="4"/>
    </row>
    <row r="69" spans="4:36" x14ac:dyDescent="0.35">
      <c r="D69" s="3" t="s">
        <v>42</v>
      </c>
      <c r="E69" s="14">
        <v>358.66789852823877</v>
      </c>
      <c r="F69" s="14"/>
      <c r="G69" s="14">
        <v>14.944495772009949</v>
      </c>
      <c r="AJ69" s="4"/>
    </row>
    <row r="70" spans="4:36" x14ac:dyDescent="0.35">
      <c r="D70" s="3" t="s">
        <v>33</v>
      </c>
      <c r="E70" s="14">
        <v>437.38052763370013</v>
      </c>
      <c r="F70" s="14"/>
      <c r="G70" s="14">
        <v>18.224188651404173</v>
      </c>
      <c r="AJ70" s="4"/>
    </row>
    <row r="71" spans="4:36" x14ac:dyDescent="0.35">
      <c r="E71" s="4"/>
      <c r="AJ71" s="4"/>
    </row>
    <row r="72" spans="4:36" x14ac:dyDescent="0.35">
      <c r="E72" s="4"/>
      <c r="AJ72" s="4"/>
    </row>
    <row r="73" spans="4:36" x14ac:dyDescent="0.35">
      <c r="D73" t="s">
        <v>2</v>
      </c>
      <c r="E73" s="4" t="s">
        <v>61</v>
      </c>
      <c r="G73" t="s">
        <v>60</v>
      </c>
      <c r="AJ73" s="4"/>
    </row>
    <row r="74" spans="4:36" x14ac:dyDescent="0.35">
      <c r="D74" s="2" t="s">
        <v>45</v>
      </c>
      <c r="E74" s="12">
        <v>1.436959091193083</v>
      </c>
      <c r="AJ74" s="4"/>
    </row>
    <row r="75" spans="4:36" x14ac:dyDescent="0.35">
      <c r="D75" s="2" t="s">
        <v>49</v>
      </c>
      <c r="E75" s="12">
        <v>0.492852290495367</v>
      </c>
      <c r="AJ75" s="4"/>
    </row>
    <row r="76" spans="4:36" x14ac:dyDescent="0.35">
      <c r="D76" s="2" t="s">
        <v>51</v>
      </c>
      <c r="E76" s="12">
        <v>0.42676483018553957</v>
      </c>
      <c r="AJ76" s="4"/>
    </row>
    <row r="77" spans="4:36" x14ac:dyDescent="0.35">
      <c r="D77" s="2" t="s">
        <v>44</v>
      </c>
      <c r="E77" s="12">
        <v>0.33689885380380491</v>
      </c>
      <c r="AJ77" s="4"/>
    </row>
    <row r="78" spans="4:36" x14ac:dyDescent="0.35">
      <c r="D78" s="2" t="s">
        <v>46</v>
      </c>
      <c r="E78" s="12">
        <v>1.3416031885928341</v>
      </c>
      <c r="AJ78" s="4"/>
    </row>
    <row r="79" spans="4:36" x14ac:dyDescent="0.35">
      <c r="D79" s="2" t="s">
        <v>48</v>
      </c>
      <c r="E79" s="12">
        <v>11.725220815789768</v>
      </c>
      <c r="AJ79" s="4"/>
    </row>
    <row r="80" spans="4:36" x14ac:dyDescent="0.35">
      <c r="D80" s="2" t="s">
        <v>50</v>
      </c>
      <c r="E80" s="12">
        <v>1.2137156080504214</v>
      </c>
      <c r="AJ80" s="4"/>
    </row>
    <row r="81" spans="4:36" x14ac:dyDescent="0.35">
      <c r="D81" s="2" t="s">
        <v>47</v>
      </c>
      <c r="E81" s="12">
        <v>145.38349638045983</v>
      </c>
      <c r="AJ81" s="4"/>
    </row>
    <row r="82" spans="4:36" x14ac:dyDescent="0.35">
      <c r="D82" s="2" t="s">
        <v>52</v>
      </c>
      <c r="E82" s="12">
        <v>77.445933993654705</v>
      </c>
      <c r="AJ82" s="4"/>
    </row>
  </sheetData>
  <conditionalFormatting sqref="D59:D64 D4:D10 D12:D22 D53:D57 D24:D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9793-F4CC-4612-B857-4F9351FE91A5}">
  <dimension ref="A1:AJ82"/>
  <sheetViews>
    <sheetView zoomScale="37" workbookViewId="0">
      <selection activeCell="B1" sqref="B1:B1048576"/>
    </sheetView>
  </sheetViews>
  <sheetFormatPr defaultRowHeight="14.5" x14ac:dyDescent="0.35"/>
  <cols>
    <col min="6" max="6" width="0" hidden="1" customWidth="1"/>
    <col min="36" max="36" width="22.7265625" bestFit="1" customWidth="1"/>
  </cols>
  <sheetData>
    <row r="1" spans="1:36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6" t="s">
        <v>21</v>
      </c>
      <c r="W1" s="6" t="s">
        <v>22</v>
      </c>
      <c r="X1" s="6" t="s">
        <v>23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57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17" t="s">
        <v>58</v>
      </c>
    </row>
    <row r="2" spans="1:36" x14ac:dyDescent="0.35">
      <c r="A2" s="3" t="s">
        <v>32</v>
      </c>
      <c r="B2" s="3">
        <v>100.01</v>
      </c>
      <c r="C2" s="2" t="s">
        <v>45</v>
      </c>
      <c r="D2" s="3" t="s">
        <v>34</v>
      </c>
      <c r="E2" s="5">
        <v>3</v>
      </c>
      <c r="F2" s="2"/>
      <c r="G2" s="2">
        <v>600</v>
      </c>
      <c r="H2" s="2">
        <v>25</v>
      </c>
      <c r="I2" s="2">
        <v>1</v>
      </c>
      <c r="J2">
        <v>1.1144414281902382E-2</v>
      </c>
      <c r="K2">
        <v>8.5200969150754928E-4</v>
      </c>
      <c r="L2">
        <v>7.645172459993195E-2</v>
      </c>
      <c r="M2">
        <v>115.43</v>
      </c>
      <c r="N2">
        <v>0.20544362291024382</v>
      </c>
      <c r="O2">
        <v>9.6174933471128252E-2</v>
      </c>
      <c r="P2">
        <v>0.46813297053832664</v>
      </c>
      <c r="Q2">
        <v>99.738940610398515</v>
      </c>
      <c r="R2">
        <v>16.589878143535611</v>
      </c>
      <c r="S2">
        <v>8.7298982901008895</v>
      </c>
      <c r="T2" s="2">
        <v>0.52621834919881971</v>
      </c>
      <c r="U2" s="2">
        <v>0.85738806323970718</v>
      </c>
      <c r="V2" s="2">
        <v>1.2998098247125519E-2</v>
      </c>
      <c r="W2" s="2">
        <v>3.9268892546616106E-2</v>
      </c>
      <c r="X2" s="2">
        <v>232.42830921500106</v>
      </c>
      <c r="Y2" s="2">
        <v>1.4777909586554124E-2</v>
      </c>
      <c r="Z2" s="2">
        <v>4.1529915759037965E-2</v>
      </c>
      <c r="AA2" s="2">
        <v>190.16694945974987</v>
      </c>
      <c r="AB2" s="2">
        <v>0.36944773966385308</v>
      </c>
      <c r="AC2" s="2">
        <v>0.63461761500691727</v>
      </c>
      <c r="AD2" s="2">
        <v>44.98543367046441</v>
      </c>
      <c r="AE2" s="2">
        <v>25</v>
      </c>
      <c r="AF2" s="2">
        <v>0.56109289143727914</v>
      </c>
      <c r="AG2" s="2">
        <v>0.57587080102383326</v>
      </c>
      <c r="AH2" s="2">
        <v>14.396770025595831</v>
      </c>
      <c r="AI2" s="2">
        <v>14.027322285931978</v>
      </c>
      <c r="AJ2" s="5">
        <v>9.1325837317265943</v>
      </c>
    </row>
    <row r="3" spans="1:36" x14ac:dyDescent="0.35">
      <c r="A3" s="3" t="s">
        <v>32</v>
      </c>
      <c r="B3" s="3">
        <v>200.03</v>
      </c>
      <c r="C3" s="2" t="s">
        <v>45</v>
      </c>
      <c r="D3" s="3" t="s">
        <v>34</v>
      </c>
      <c r="E3" s="5">
        <v>3</v>
      </c>
      <c r="F3" s="2"/>
      <c r="G3" s="2">
        <v>600</v>
      </c>
      <c r="H3" s="2">
        <v>25</v>
      </c>
      <c r="I3" s="2">
        <v>105.647459447835</v>
      </c>
      <c r="J3">
        <v>1.104040935723687E-2</v>
      </c>
      <c r="K3">
        <v>1.0077069158753644E-3</v>
      </c>
      <c r="L3">
        <v>9.1274415944986975E-2</v>
      </c>
      <c r="M3">
        <v>189.77</v>
      </c>
      <c r="N3">
        <v>0.3091615738944431</v>
      </c>
      <c r="O3">
        <v>9.4448071671535641E-2</v>
      </c>
      <c r="P3">
        <v>0.3054974474408097</v>
      </c>
      <c r="Q3">
        <v>99.738940610398515</v>
      </c>
      <c r="R3">
        <v>16.589878143535611</v>
      </c>
      <c r="S3">
        <v>8.7298982901008895</v>
      </c>
      <c r="T3" s="2">
        <v>0.52621834919881971</v>
      </c>
      <c r="U3" s="2">
        <v>0.85738806323970718</v>
      </c>
      <c r="V3" s="2">
        <v>1.2876793870350641E-2</v>
      </c>
      <c r="W3" s="2">
        <v>3.8902819843974298E-2</v>
      </c>
      <c r="X3" s="2">
        <v>234.62030484277858</v>
      </c>
      <c r="Y3" s="2">
        <v>1.4505932163518387E-2</v>
      </c>
      <c r="Z3" s="2">
        <v>3.9895631680444403E-2</v>
      </c>
      <c r="AA3" s="2">
        <v>189.59813517859658</v>
      </c>
      <c r="AB3" s="2">
        <v>0.36264830408795967</v>
      </c>
      <c r="AC3" s="2">
        <v>0.63461761500691727</v>
      </c>
      <c r="AD3" s="2">
        <v>107.35496411328371</v>
      </c>
      <c r="AE3" s="2">
        <v>25</v>
      </c>
      <c r="AF3" s="2">
        <v>0.85062475968560558</v>
      </c>
      <c r="AG3" s="2">
        <v>0.86513069184912395</v>
      </c>
      <c r="AH3" s="2">
        <v>21.628267296228099</v>
      </c>
      <c r="AI3" s="2">
        <v>21.265618992140141</v>
      </c>
      <c r="AJ3" s="5">
        <v>9.1325837317265943</v>
      </c>
    </row>
    <row r="4" spans="1:36" x14ac:dyDescent="0.35">
      <c r="A4" s="3" t="s">
        <v>32</v>
      </c>
      <c r="B4" s="3">
        <v>200.05</v>
      </c>
      <c r="C4" s="2" t="s">
        <v>45</v>
      </c>
      <c r="D4" s="3" t="s">
        <v>34</v>
      </c>
      <c r="E4" s="5">
        <v>3</v>
      </c>
      <c r="F4" s="2"/>
      <c r="G4" s="2">
        <v>600</v>
      </c>
      <c r="H4" s="2">
        <v>25</v>
      </c>
      <c r="I4" s="2">
        <v>48.354564620363846</v>
      </c>
      <c r="J4">
        <v>1.1024036002703803E-2</v>
      </c>
      <c r="K4">
        <v>9.2214428604727339E-4</v>
      </c>
      <c r="L4">
        <v>8.3648519092381801E-2</v>
      </c>
      <c r="M4">
        <v>133.91</v>
      </c>
      <c r="N4">
        <v>0.21314794512087779</v>
      </c>
      <c r="O4">
        <v>9.7206391244370499E-2</v>
      </c>
      <c r="P4">
        <v>0.45605127081682179</v>
      </c>
      <c r="Q4">
        <v>99.738940610398515</v>
      </c>
      <c r="R4">
        <v>16.589878143535611</v>
      </c>
      <c r="S4">
        <v>8.7298982901008895</v>
      </c>
      <c r="T4" s="2">
        <v>0.52621834919881971</v>
      </c>
      <c r="U4" s="2">
        <v>0.85738806323970718</v>
      </c>
      <c r="V4" s="2">
        <v>1.2857697086484538E-2</v>
      </c>
      <c r="W4" s="2">
        <v>3.8844902882160123E-2</v>
      </c>
      <c r="X4" s="2">
        <v>234.96742631214201</v>
      </c>
      <c r="Y4" s="2">
        <v>1.4449422462639252E-2</v>
      </c>
      <c r="Z4" s="2">
        <v>4.0734795609587253E-2</v>
      </c>
      <c r="AA4" s="2">
        <v>195.10327692477213</v>
      </c>
      <c r="AB4" s="2">
        <v>0.3612355615659813</v>
      </c>
      <c r="AC4" s="2">
        <v>0.63461761500691727</v>
      </c>
      <c r="AD4" s="2">
        <v>74.416247387871806</v>
      </c>
      <c r="AE4" s="2">
        <v>25</v>
      </c>
      <c r="AF4" s="2">
        <v>0.6986878767341741</v>
      </c>
      <c r="AG4" s="2">
        <v>0.71313729919681335</v>
      </c>
      <c r="AH4" s="2">
        <v>17.828432479920334</v>
      </c>
      <c r="AI4" s="2">
        <v>17.467196918354354</v>
      </c>
      <c r="AJ4" s="5">
        <v>9.1325837317265943</v>
      </c>
    </row>
    <row r="5" spans="1:36" x14ac:dyDescent="0.35">
      <c r="A5" s="3" t="s">
        <v>32</v>
      </c>
      <c r="B5" s="3">
        <v>300.06</v>
      </c>
      <c r="C5" s="2" t="s">
        <v>45</v>
      </c>
      <c r="D5" s="3" t="s">
        <v>34</v>
      </c>
      <c r="E5" s="5">
        <v>3</v>
      </c>
      <c r="F5" s="2"/>
      <c r="G5" s="2">
        <v>600</v>
      </c>
      <c r="H5" s="2">
        <v>25</v>
      </c>
      <c r="I5" s="2">
        <v>78.828119677466788</v>
      </c>
      <c r="J5">
        <v>1.1124297960611436E-2</v>
      </c>
      <c r="K5">
        <v>1.0519467869524591E-3</v>
      </c>
      <c r="L5">
        <v>9.4562981922738779E-2</v>
      </c>
      <c r="M5">
        <v>91.23</v>
      </c>
      <c r="N5">
        <v>0.17099101820409821</v>
      </c>
      <c r="O5">
        <v>0.13101271034529599</v>
      </c>
      <c r="P5">
        <v>0.76619644541163368</v>
      </c>
      <c r="Q5">
        <v>99.738940610398515</v>
      </c>
      <c r="R5">
        <v>16.589878143535611</v>
      </c>
      <c r="S5">
        <v>8.7298982901008895</v>
      </c>
      <c r="T5" s="2">
        <v>0.52621834919881971</v>
      </c>
      <c r="U5" s="2">
        <v>0.85738806323970718</v>
      </c>
      <c r="V5" s="2">
        <v>1.2974635917576709E-2</v>
      </c>
      <c r="W5" s="2">
        <v>3.9198529515235642E-2</v>
      </c>
      <c r="X5" s="2">
        <v>232.8517013406582</v>
      </c>
      <c r="Y5" s="2">
        <v>1.4848920891862561E-2</v>
      </c>
      <c r="Z5" s="2">
        <v>4.5950414151558552E-2</v>
      </c>
      <c r="AA5" s="2">
        <v>208.40092533311568</v>
      </c>
      <c r="AB5" s="2">
        <v>0.37122302229656401</v>
      </c>
      <c r="AC5" s="2">
        <v>0.63461761500691727</v>
      </c>
      <c r="AD5" s="2">
        <v>95.708890319195461</v>
      </c>
      <c r="AE5" s="2">
        <v>25</v>
      </c>
      <c r="AF5" s="2">
        <v>0.84709515793205037</v>
      </c>
      <c r="AG5" s="2">
        <v>0.86194407882391288</v>
      </c>
      <c r="AH5" s="2">
        <v>21.548601970597822</v>
      </c>
      <c r="AI5" s="2">
        <v>21.177378948301261</v>
      </c>
      <c r="AJ5" s="5">
        <v>9.1325837317265943</v>
      </c>
    </row>
    <row r="6" spans="1:36" x14ac:dyDescent="0.35">
      <c r="A6" s="3" t="s">
        <v>32</v>
      </c>
      <c r="B6" s="3">
        <v>400.03</v>
      </c>
      <c r="C6" s="2" t="s">
        <v>45</v>
      </c>
      <c r="D6" s="3" t="s">
        <v>34</v>
      </c>
      <c r="E6" s="5">
        <v>3</v>
      </c>
      <c r="F6" s="2"/>
      <c r="G6" s="2">
        <v>600</v>
      </c>
      <c r="H6" s="2">
        <v>25</v>
      </c>
      <c r="I6" s="2">
        <v>45.208400318023465</v>
      </c>
      <c r="J6">
        <v>1.1099103566468087E-2</v>
      </c>
      <c r="K6">
        <v>9.7549550596768176E-4</v>
      </c>
      <c r="L6">
        <v>8.7889575957718555E-2</v>
      </c>
      <c r="M6">
        <v>171.47</v>
      </c>
      <c r="N6">
        <v>0.27188004934182503</v>
      </c>
      <c r="O6">
        <v>0.10844146217871069</v>
      </c>
      <c r="P6">
        <v>0.39885774054120143</v>
      </c>
      <c r="Q6">
        <v>99.738940610398515</v>
      </c>
      <c r="R6">
        <v>16.589878143535611</v>
      </c>
      <c r="S6">
        <v>8.7298982901008895</v>
      </c>
      <c r="T6" s="2">
        <v>0.52621834919881971</v>
      </c>
      <c r="U6" s="2">
        <v>0.85738806323970718</v>
      </c>
      <c r="V6" s="2">
        <v>1.2945250864036134E-2</v>
      </c>
      <c r="W6" s="2">
        <v>3.9109544946130705E-2</v>
      </c>
      <c r="X6" s="2">
        <v>233.37902484627699</v>
      </c>
      <c r="Y6" s="2">
        <v>1.4530834635785275E-2</v>
      </c>
      <c r="Z6" s="2">
        <v>4.04659056496103E-2</v>
      </c>
      <c r="AA6" s="2">
        <v>191.64969998424851</v>
      </c>
      <c r="AB6" s="2">
        <v>0.36327086589463187</v>
      </c>
      <c r="AC6" s="2">
        <v>0.63461761500691727</v>
      </c>
      <c r="AD6" s="2">
        <v>71.734135959332605</v>
      </c>
      <c r="AE6" s="2">
        <v>25</v>
      </c>
      <c r="AF6" s="2">
        <v>0.68357749086971842</v>
      </c>
      <c r="AG6" s="2">
        <v>0.69810832550550372</v>
      </c>
      <c r="AH6" s="2">
        <v>17.452708137637593</v>
      </c>
      <c r="AI6" s="2">
        <v>17.089437271742959</v>
      </c>
      <c r="AJ6" s="5">
        <v>9.1325837317265943</v>
      </c>
    </row>
    <row r="7" spans="1:36" x14ac:dyDescent="0.35">
      <c r="A7" s="3" t="s">
        <v>42</v>
      </c>
      <c r="B7" s="3">
        <v>100.01</v>
      </c>
      <c r="C7" s="2" t="s">
        <v>45</v>
      </c>
      <c r="D7" s="3" t="s">
        <v>34</v>
      </c>
      <c r="E7" s="5">
        <v>3</v>
      </c>
      <c r="F7" s="2"/>
      <c r="G7" s="2">
        <v>25</v>
      </c>
      <c r="H7" s="2">
        <v>1.0416666666666667</v>
      </c>
      <c r="I7" s="2">
        <v>71.734135959332605</v>
      </c>
      <c r="J7">
        <v>1.1184836450357142E-2</v>
      </c>
      <c r="K7">
        <v>1.0730621820303995E-3</v>
      </c>
      <c r="L7">
        <v>9.5939014110137985E-2</v>
      </c>
      <c r="M7">
        <v>128.80000000000001</v>
      </c>
      <c r="N7">
        <v>0.21337055913544112</v>
      </c>
      <c r="O7">
        <v>8.7397060031546583E-2</v>
      </c>
      <c r="P7">
        <v>0.40960224496609016</v>
      </c>
      <c r="Q7">
        <v>99.738940610398515</v>
      </c>
      <c r="R7">
        <v>16.589878143535611</v>
      </c>
      <c r="S7">
        <v>8.7298982901008895</v>
      </c>
      <c r="T7" s="2">
        <v>0.52621834919881971</v>
      </c>
      <c r="U7" s="2">
        <v>0.85738806323970718</v>
      </c>
      <c r="V7" s="2">
        <v>1.3045243956504797E-2</v>
      </c>
      <c r="W7" s="2">
        <v>3.9411900971783778E-2</v>
      </c>
      <c r="X7" s="2">
        <v>231.59169033436342</v>
      </c>
      <c r="Y7" s="2">
        <v>1.4701847676500457E-2</v>
      </c>
      <c r="Z7" s="2">
        <v>4.1065220258468801E-2</v>
      </c>
      <c r="AA7" s="2">
        <v>189.98981462453708</v>
      </c>
      <c r="AB7" s="2">
        <v>1.531442466302131E-2</v>
      </c>
      <c r="AC7" s="2">
        <v>0.63461761500691727</v>
      </c>
      <c r="AD7" s="2">
        <v>87.190950153340509</v>
      </c>
      <c r="AE7" s="2">
        <v>1.0416666666666667</v>
      </c>
      <c r="AF7" s="2">
        <v>0.76423044938991314</v>
      </c>
      <c r="AG7" s="2">
        <v>0.77893229706641365</v>
      </c>
      <c r="AH7" s="2">
        <v>0.81138780944418099</v>
      </c>
      <c r="AI7" s="2">
        <v>0.79607338478115952</v>
      </c>
      <c r="AJ7" s="5">
        <v>9.1325837317265943</v>
      </c>
    </row>
    <row r="8" spans="1:36" x14ac:dyDescent="0.35">
      <c r="A8" s="3" t="s">
        <v>42</v>
      </c>
      <c r="B8" s="3">
        <v>200.05</v>
      </c>
      <c r="C8" s="2" t="s">
        <v>45</v>
      </c>
      <c r="D8" s="3" t="s">
        <v>34</v>
      </c>
      <c r="E8" s="5">
        <v>3</v>
      </c>
      <c r="F8" s="2"/>
      <c r="G8" s="2">
        <v>25</v>
      </c>
      <c r="H8" s="2">
        <v>1.0416666666666667</v>
      </c>
      <c r="I8" s="2">
        <v>49.872592869705358</v>
      </c>
      <c r="J8">
        <v>1.1110708264445214E-2</v>
      </c>
      <c r="K8">
        <v>1.0647357496519733E-3</v>
      </c>
      <c r="L8">
        <v>9.5829691889146029E-2</v>
      </c>
      <c r="M8">
        <v>182.09</v>
      </c>
      <c r="N8">
        <v>0.31833519906863722</v>
      </c>
      <c r="O8">
        <v>9.2439748236520486E-2</v>
      </c>
      <c r="P8">
        <v>0.2903849417437161</v>
      </c>
      <c r="Q8">
        <v>99.738940610398515</v>
      </c>
      <c r="R8">
        <v>16.589878143535611</v>
      </c>
      <c r="S8">
        <v>8.7298982901008895</v>
      </c>
      <c r="T8" s="2">
        <v>0.52621834919881971</v>
      </c>
      <c r="U8" s="2">
        <v>0.85738806323970718</v>
      </c>
      <c r="V8" s="2">
        <v>1.2958785806350678E-2</v>
      </c>
      <c r="W8" s="2">
        <v>3.915068236073968E-2</v>
      </c>
      <c r="X8" s="2">
        <v>233.13673645016385</v>
      </c>
      <c r="Y8" s="2">
        <v>1.4707015797391577E-2</v>
      </c>
      <c r="Z8" s="2">
        <v>4.0167235659742118E-2</v>
      </c>
      <c r="AA8" s="2">
        <v>185.70467050124662</v>
      </c>
      <c r="AB8" s="2">
        <v>1.5319808122282893E-2</v>
      </c>
      <c r="AC8" s="2">
        <v>0.63461761500691727</v>
      </c>
      <c r="AD8" s="2">
        <v>73.137525083823022</v>
      </c>
      <c r="AE8" s="2">
        <v>1.0416666666666667</v>
      </c>
      <c r="AF8" s="2">
        <v>0.6881242814241666</v>
      </c>
      <c r="AG8" s="2">
        <v>0.70283129722155813</v>
      </c>
      <c r="AH8" s="2">
        <v>0.73211593460578972</v>
      </c>
      <c r="AI8" s="2">
        <v>0.71679612648350688</v>
      </c>
      <c r="AJ8" s="5">
        <v>9.1325837317265943</v>
      </c>
    </row>
    <row r="9" spans="1:36" x14ac:dyDescent="0.35">
      <c r="A9" s="3" t="s">
        <v>42</v>
      </c>
      <c r="B9" s="3">
        <v>400.03</v>
      </c>
      <c r="C9" s="2" t="s">
        <v>45</v>
      </c>
      <c r="D9" s="3" t="s">
        <v>34</v>
      </c>
      <c r="E9" s="5">
        <v>3</v>
      </c>
      <c r="F9" s="2"/>
      <c r="G9" s="2">
        <v>25</v>
      </c>
      <c r="H9" s="2">
        <v>1.0416666666666667</v>
      </c>
      <c r="I9" s="2">
        <v>44.755881749653199</v>
      </c>
      <c r="J9">
        <v>1.1056221115994356E-2</v>
      </c>
      <c r="K9">
        <v>9.7139035332171307E-4</v>
      </c>
      <c r="L9">
        <v>8.7859164820470376E-2</v>
      </c>
      <c r="M9">
        <v>33.75</v>
      </c>
      <c r="N9">
        <v>0.14276897061347701</v>
      </c>
      <c r="O9">
        <v>0.21905677159710912</v>
      </c>
      <c r="P9">
        <v>1.5343444073023997</v>
      </c>
      <c r="Q9">
        <v>99.738940610398515</v>
      </c>
      <c r="R9">
        <v>16.589878143535611</v>
      </c>
      <c r="S9">
        <v>8.7298982901008895</v>
      </c>
      <c r="T9" s="2">
        <v>0.52621834919881971</v>
      </c>
      <c r="U9" s="2">
        <v>0.85738806323970718</v>
      </c>
      <c r="V9" s="2">
        <v>1.2895235646525761E-2</v>
      </c>
      <c r="W9" s="2">
        <v>3.8958435599810867E-2</v>
      </c>
      <c r="X9" s="2">
        <v>234.28416902061792</v>
      </c>
      <c r="Y9" s="2">
        <v>1.7125427368406561E-2</v>
      </c>
      <c r="Z9" s="2">
        <v>0.10929893335010875</v>
      </c>
      <c r="AA9" s="2">
        <v>372.67742602099935</v>
      </c>
      <c r="AB9" s="2">
        <v>1.783898684209017E-2</v>
      </c>
      <c r="AC9" s="2">
        <v>0.63461761500691727</v>
      </c>
      <c r="AD9" s="2">
        <v>113.55675154494332</v>
      </c>
      <c r="AE9" s="2">
        <v>1.0416666666666667</v>
      </c>
      <c r="AF9" s="2">
        <v>1.4198336638246765</v>
      </c>
      <c r="AG9" s="2">
        <v>1.436959091193083</v>
      </c>
      <c r="AH9" s="2">
        <v>1.4968323866594615</v>
      </c>
      <c r="AI9" s="2">
        <v>1.4789933998173714</v>
      </c>
      <c r="AJ9" s="5">
        <v>9.1325837317265943</v>
      </c>
    </row>
    <row r="10" spans="1:36" x14ac:dyDescent="0.35">
      <c r="A10" s="3" t="s">
        <v>33</v>
      </c>
      <c r="B10" s="3">
        <v>100.01</v>
      </c>
      <c r="C10" s="2" t="s">
        <v>45</v>
      </c>
      <c r="D10" s="3" t="s">
        <v>34</v>
      </c>
      <c r="E10" s="5">
        <v>3</v>
      </c>
      <c r="F10" s="2"/>
      <c r="G10" s="2">
        <v>15</v>
      </c>
      <c r="H10" s="2">
        <v>0.625</v>
      </c>
      <c r="I10" s="2">
        <v>113.55675154494332</v>
      </c>
      <c r="J10">
        <v>1.113179085709012E-2</v>
      </c>
      <c r="K10">
        <v>8.9026786461282733E-4</v>
      </c>
      <c r="L10">
        <v>7.9975259690204581E-2</v>
      </c>
      <c r="M10">
        <v>72.900000000000006</v>
      </c>
      <c r="N10">
        <v>0.15132304076150332</v>
      </c>
      <c r="O10">
        <v>0.12774411939696037</v>
      </c>
      <c r="P10">
        <v>0.84418155195741051</v>
      </c>
      <c r="Q10">
        <v>99.738940610398515</v>
      </c>
      <c r="R10">
        <v>16.589878143535611</v>
      </c>
      <c r="S10">
        <v>8.7298982901008895</v>
      </c>
      <c r="T10" s="2">
        <v>0.52621834919881971</v>
      </c>
      <c r="U10" s="2">
        <v>0.85738806323970718</v>
      </c>
      <c r="V10" s="2">
        <v>1.2983375130075624E-2</v>
      </c>
      <c r="W10" s="2">
        <v>3.9224503948283612E-2</v>
      </c>
      <c r="X10" s="2">
        <v>232.69242692227172</v>
      </c>
      <c r="Y10" s="2">
        <v>1.5059137006090758E-2</v>
      </c>
      <c r="Z10" s="2">
        <v>4.9309922943229487E-2</v>
      </c>
      <c r="AA10" s="2">
        <v>217.43735422327839</v>
      </c>
      <c r="AB10" s="2">
        <v>9.4119606288067242E-3</v>
      </c>
      <c r="AC10" s="2">
        <v>0.63461761500691727</v>
      </c>
      <c r="AD10" s="2">
        <v>118.55209618106333</v>
      </c>
      <c r="AE10" s="2">
        <v>0.625</v>
      </c>
      <c r="AF10" s="2">
        <v>0.98998655393367629</v>
      </c>
      <c r="AG10" s="2">
        <v>1.0050456909397671</v>
      </c>
      <c r="AH10" s="2">
        <v>0.62815355683735441</v>
      </c>
      <c r="AI10" s="2">
        <v>0.61874159620854763</v>
      </c>
      <c r="AJ10" s="5">
        <v>9.1325837317265943</v>
      </c>
    </row>
    <row r="11" spans="1:36" x14ac:dyDescent="0.35">
      <c r="A11" s="3" t="s">
        <v>33</v>
      </c>
      <c r="B11" s="3">
        <v>300.06</v>
      </c>
      <c r="C11" s="2" t="s">
        <v>45</v>
      </c>
      <c r="D11" s="3" t="s">
        <v>34</v>
      </c>
      <c r="E11" s="5">
        <v>3</v>
      </c>
      <c r="F11" s="2"/>
      <c r="G11" s="2">
        <v>15</v>
      </c>
      <c r="H11" s="2">
        <v>0.625</v>
      </c>
      <c r="I11" s="2">
        <v>78.501701875722119</v>
      </c>
      <c r="J11">
        <v>1.1142091503196226E-2</v>
      </c>
      <c r="K11">
        <v>1.0706402012180174E-3</v>
      </c>
      <c r="L11">
        <v>9.6089697424482021E-2</v>
      </c>
      <c r="M11">
        <v>123.03</v>
      </c>
      <c r="N11">
        <v>0.19436969358791945</v>
      </c>
      <c r="O11">
        <v>8.2712641504541259E-2</v>
      </c>
      <c r="P11">
        <v>0.42554289188673217</v>
      </c>
      <c r="Q11">
        <v>99.738940610398515</v>
      </c>
      <c r="R11">
        <v>16.589878143535611</v>
      </c>
      <c r="S11">
        <v>8.7298982901008895</v>
      </c>
      <c r="T11" s="2">
        <v>0.52621834919881971</v>
      </c>
      <c r="U11" s="2">
        <v>0.85738806323970718</v>
      </c>
      <c r="V11" s="2">
        <v>1.2995389113647058E-2</v>
      </c>
      <c r="W11" s="2">
        <v>3.9261279934594467E-2</v>
      </c>
      <c r="X11" s="2">
        <v>232.48015041643799</v>
      </c>
      <c r="Y11" s="2">
        <v>1.4575245194179607E-2</v>
      </c>
      <c r="Z11" s="2">
        <v>4.1037751156885773E-2</v>
      </c>
      <c r="AA11" s="2">
        <v>193.17539757480276</v>
      </c>
      <c r="AB11" s="2">
        <v>9.1095282463622539E-3</v>
      </c>
      <c r="AC11" s="2">
        <v>0.63461761500691727</v>
      </c>
      <c r="AD11" s="2">
        <v>91.973667221401016</v>
      </c>
      <c r="AE11" s="2">
        <v>0.625</v>
      </c>
      <c r="AF11" s="2">
        <v>0.78646219818537555</v>
      </c>
      <c r="AG11" s="2">
        <v>0.80103744337955518</v>
      </c>
      <c r="AH11" s="2">
        <v>0.50064840211222195</v>
      </c>
      <c r="AI11" s="2">
        <v>0.4915388738658597</v>
      </c>
      <c r="AJ11" s="5">
        <v>9.1325837317265943</v>
      </c>
    </row>
    <row r="12" spans="1:36" x14ac:dyDescent="0.35">
      <c r="A12" s="3" t="s">
        <v>33</v>
      </c>
      <c r="B12" s="3">
        <v>400.03</v>
      </c>
      <c r="C12" s="2" t="s">
        <v>45</v>
      </c>
      <c r="D12" s="3" t="s">
        <v>34</v>
      </c>
      <c r="E12" s="5">
        <v>3</v>
      </c>
      <c r="F12" s="2"/>
      <c r="G12" s="2">
        <v>15</v>
      </c>
      <c r="H12" s="2">
        <v>0.625</v>
      </c>
      <c r="I12" s="2">
        <v>44.694964412073688</v>
      </c>
      <c r="J12">
        <v>1.0912129109285114E-2</v>
      </c>
      <c r="K12">
        <v>1.0930209107539173E-3</v>
      </c>
      <c r="L12">
        <v>0.10016568717317205</v>
      </c>
      <c r="M12">
        <v>138.27000000000001</v>
      </c>
      <c r="N12">
        <v>0.23852299977321637</v>
      </c>
      <c r="O12">
        <v>9.8076129537983517E-2</v>
      </c>
      <c r="P12">
        <v>0.4111810166366876</v>
      </c>
      <c r="Q12">
        <v>99.738940610398515</v>
      </c>
      <c r="R12">
        <v>16.589878143535611</v>
      </c>
      <c r="S12">
        <v>8.7298982901008895</v>
      </c>
      <c r="T12" s="2">
        <v>0.52621834919881971</v>
      </c>
      <c r="U12" s="2">
        <v>0.85738806323970718</v>
      </c>
      <c r="V12" s="2">
        <v>1.2727176382713784E-2</v>
      </c>
      <c r="W12" s="2">
        <v>3.8451061729834271E-2</v>
      </c>
      <c r="X12" s="2">
        <v>237.38004640270509</v>
      </c>
      <c r="Y12" s="2">
        <v>1.4452228814717952E-2</v>
      </c>
      <c r="Z12" s="2">
        <v>4.0082301949566287E-2</v>
      </c>
      <c r="AA12" s="2">
        <v>191.90354503459253</v>
      </c>
      <c r="AB12" s="2">
        <v>9.0326430091987198E-3</v>
      </c>
      <c r="AC12" s="2">
        <v>0.63461761500691727</v>
      </c>
      <c r="AD12" s="2">
        <v>71.486505482382839</v>
      </c>
      <c r="AE12" s="2">
        <v>0.625</v>
      </c>
      <c r="AF12" s="2">
        <v>0.67913448671231236</v>
      </c>
      <c r="AG12" s="2">
        <v>0.69358671552703033</v>
      </c>
      <c r="AH12" s="2">
        <v>0.43349169720439396</v>
      </c>
      <c r="AI12" s="2">
        <v>0.42445905419519525</v>
      </c>
      <c r="AJ12" s="5">
        <v>9.1325837317265943</v>
      </c>
    </row>
    <row r="13" spans="1:36" x14ac:dyDescent="0.35">
      <c r="A13" s="3"/>
      <c r="B13" s="3"/>
      <c r="C13" s="2"/>
      <c r="D13" s="3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5"/>
    </row>
    <row r="14" spans="1:36" x14ac:dyDescent="0.35">
      <c r="A14" s="3" t="s">
        <v>32</v>
      </c>
      <c r="B14" s="3">
        <v>100.05</v>
      </c>
      <c r="C14" s="2" t="s">
        <v>49</v>
      </c>
      <c r="D14" s="3" t="s">
        <v>38</v>
      </c>
      <c r="E14" s="5">
        <v>3</v>
      </c>
      <c r="F14" s="2"/>
      <c r="G14" s="2">
        <v>600</v>
      </c>
      <c r="H14" s="2">
        <v>25</v>
      </c>
      <c r="I14" s="2">
        <v>49.595124736557892</v>
      </c>
      <c r="J14">
        <v>1.1202415181527967E-2</v>
      </c>
      <c r="K14">
        <v>1.0053571244270974E-3</v>
      </c>
      <c r="L14">
        <v>8.9744676316305796E-2</v>
      </c>
      <c r="M14">
        <v>41.71</v>
      </c>
      <c r="N14">
        <v>0.15101590405831636</v>
      </c>
      <c r="O14">
        <v>0.220060642181125</v>
      </c>
      <c r="P14">
        <v>1.4572017666175499</v>
      </c>
      <c r="Q14">
        <v>99.415492373658495</v>
      </c>
      <c r="R14">
        <v>16.338183921988431</v>
      </c>
      <c r="S14">
        <v>8.2169589990695098</v>
      </c>
      <c r="T14" s="2">
        <v>0.50292976491780539</v>
      </c>
      <c r="U14" s="2">
        <v>0.85885386585684753</v>
      </c>
      <c r="V14" s="2">
        <v>1.304344735102487E-2</v>
      </c>
      <c r="W14" s="2">
        <v>3.7688655938642769E-2</v>
      </c>
      <c r="X14" s="2">
        <v>221.52659427662539</v>
      </c>
      <c r="Y14" s="2">
        <v>1.666406360751771E-2</v>
      </c>
      <c r="Z14" s="2">
        <v>8.9131859517512013E-2</v>
      </c>
      <c r="AA14" s="2">
        <v>320.97494844654148</v>
      </c>
      <c r="AB14" s="2">
        <v>0.41660159018794274</v>
      </c>
      <c r="AC14" s="2">
        <v>0.39270400740553008</v>
      </c>
      <c r="AD14" s="2">
        <v>70.590535743215497</v>
      </c>
      <c r="AE14" s="2">
        <v>25</v>
      </c>
      <c r="AF14" s="2">
        <v>0.30681574054221489</v>
      </c>
      <c r="AG14" s="2">
        <v>0.3234798041497326</v>
      </c>
      <c r="AH14" s="2">
        <v>8.0869951037433143</v>
      </c>
      <c r="AI14" s="2">
        <v>7.6703935135553722</v>
      </c>
      <c r="AJ14" s="5">
        <v>2.2917255752070527</v>
      </c>
    </row>
    <row r="15" spans="1:36" x14ac:dyDescent="0.35">
      <c r="A15" s="3" t="s">
        <v>32</v>
      </c>
      <c r="B15" s="3">
        <v>300.02999999999997</v>
      </c>
      <c r="C15" s="2" t="s">
        <v>49</v>
      </c>
      <c r="D15" s="3" t="s">
        <v>38</v>
      </c>
      <c r="E15" s="5">
        <v>2</v>
      </c>
      <c r="F15" s="2"/>
      <c r="G15" s="2">
        <v>600</v>
      </c>
      <c r="H15" s="2">
        <v>25</v>
      </c>
      <c r="I15" s="2">
        <v>82.694655729224323</v>
      </c>
      <c r="J15">
        <v>1.1073679534659715E-2</v>
      </c>
      <c r="K15">
        <v>1.0090318027559612E-3</v>
      </c>
      <c r="L15">
        <v>9.111983054934665E-2</v>
      </c>
      <c r="M15">
        <v>167.42</v>
      </c>
      <c r="N15">
        <v>0.26897344680507118</v>
      </c>
      <c r="O15">
        <v>0.1077069298757138</v>
      </c>
      <c r="P15">
        <v>0.40043703627656047</v>
      </c>
      <c r="Q15">
        <v>99.415492373658495</v>
      </c>
      <c r="R15">
        <v>16.338183921988431</v>
      </c>
      <c r="S15">
        <v>8.2169589990695098</v>
      </c>
      <c r="T15" s="2">
        <v>0.50292976491780539</v>
      </c>
      <c r="U15" s="2">
        <v>0.85885386585684753</v>
      </c>
      <c r="V15" s="2">
        <v>1.2893554974700969E-2</v>
      </c>
      <c r="W15" s="2">
        <v>3.725557212552897E-2</v>
      </c>
      <c r="X15" s="2">
        <v>224.10207848497987</v>
      </c>
      <c r="Y15" s="2">
        <v>1.45001339187045E-2</v>
      </c>
      <c r="Z15" s="2">
        <v>3.8642887906391608E-2</v>
      </c>
      <c r="AA15" s="2">
        <v>183.79155349545744</v>
      </c>
      <c r="AB15" s="2">
        <v>0.36250334796761252</v>
      </c>
      <c r="AC15" s="2">
        <v>0.39270400740553008</v>
      </c>
      <c r="AD15" s="2">
        <v>90.028956825786111</v>
      </c>
      <c r="AE15" s="2">
        <v>25</v>
      </c>
      <c r="AF15" s="2">
        <v>0.4103819112288925</v>
      </c>
      <c r="AG15" s="2">
        <v>0.42488204514759698</v>
      </c>
      <c r="AH15" s="2">
        <v>10.622051128689925</v>
      </c>
      <c r="AI15" s="2">
        <v>10.259547780722313</v>
      </c>
      <c r="AJ15" s="5">
        <v>2.2917255752070527</v>
      </c>
    </row>
    <row r="16" spans="1:36" x14ac:dyDescent="0.35">
      <c r="A16" s="3" t="s">
        <v>32</v>
      </c>
      <c r="B16" s="3">
        <v>300.07</v>
      </c>
      <c r="C16" s="2" t="s">
        <v>49</v>
      </c>
      <c r="D16" s="3" t="s">
        <v>38</v>
      </c>
      <c r="E16" s="5">
        <v>2</v>
      </c>
      <c r="F16" s="2"/>
      <c r="G16" s="2">
        <v>600</v>
      </c>
      <c r="H16" s="2">
        <v>25</v>
      </c>
      <c r="I16" s="2">
        <v>95.708890319195461</v>
      </c>
      <c r="J16">
        <v>1.1147833753189798E-2</v>
      </c>
      <c r="K16">
        <v>9.5838014483826334E-4</v>
      </c>
      <c r="L16">
        <v>8.5970078676858283E-2</v>
      </c>
      <c r="M16">
        <v>99.89</v>
      </c>
      <c r="N16">
        <v>0.18754213106819598</v>
      </c>
      <c r="O16">
        <v>0.16647751257373228</v>
      </c>
      <c r="P16">
        <v>0.88768060608843158</v>
      </c>
      <c r="Q16">
        <v>99.415492373658495</v>
      </c>
      <c r="R16">
        <v>16.338183921988431</v>
      </c>
      <c r="S16">
        <v>8.2169589990695098</v>
      </c>
      <c r="T16" s="2">
        <v>0.50292976491780539</v>
      </c>
      <c r="U16" s="2">
        <v>0.85885386585684753</v>
      </c>
      <c r="V16" s="2">
        <v>1.2979895877941943E-2</v>
      </c>
      <c r="W16" s="2">
        <v>3.7504907446871197E-2</v>
      </c>
      <c r="X16" s="2">
        <v>222.610518271616</v>
      </c>
      <c r="Y16" s="2">
        <v>1.4857382423824374E-2</v>
      </c>
      <c r="Z16" s="2">
        <v>4.5741936193725331E-2</v>
      </c>
      <c r="AA16" s="2">
        <v>207.21917464667266</v>
      </c>
      <c r="AB16" s="2">
        <v>0.37143456059560936</v>
      </c>
      <c r="AC16" s="2">
        <v>0.39270400740553008</v>
      </c>
      <c r="AD16" s="2">
        <v>103.5909057736425</v>
      </c>
      <c r="AE16" s="2">
        <v>25</v>
      </c>
      <c r="AF16" s="2">
        <v>0.4779949080715426</v>
      </c>
      <c r="AG16" s="2">
        <v>0.492852290495367</v>
      </c>
      <c r="AH16" s="2">
        <v>12.321307262384176</v>
      </c>
      <c r="AI16" s="2">
        <v>11.949872701788564</v>
      </c>
      <c r="AJ16" s="5">
        <v>2.2917255752070527</v>
      </c>
    </row>
    <row r="17" spans="1:36" x14ac:dyDescent="0.35">
      <c r="A17" s="3" t="s">
        <v>33</v>
      </c>
      <c r="B17" s="3">
        <v>100.05</v>
      </c>
      <c r="C17" s="2" t="s">
        <v>49</v>
      </c>
      <c r="D17" s="3" t="s">
        <v>38</v>
      </c>
      <c r="E17" s="5">
        <v>3</v>
      </c>
      <c r="F17" s="2"/>
      <c r="G17" s="2">
        <v>15</v>
      </c>
      <c r="H17" s="2">
        <v>0.625</v>
      </c>
      <c r="I17" s="2">
        <v>55.322767514606674</v>
      </c>
      <c r="J17">
        <v>1.1198610457614404E-2</v>
      </c>
      <c r="K17">
        <v>1.1201133310178269E-3</v>
      </c>
      <c r="L17">
        <v>0.10002252826431828</v>
      </c>
      <c r="M17">
        <v>177.26</v>
      </c>
      <c r="N17">
        <v>0.30727663766614705</v>
      </c>
      <c r="O17">
        <v>9.7346246064181532E-2</v>
      </c>
      <c r="P17">
        <v>0.31680327799586</v>
      </c>
      <c r="Q17">
        <v>99.415492373658495</v>
      </c>
      <c r="R17">
        <v>16.338183921988431</v>
      </c>
      <c r="S17">
        <v>8.2169589990695098</v>
      </c>
      <c r="T17" s="2">
        <v>0.50292976491780539</v>
      </c>
      <c r="U17" s="2">
        <v>0.85885386585684753</v>
      </c>
      <c r="V17" s="2">
        <v>1.303901734952541E-2</v>
      </c>
      <c r="W17" s="2">
        <v>3.7676186713927071E-2</v>
      </c>
      <c r="X17" s="2">
        <v>221.60380552096717</v>
      </c>
      <c r="Y17" s="2">
        <v>1.477249719645166E-2</v>
      </c>
      <c r="Z17" s="2">
        <v>3.8772037955862697E-2</v>
      </c>
      <c r="AA17" s="2">
        <v>177.66864768812633</v>
      </c>
      <c r="AB17" s="2">
        <v>9.2328107477822868E-3</v>
      </c>
      <c r="AC17" s="2">
        <v>0.39270400740553008</v>
      </c>
      <c r="AD17" s="2">
        <v>62.675332848540791</v>
      </c>
      <c r="AE17" s="2">
        <v>0.625</v>
      </c>
      <c r="AF17" s="2">
        <v>0.1710094908792405</v>
      </c>
      <c r="AG17" s="2">
        <v>0.18578198807569216</v>
      </c>
      <c r="AH17" s="2">
        <v>0.11611374254730759</v>
      </c>
      <c r="AI17" s="2">
        <v>0.10688093179952532</v>
      </c>
      <c r="AJ17" s="5">
        <v>2.2917255752070527</v>
      </c>
    </row>
    <row r="18" spans="1:36" x14ac:dyDescent="0.35">
      <c r="A18" s="3" t="s">
        <v>33</v>
      </c>
      <c r="B18" s="3">
        <v>300.02999999999997</v>
      </c>
      <c r="C18" s="2" t="s">
        <v>49</v>
      </c>
      <c r="D18" s="3" t="s">
        <v>38</v>
      </c>
      <c r="E18" s="5">
        <v>2</v>
      </c>
      <c r="F18" s="2"/>
      <c r="G18" s="2">
        <v>15</v>
      </c>
      <c r="H18" s="2">
        <v>0.625</v>
      </c>
      <c r="I18" s="2">
        <v>82.78648668755902</v>
      </c>
      <c r="J18">
        <v>1.1140088370966882E-2</v>
      </c>
      <c r="K18">
        <v>8.1120632450432085E-4</v>
      </c>
      <c r="L18">
        <v>7.2818661530412415E-2</v>
      </c>
      <c r="M18">
        <v>137.74</v>
      </c>
      <c r="N18">
        <v>0.2345750995805678</v>
      </c>
      <c r="O18">
        <v>9.9457613731974676E-2</v>
      </c>
      <c r="P18">
        <v>0.4239904998860064</v>
      </c>
      <c r="Q18">
        <v>99.415492373658495</v>
      </c>
      <c r="R18">
        <v>16.338183921988431</v>
      </c>
      <c r="S18">
        <v>8.2169589990695098</v>
      </c>
      <c r="T18" s="2">
        <v>0.50292976491780539</v>
      </c>
      <c r="U18" s="2">
        <v>0.85885386585684753</v>
      </c>
      <c r="V18" s="2">
        <v>1.2970877600757862E-2</v>
      </c>
      <c r="W18" s="2">
        <v>3.7478497276236963E-2</v>
      </c>
      <c r="X18" s="2">
        <v>222.76319951044792</v>
      </c>
      <c r="Y18" s="2">
        <v>1.4673905766726846E-2</v>
      </c>
      <c r="Z18" s="2">
        <v>3.9180210165268459E-2</v>
      </c>
      <c r="AA18" s="2">
        <v>181.95974087197797</v>
      </c>
      <c r="AB18" s="2">
        <v>9.1711911042042793E-3</v>
      </c>
      <c r="AC18" s="2">
        <v>0.39270400740553008</v>
      </c>
      <c r="AD18" s="2">
        <v>89.906871374559785</v>
      </c>
      <c r="AE18" s="2">
        <v>0.625</v>
      </c>
      <c r="AF18" s="2">
        <v>0.41258835263992388</v>
      </c>
      <c r="AG18" s="2">
        <v>0.42726225840665072</v>
      </c>
      <c r="AH18" s="2">
        <v>0.26703891150415671</v>
      </c>
      <c r="AI18" s="2">
        <v>0.25786772039995243</v>
      </c>
      <c r="AJ18" s="5">
        <v>2.2917255752070527</v>
      </c>
    </row>
    <row r="19" spans="1:36" x14ac:dyDescent="0.35">
      <c r="A19" s="3" t="s">
        <v>33</v>
      </c>
      <c r="B19" s="3">
        <v>300.07</v>
      </c>
      <c r="C19" s="2" t="s">
        <v>49</v>
      </c>
      <c r="D19" s="3" t="s">
        <v>38</v>
      </c>
      <c r="E19" s="5">
        <v>2</v>
      </c>
      <c r="F19" s="2"/>
      <c r="G19" s="2">
        <v>15</v>
      </c>
      <c r="H19" s="2">
        <v>0.625</v>
      </c>
      <c r="I19" s="2">
        <v>91.973667221401016</v>
      </c>
      <c r="J19">
        <v>1.1172761257375222E-2</v>
      </c>
      <c r="K19">
        <v>1.028040744289873E-3</v>
      </c>
      <c r="L19">
        <v>9.2013130917950631E-2</v>
      </c>
      <c r="M19">
        <v>198.25</v>
      </c>
      <c r="N19">
        <v>0.32923666006910257</v>
      </c>
      <c r="O19">
        <v>0.10093961015263699</v>
      </c>
      <c r="P19">
        <v>0.30658678815248291</v>
      </c>
      <c r="Q19">
        <v>99.415492373658495</v>
      </c>
      <c r="R19">
        <v>16.338183921988431</v>
      </c>
      <c r="S19">
        <v>8.2169589990695098</v>
      </c>
      <c r="T19" s="2">
        <v>0.50292976491780539</v>
      </c>
      <c r="U19" s="2">
        <v>0.85885386585684753</v>
      </c>
      <c r="V19" s="2">
        <v>1.3008920028820689E-2</v>
      </c>
      <c r="W19" s="2">
        <v>3.7588956419074969E-2</v>
      </c>
      <c r="X19" s="2">
        <v>222.11494486167305</v>
      </c>
      <c r="Y19" s="2">
        <v>1.4669634581502165E-2</v>
      </c>
      <c r="Z19" s="2">
        <v>3.8607092453831392E-2</v>
      </c>
      <c r="AA19" s="2">
        <v>179.40250552873002</v>
      </c>
      <c r="AB19" s="2">
        <v>9.1685216134388525E-3</v>
      </c>
      <c r="AC19" s="2">
        <v>0.39270400740553008</v>
      </c>
      <c r="AD19" s="2">
        <v>97.398377564282711</v>
      </c>
      <c r="AE19" s="2">
        <v>0.625</v>
      </c>
      <c r="AF19" s="2">
        <v>0.42279755435051097</v>
      </c>
      <c r="AG19" s="2">
        <v>0.43746718893201314</v>
      </c>
      <c r="AH19" s="2">
        <v>0.27341699308250822</v>
      </c>
      <c r="AI19" s="2">
        <v>0.26424847146906938</v>
      </c>
      <c r="AJ19" s="5">
        <v>2.2917255752070527</v>
      </c>
    </row>
    <row r="20" spans="1:36" x14ac:dyDescent="0.35">
      <c r="A20" s="3"/>
      <c r="B20" s="3"/>
      <c r="C20" s="2"/>
      <c r="D20" s="3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5"/>
    </row>
    <row r="21" spans="1:36" x14ac:dyDescent="0.35">
      <c r="A21" s="3" t="s">
        <v>32</v>
      </c>
      <c r="B21" s="3">
        <v>100.08</v>
      </c>
      <c r="C21" s="2" t="s">
        <v>51</v>
      </c>
      <c r="D21" s="3" t="s">
        <v>40</v>
      </c>
      <c r="E21" s="5">
        <v>2</v>
      </c>
      <c r="F21" s="2"/>
      <c r="G21" s="2">
        <v>600</v>
      </c>
      <c r="H21" s="2">
        <v>25</v>
      </c>
      <c r="I21" s="2">
        <v>108.53400199098037</v>
      </c>
      <c r="J21">
        <v>1.5433972243378198E-2</v>
      </c>
      <c r="K21">
        <v>1.0846156121390004E-3</v>
      </c>
      <c r="L21">
        <v>7.0274560238654346E-2</v>
      </c>
      <c r="M21">
        <v>116.84</v>
      </c>
      <c r="N21">
        <v>0.19549536498495848</v>
      </c>
      <c r="O21">
        <v>9.0458762079050431E-2</v>
      </c>
      <c r="P21">
        <v>0.46271563566742557</v>
      </c>
      <c r="Q21">
        <v>100.10047669555644</v>
      </c>
      <c r="R21">
        <v>16.477767589000301</v>
      </c>
      <c r="S21">
        <v>7.9955693879532959</v>
      </c>
      <c r="T21" s="2">
        <v>0.48523377604201201</v>
      </c>
      <c r="U21" s="2">
        <v>0.8586548657502544</v>
      </c>
      <c r="V21" s="2">
        <v>1.7974593587020183E-2</v>
      </c>
      <c r="W21" s="2">
        <v>5.1722263863825675E-2</v>
      </c>
      <c r="X21" s="2">
        <v>160.08821652305747</v>
      </c>
      <c r="Y21" s="2">
        <v>1.9647782263714452E-2</v>
      </c>
      <c r="Z21" s="2">
        <v>5.3879034632318253E-2</v>
      </c>
      <c r="AA21" s="2">
        <v>139.57021015790806</v>
      </c>
      <c r="AB21" s="2">
        <v>0.49119455659286132</v>
      </c>
      <c r="AC21" s="2">
        <v>0.34903336939036983</v>
      </c>
      <c r="AD21" s="2">
        <v>107.37057186546863</v>
      </c>
      <c r="AE21" s="2">
        <v>25</v>
      </c>
      <c r="AF21" s="2">
        <v>0.40711704792182513</v>
      </c>
      <c r="AG21" s="2">
        <v>0.42676483018553957</v>
      </c>
      <c r="AH21" s="2">
        <v>10.66912075463849</v>
      </c>
      <c r="AI21" s="2">
        <v>10.177926198045629</v>
      </c>
      <c r="AJ21" s="5">
        <v>1.3179200584505204</v>
      </c>
    </row>
    <row r="22" spans="1:36" x14ac:dyDescent="0.35">
      <c r="A22" s="3" t="s">
        <v>32</v>
      </c>
      <c r="B22" s="3">
        <v>300.08</v>
      </c>
      <c r="C22" s="2" t="s">
        <v>51</v>
      </c>
      <c r="D22" s="3" t="s">
        <v>40</v>
      </c>
      <c r="E22" s="5">
        <v>3</v>
      </c>
      <c r="F22" s="2"/>
      <c r="G22" s="2">
        <v>600</v>
      </c>
      <c r="H22" s="2">
        <v>25</v>
      </c>
      <c r="I22" s="2">
        <v>103.5909057736425</v>
      </c>
      <c r="J22">
        <v>1.5301231032788149E-2</v>
      </c>
      <c r="K22">
        <v>1.1170566924396871E-3</v>
      </c>
      <c r="L22">
        <v>7.3004367429392383E-2</v>
      </c>
      <c r="M22">
        <v>36.51</v>
      </c>
      <c r="N22">
        <v>0.12456088831900715</v>
      </c>
      <c r="O22">
        <v>0.1514309887390384</v>
      </c>
      <c r="P22">
        <v>1.2157185998161435</v>
      </c>
      <c r="Q22">
        <v>100.10047669555644</v>
      </c>
      <c r="R22">
        <v>16.477767589000301</v>
      </c>
      <c r="S22">
        <v>7.9955693879532959</v>
      </c>
      <c r="T22" s="2">
        <v>0.48523377604201201</v>
      </c>
      <c r="U22" s="2">
        <v>0.8586548657502544</v>
      </c>
      <c r="V22" s="2">
        <v>1.7820001543249409E-2</v>
      </c>
      <c r="W22" s="2">
        <v>5.1277532666199693E-2</v>
      </c>
      <c r="X22" s="2">
        <v>161.47736179829502</v>
      </c>
      <c r="Y22" s="2">
        <v>2.1231693910244948E-2</v>
      </c>
      <c r="Z22" s="2">
        <v>9.2172141414647815E-2</v>
      </c>
      <c r="AA22" s="2">
        <v>204.47037264215206</v>
      </c>
      <c r="AB22" s="2">
        <v>0.53079234775612372</v>
      </c>
      <c r="AC22" s="2">
        <v>0.34903336939036983</v>
      </c>
      <c r="AD22" s="2">
        <v>105.40398854073543</v>
      </c>
      <c r="AE22" s="2">
        <v>25</v>
      </c>
      <c r="AF22" s="2">
        <v>0.24438655652996294</v>
      </c>
      <c r="AG22" s="2">
        <v>0.26561825044020787</v>
      </c>
      <c r="AH22" s="2">
        <v>6.6404562610051965</v>
      </c>
      <c r="AI22" s="2">
        <v>6.1096639132490731</v>
      </c>
      <c r="AJ22" s="5">
        <v>1.3179200584505204</v>
      </c>
    </row>
    <row r="23" spans="1:36" x14ac:dyDescent="0.35">
      <c r="A23" s="3" t="s">
        <v>33</v>
      </c>
      <c r="B23" s="3">
        <v>100.08</v>
      </c>
      <c r="C23" s="2" t="s">
        <v>51</v>
      </c>
      <c r="D23" s="3" t="s">
        <v>40</v>
      </c>
      <c r="E23" s="5">
        <v>2</v>
      </c>
      <c r="F23" s="2"/>
      <c r="G23" s="2">
        <v>15</v>
      </c>
      <c r="H23" s="2">
        <v>0.625</v>
      </c>
      <c r="I23" s="2">
        <v>79.836125947958038</v>
      </c>
      <c r="J23">
        <v>1.5120677831130034E-2</v>
      </c>
      <c r="K23">
        <v>1.0481137897880223E-3</v>
      </c>
      <c r="L23">
        <v>6.9316587622162987E-2</v>
      </c>
      <c r="M23">
        <v>159.66999999999999</v>
      </c>
      <c r="N23">
        <v>0.25759396716661104</v>
      </c>
      <c r="O23">
        <v>9.3574337349007622E-2</v>
      </c>
      <c r="P23">
        <v>0.36326292256869513</v>
      </c>
      <c r="Q23">
        <v>100.10047669555644</v>
      </c>
      <c r="R23">
        <v>16.477767589000301</v>
      </c>
      <c r="S23">
        <v>7.9955693879532959</v>
      </c>
      <c r="T23" s="2">
        <v>0.48523377604201201</v>
      </c>
      <c r="U23" s="2">
        <v>0.8586548657502544</v>
      </c>
      <c r="V23" s="2">
        <v>1.7609727067601555E-2</v>
      </c>
      <c r="W23" s="2">
        <v>5.0672279727738412E-2</v>
      </c>
      <c r="X23" s="2">
        <v>163.40494445349293</v>
      </c>
      <c r="Y23" s="2">
        <v>1.9223016772409039E-2</v>
      </c>
      <c r="Z23" s="2">
        <v>5.1911704974425536E-2</v>
      </c>
      <c r="AA23" s="2">
        <v>140.48249222656622</v>
      </c>
      <c r="AB23" s="2">
        <v>1.2014385482755649E-2</v>
      </c>
      <c r="AC23" s="2">
        <v>0.34903336939036983</v>
      </c>
      <c r="AD23" s="2">
        <v>82.247380797371065</v>
      </c>
      <c r="AE23" s="2">
        <v>0.625</v>
      </c>
      <c r="AF23" s="2">
        <v>0.35370757316470652</v>
      </c>
      <c r="AG23" s="2">
        <v>0.37293058993711559</v>
      </c>
      <c r="AH23" s="2">
        <v>0.23308161871069724</v>
      </c>
      <c r="AI23" s="2">
        <v>0.22106723322794158</v>
      </c>
      <c r="AJ23" s="5">
        <v>1.3179200584505204</v>
      </c>
    </row>
    <row r="24" spans="1:36" x14ac:dyDescent="0.35">
      <c r="A24" s="3" t="s">
        <v>33</v>
      </c>
      <c r="B24" s="3">
        <v>300.08</v>
      </c>
      <c r="C24" s="2" t="s">
        <v>51</v>
      </c>
      <c r="D24" s="3" t="s">
        <v>40</v>
      </c>
      <c r="E24" s="5">
        <v>3</v>
      </c>
      <c r="F24" s="2"/>
      <c r="G24" s="2">
        <v>15</v>
      </c>
      <c r="H24" s="2">
        <v>0.625</v>
      </c>
      <c r="I24" s="2">
        <v>97.398377564282711</v>
      </c>
      <c r="J24">
        <v>1.5445328657452873E-2</v>
      </c>
      <c r="K24">
        <v>8.6593038119760213E-4</v>
      </c>
      <c r="L24">
        <v>5.6064225009531447E-2</v>
      </c>
      <c r="M24">
        <v>41.69</v>
      </c>
      <c r="N24">
        <v>0.12383138746078083</v>
      </c>
      <c r="O24">
        <v>0.14965642621468678</v>
      </c>
      <c r="P24">
        <v>1.2085500234105437</v>
      </c>
      <c r="Q24">
        <v>100.10047669555644</v>
      </c>
      <c r="R24">
        <v>16.477767589000301</v>
      </c>
      <c r="S24">
        <v>7.9955693879532959</v>
      </c>
      <c r="T24" s="2">
        <v>0.48523377604201201</v>
      </c>
      <c r="U24" s="2">
        <v>0.8586548657502544</v>
      </c>
      <c r="V24" s="2">
        <v>1.7987819406295954E-2</v>
      </c>
      <c r="W24" s="2">
        <v>5.1759741710971141E-2</v>
      </c>
      <c r="X24" s="2">
        <v>159.96871752852761</v>
      </c>
      <c r="Y24" s="2">
        <v>2.0958109342990146E-2</v>
      </c>
      <c r="Z24" s="2">
        <v>8.7153350645537378E-2</v>
      </c>
      <c r="AA24" s="2">
        <v>198.41745950637932</v>
      </c>
      <c r="AB24" s="2">
        <v>1.309881833936884E-2</v>
      </c>
      <c r="AC24" s="2">
        <v>0.34903336939036983</v>
      </c>
      <c r="AD24" s="2">
        <v>99.540127311416342</v>
      </c>
      <c r="AE24" s="2">
        <v>0.625</v>
      </c>
      <c r="AF24" s="2">
        <v>0.23164827854466716</v>
      </c>
      <c r="AG24" s="2">
        <v>0.25260638788765732</v>
      </c>
      <c r="AH24" s="2">
        <v>0.15787899242978581</v>
      </c>
      <c r="AI24" s="2">
        <v>0.14478017409041696</v>
      </c>
      <c r="AJ24" s="5">
        <v>1.3179200584505204</v>
      </c>
    </row>
    <row r="25" spans="1:36" x14ac:dyDescent="0.35">
      <c r="A25" s="3"/>
      <c r="B25" s="3"/>
      <c r="C25" s="2"/>
      <c r="D25" s="3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5"/>
    </row>
    <row r="26" spans="1:36" x14ac:dyDescent="0.35">
      <c r="A26" s="3" t="s">
        <v>32</v>
      </c>
      <c r="B26" s="3">
        <v>100.09</v>
      </c>
      <c r="C26" s="2" t="s">
        <v>44</v>
      </c>
      <c r="D26" s="3" t="s">
        <v>31</v>
      </c>
      <c r="E26" s="5">
        <v>2</v>
      </c>
      <c r="F26" s="2"/>
      <c r="G26" s="2">
        <v>600</v>
      </c>
      <c r="H26" s="2">
        <v>25</v>
      </c>
      <c r="I26" s="2">
        <v>107.37057186546863</v>
      </c>
      <c r="J26">
        <v>1.5319358453046644E-2</v>
      </c>
      <c r="K26">
        <v>1.1122387034988505E-3</v>
      </c>
      <c r="L26">
        <v>7.2603477939877675E-2</v>
      </c>
      <c r="M26">
        <v>43.29</v>
      </c>
      <c r="N26">
        <v>0.12007140369385029</v>
      </c>
      <c r="O26">
        <v>0.15035871994408564</v>
      </c>
      <c r="P26">
        <v>1.252244209016327</v>
      </c>
      <c r="Q26">
        <v>100.02992767293082</v>
      </c>
      <c r="R26">
        <v>16.089452645672569</v>
      </c>
      <c r="S26">
        <v>8.4385908774162317</v>
      </c>
      <c r="T26" s="2">
        <v>0.52447967393632133</v>
      </c>
      <c r="U26" s="2">
        <v>0.86144041932081439</v>
      </c>
      <c r="V26" s="2">
        <v>1.7783421940109203E-2</v>
      </c>
      <c r="W26" s="2">
        <v>5.0552722996101356E-2</v>
      </c>
      <c r="X26" s="2">
        <v>159.85045902434513</v>
      </c>
      <c r="Y26" s="2">
        <v>2.0557074139089342E-2</v>
      </c>
      <c r="Z26" s="2">
        <v>8.710157179922097E-2</v>
      </c>
      <c r="AA26" s="2">
        <v>206.11205237890886</v>
      </c>
      <c r="AB26" s="2">
        <v>0.51392685347723355</v>
      </c>
      <c r="AC26" s="2">
        <v>0.26342852292332403</v>
      </c>
      <c r="AD26" s="2">
        <v>110.05375181530394</v>
      </c>
      <c r="AE26" s="2">
        <v>25</v>
      </c>
      <c r="AF26" s="2">
        <v>0.31634177966471555</v>
      </c>
      <c r="AG26" s="2">
        <v>0.33689885380380491</v>
      </c>
      <c r="AH26" s="2">
        <v>8.4224713450951221</v>
      </c>
      <c r="AI26" s="2">
        <v>7.9085444916178886</v>
      </c>
      <c r="AJ26" s="5">
        <v>0.62341063309169886</v>
      </c>
    </row>
    <row r="27" spans="1:36" x14ac:dyDescent="0.35">
      <c r="A27" s="3" t="s">
        <v>33</v>
      </c>
      <c r="B27" s="3">
        <v>100.09</v>
      </c>
      <c r="C27" s="2" t="s">
        <v>44</v>
      </c>
      <c r="D27" s="3" t="s">
        <v>31</v>
      </c>
      <c r="E27" s="5">
        <v>2</v>
      </c>
      <c r="F27" s="2"/>
      <c r="G27" s="2">
        <v>15</v>
      </c>
      <c r="H27" s="2">
        <v>0.625</v>
      </c>
      <c r="I27" s="2">
        <v>82.247380797371065</v>
      </c>
      <c r="J27">
        <v>1.5268603221831253E-2</v>
      </c>
      <c r="K27">
        <v>1.0200154677344547E-3</v>
      </c>
      <c r="L27">
        <v>6.6804766154118331E-2</v>
      </c>
      <c r="M27">
        <v>39.03</v>
      </c>
      <c r="N27">
        <v>0.1156773043815877</v>
      </c>
      <c r="O27">
        <v>0.11677336139698613</v>
      </c>
      <c r="P27">
        <v>1.0094751258361176</v>
      </c>
      <c r="Q27">
        <v>100.02992767293082</v>
      </c>
      <c r="R27">
        <v>16.089452645672569</v>
      </c>
      <c r="S27">
        <v>8.4385908774162317</v>
      </c>
      <c r="T27" s="2">
        <v>0.52447967393632133</v>
      </c>
      <c r="U27" s="2">
        <v>0.86144041932081439</v>
      </c>
      <c r="V27" s="2">
        <v>1.7724502913236274E-2</v>
      </c>
      <c r="W27" s="2">
        <v>5.0384975109533124E-2</v>
      </c>
      <c r="X27" s="2">
        <v>160.38100110383982</v>
      </c>
      <c r="Y27" s="2">
        <v>2.0688307791063273E-2</v>
      </c>
      <c r="Z27" s="2">
        <v>7.682818349979334E-2</v>
      </c>
      <c r="AA27" s="2">
        <v>179.50255200352677</v>
      </c>
      <c r="AB27" s="2">
        <v>1.2930192369414546E-2</v>
      </c>
      <c r="AC27" s="2">
        <v>0.26342852292332403</v>
      </c>
      <c r="AD27" s="2">
        <v>85.368262446976289</v>
      </c>
      <c r="AE27" s="2">
        <v>0.625</v>
      </c>
      <c r="AF27" s="2">
        <v>0.26582347149683072</v>
      </c>
      <c r="AG27" s="2">
        <v>0.28651177928789401</v>
      </c>
      <c r="AH27" s="2">
        <v>0.17906986205493375</v>
      </c>
      <c r="AI27" s="2">
        <v>0.16613966968551919</v>
      </c>
      <c r="AJ27" s="5">
        <v>0.62341063309169886</v>
      </c>
    </row>
    <row r="28" spans="1:36" x14ac:dyDescent="0.35">
      <c r="A28" s="3"/>
      <c r="B28" s="3"/>
      <c r="C28" s="2"/>
      <c r="D28" s="3"/>
      <c r="E28" s="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5"/>
    </row>
    <row r="29" spans="1:36" x14ac:dyDescent="0.35">
      <c r="A29" s="3" t="s">
        <v>32</v>
      </c>
      <c r="B29" s="3">
        <v>100.02</v>
      </c>
      <c r="C29" s="2" t="s">
        <v>46</v>
      </c>
      <c r="D29" s="3" t="s">
        <v>35</v>
      </c>
      <c r="E29" s="5">
        <v>2</v>
      </c>
      <c r="F29" s="2"/>
      <c r="G29" s="2">
        <v>600</v>
      </c>
      <c r="H29" s="2">
        <v>25</v>
      </c>
      <c r="I29" s="2">
        <v>44.98543367046441</v>
      </c>
      <c r="J29">
        <v>2.2091187932675324E-2</v>
      </c>
      <c r="K29">
        <v>1.09758954124703E-3</v>
      </c>
      <c r="L29">
        <v>4.9684496125424429E-2</v>
      </c>
      <c r="M29">
        <v>174.02</v>
      </c>
      <c r="N29">
        <v>0.28776870504122654</v>
      </c>
      <c r="O29">
        <v>9.8926564494546163E-2</v>
      </c>
      <c r="P29">
        <v>0.34377110075389772</v>
      </c>
      <c r="Q29">
        <v>100.02561848617829</v>
      </c>
      <c r="R29">
        <v>16.62971044974827</v>
      </c>
      <c r="S29">
        <v>8.6666975703249509</v>
      </c>
      <c r="T29" s="2">
        <v>0.52115745469616048</v>
      </c>
      <c r="U29" s="2">
        <v>0.85744577121819943</v>
      </c>
      <c r="V29" s="2">
        <v>2.5763947615357292E-2</v>
      </c>
      <c r="W29" s="2">
        <v>7.7667373898247433E-2</v>
      </c>
      <c r="X29" s="2">
        <v>117.00752850899279</v>
      </c>
      <c r="Y29" s="2">
        <v>2.7417600672714069E-2</v>
      </c>
      <c r="Z29" s="2">
        <v>7.8819618052458143E-2</v>
      </c>
      <c r="AA29" s="2">
        <v>104.85168941922262</v>
      </c>
      <c r="AB29" s="2">
        <v>0.68544001681785172</v>
      </c>
      <c r="AC29" s="2">
        <v>0.46429877970549471</v>
      </c>
      <c r="AD29" s="2">
        <v>51.333810374788563</v>
      </c>
      <c r="AE29" s="2">
        <v>25</v>
      </c>
      <c r="AF29" s="2">
        <v>0.63051104810091407</v>
      </c>
      <c r="AG29" s="2">
        <v>0.65792864877362811</v>
      </c>
      <c r="AH29" s="2">
        <v>16.448216219340704</v>
      </c>
      <c r="AI29" s="2">
        <v>15.762776202522852</v>
      </c>
      <c r="AJ29" s="5">
        <v>4.2078052787632636</v>
      </c>
    </row>
    <row r="30" spans="1:36" x14ac:dyDescent="0.35">
      <c r="A30" s="3" t="s">
        <v>32</v>
      </c>
      <c r="B30" s="3">
        <v>200.02</v>
      </c>
      <c r="C30" s="2" t="s">
        <v>46</v>
      </c>
      <c r="D30" s="3" t="s">
        <v>35</v>
      </c>
      <c r="E30" s="5">
        <v>3</v>
      </c>
      <c r="F30" s="2"/>
      <c r="G30" s="2">
        <v>600</v>
      </c>
      <c r="H30" s="2">
        <v>25</v>
      </c>
      <c r="I30" s="2">
        <v>115.59257516918518</v>
      </c>
      <c r="J30">
        <v>1.9987055551980791E-2</v>
      </c>
      <c r="K30">
        <v>9.8286262356738342E-4</v>
      </c>
      <c r="L30">
        <v>4.9174958312955611E-2</v>
      </c>
      <c r="M30">
        <v>62.36</v>
      </c>
      <c r="N30">
        <v>0.12009247712710777</v>
      </c>
      <c r="O30">
        <v>7.1306441187084915E-2</v>
      </c>
      <c r="P30">
        <v>0.59376276427051344</v>
      </c>
      <c r="Q30">
        <v>100.02561848617829</v>
      </c>
      <c r="R30">
        <v>16.62971044974827</v>
      </c>
      <c r="S30">
        <v>8.6666975703249509</v>
      </c>
      <c r="T30" s="2">
        <v>0.52115745469616048</v>
      </c>
      <c r="U30" s="2">
        <v>0.85744577121819943</v>
      </c>
      <c r="V30" s="2">
        <v>2.3309993731247366E-2</v>
      </c>
      <c r="W30" s="2">
        <v>7.0269575243394888E-2</v>
      </c>
      <c r="X30" s="2">
        <v>129.32515718249911</v>
      </c>
      <c r="Y30" s="2">
        <v>2.5235787142522347E-2</v>
      </c>
      <c r="Z30" s="2">
        <v>7.6150671298486156E-2</v>
      </c>
      <c r="AA30" s="2">
        <v>119.57489962872677</v>
      </c>
      <c r="AB30" s="2">
        <v>0.6308946785630587</v>
      </c>
      <c r="AC30" s="2">
        <v>0.46429877970549471</v>
      </c>
      <c r="AD30" s="2">
        <v>105.647459447835</v>
      </c>
      <c r="AE30" s="2">
        <v>25</v>
      </c>
      <c r="AF30" s="2">
        <v>0.45402923026242697</v>
      </c>
      <c r="AG30" s="2">
        <v>0.47926501740494931</v>
      </c>
      <c r="AH30" s="2">
        <v>11.981625435123732</v>
      </c>
      <c r="AI30" s="2">
        <v>11.350730756560674</v>
      </c>
      <c r="AJ30" s="5">
        <v>4.2078052787632636</v>
      </c>
    </row>
    <row r="31" spans="1:36" x14ac:dyDescent="0.35">
      <c r="A31" s="3" t="s">
        <v>42</v>
      </c>
      <c r="B31" s="3">
        <v>100.02</v>
      </c>
      <c r="C31" s="2" t="s">
        <v>46</v>
      </c>
      <c r="D31" s="3" t="s">
        <v>35</v>
      </c>
      <c r="E31" s="5">
        <v>2</v>
      </c>
      <c r="F31" s="2"/>
      <c r="G31" s="2">
        <v>25</v>
      </c>
      <c r="H31" s="2">
        <v>1.0416666666666667</v>
      </c>
      <c r="I31" s="2">
        <v>87.190950153340509</v>
      </c>
      <c r="J31">
        <v>2.2039906762788816E-2</v>
      </c>
      <c r="K31">
        <v>9.5080773072505839E-4</v>
      </c>
      <c r="L31">
        <v>4.314027917442733E-2</v>
      </c>
      <c r="M31">
        <v>29.3</v>
      </c>
      <c r="N31">
        <v>0.13734656180033278</v>
      </c>
      <c r="O31">
        <v>0.23627733834601022</v>
      </c>
      <c r="P31">
        <v>1.7203003500699043</v>
      </c>
      <c r="Q31">
        <v>100.02561848617829</v>
      </c>
      <c r="R31">
        <v>16.62971044974827</v>
      </c>
      <c r="S31">
        <v>8.6666975703249509</v>
      </c>
      <c r="T31" s="2">
        <v>0.52115745469616048</v>
      </c>
      <c r="U31" s="2">
        <v>0.85744577121819943</v>
      </c>
      <c r="V31" s="2">
        <v>2.5704140719565328E-2</v>
      </c>
      <c r="W31" s="2">
        <v>7.7486676326390849E-2</v>
      </c>
      <c r="X31" s="2">
        <v>117.27916159435652</v>
      </c>
      <c r="Y31" s="2">
        <v>3.0391736685446993E-2</v>
      </c>
      <c r="Z31" s="2">
        <v>0.17911307725813097</v>
      </c>
      <c r="AA31" s="2">
        <v>193.91716785964229</v>
      </c>
      <c r="AB31" s="2">
        <v>3.165805904734062E-2</v>
      </c>
      <c r="AC31" s="2">
        <v>0.46429877970549471</v>
      </c>
      <c r="AD31" s="2">
        <v>98.017494131713249</v>
      </c>
      <c r="AE31" s="2">
        <v>1.0416666666666667</v>
      </c>
      <c r="AF31" s="2">
        <v>1.3112114519073872</v>
      </c>
      <c r="AG31" s="2">
        <v>1.3416031885928341</v>
      </c>
      <c r="AH31" s="2">
        <v>1.397503321450869</v>
      </c>
      <c r="AI31" s="2">
        <v>1.3658452624035284</v>
      </c>
      <c r="AJ31" s="5">
        <v>4.2078052787632636</v>
      </c>
    </row>
    <row r="32" spans="1:36" x14ac:dyDescent="0.35">
      <c r="A32" s="3" t="s">
        <v>42</v>
      </c>
      <c r="B32" s="3">
        <v>200.02</v>
      </c>
      <c r="C32" s="2" t="s">
        <v>46</v>
      </c>
      <c r="D32" s="3" t="s">
        <v>35</v>
      </c>
      <c r="E32" s="5">
        <v>3</v>
      </c>
      <c r="F32" s="2"/>
      <c r="G32" s="2">
        <v>25</v>
      </c>
      <c r="H32" s="2">
        <v>1.0416666666666667</v>
      </c>
      <c r="I32" s="2">
        <v>128.16440411353628</v>
      </c>
      <c r="J32">
        <v>1.9942180293849202E-2</v>
      </c>
      <c r="K32">
        <v>9.8409759748961136E-4</v>
      </c>
      <c r="L32">
        <v>4.934754289595597E-2</v>
      </c>
      <c r="M32">
        <v>60.42</v>
      </c>
      <c r="N32">
        <v>0.14041075394652752</v>
      </c>
      <c r="O32">
        <v>0.1234829018885539</v>
      </c>
      <c r="P32">
        <v>0.87944048741152525</v>
      </c>
      <c r="Q32">
        <v>100.02561848617829</v>
      </c>
      <c r="R32">
        <v>16.62971044974827</v>
      </c>
      <c r="S32">
        <v>8.6666975703249509</v>
      </c>
      <c r="T32" s="2">
        <v>0.52115745469616048</v>
      </c>
      <c r="U32" s="2">
        <v>0.85744577121819943</v>
      </c>
      <c r="V32" s="2">
        <v>2.3257657758946945E-2</v>
      </c>
      <c r="W32" s="2">
        <v>7.0111811118536538E-2</v>
      </c>
      <c r="X32" s="2">
        <v>129.61618505888072</v>
      </c>
      <c r="Y32" s="2">
        <v>2.55815696084426E-2</v>
      </c>
      <c r="Z32" s="2">
        <v>8.3233367697609043E-2</v>
      </c>
      <c r="AA32" s="2">
        <v>127.18710759630233</v>
      </c>
      <c r="AB32" s="2">
        <v>2.6647468342127712E-2</v>
      </c>
      <c r="AC32" s="2">
        <v>0.46429877970549471</v>
      </c>
      <c r="AD32" s="2">
        <v>116.45656259558893</v>
      </c>
      <c r="AE32" s="2">
        <v>1.0416666666666667</v>
      </c>
      <c r="AF32" s="2">
        <v>0.49975290048313969</v>
      </c>
      <c r="AG32" s="2">
        <v>0.5253344700915823</v>
      </c>
      <c r="AH32" s="2">
        <v>0.54722340634539823</v>
      </c>
      <c r="AI32" s="2">
        <v>0.52057593800327051</v>
      </c>
      <c r="AJ32" s="5">
        <v>4.2078052787632636</v>
      </c>
    </row>
    <row r="33" spans="1:36" x14ac:dyDescent="0.35">
      <c r="A33" s="3" t="s">
        <v>33</v>
      </c>
      <c r="B33" s="3">
        <v>100.02</v>
      </c>
      <c r="C33" s="2" t="s">
        <v>46</v>
      </c>
      <c r="D33" s="3" t="s">
        <v>35</v>
      </c>
      <c r="E33" s="5">
        <v>2</v>
      </c>
      <c r="F33" s="2"/>
      <c r="G33" s="2">
        <v>15</v>
      </c>
      <c r="H33" s="2">
        <v>0.625</v>
      </c>
      <c r="I33" s="2">
        <v>118.55209618106333</v>
      </c>
      <c r="J33">
        <v>2.2247902184741656E-2</v>
      </c>
      <c r="K33">
        <v>9.7658923651655302E-4</v>
      </c>
      <c r="L33">
        <v>4.3895789742654033E-2</v>
      </c>
      <c r="M33">
        <v>44.2</v>
      </c>
      <c r="N33">
        <v>0.14422768669590377</v>
      </c>
      <c r="O33">
        <v>0.20043846032725973</v>
      </c>
      <c r="P33">
        <v>1.3897363600504342</v>
      </c>
      <c r="Q33">
        <v>100.02561848617829</v>
      </c>
      <c r="R33">
        <v>16.62971044974827</v>
      </c>
      <c r="S33">
        <v>8.6666975703249509</v>
      </c>
      <c r="T33" s="2">
        <v>0.52115745469616048</v>
      </c>
      <c r="U33" s="2">
        <v>0.85744577121819943</v>
      </c>
      <c r="V33" s="2">
        <v>2.5946716319019663E-2</v>
      </c>
      <c r="W33" s="2">
        <v>7.8217991026448525E-2</v>
      </c>
      <c r="X33" s="2">
        <v>116.18280300491722</v>
      </c>
      <c r="Y33" s="2">
        <v>2.9209786153768617E-2</v>
      </c>
      <c r="Z33" s="2">
        <v>0.12237405779210664</v>
      </c>
      <c r="AA33" s="2">
        <v>143.42755861120312</v>
      </c>
      <c r="AB33" s="2">
        <v>1.8256116346105387E-2</v>
      </c>
      <c r="AC33" s="2">
        <v>0.46429877970549471</v>
      </c>
      <c r="AD33" s="2">
        <v>114.92171071909675</v>
      </c>
      <c r="AE33" s="2">
        <v>0.625</v>
      </c>
      <c r="AF33" s="2">
        <v>1.1744641677465011</v>
      </c>
      <c r="AG33" s="2">
        <v>1.2036739539002697</v>
      </c>
      <c r="AH33" s="2">
        <v>0.75229622118766848</v>
      </c>
      <c r="AI33" s="2">
        <v>0.73404010484156323</v>
      </c>
      <c r="AJ33" s="5">
        <v>4.2078052787632636</v>
      </c>
    </row>
    <row r="34" spans="1:36" x14ac:dyDescent="0.35">
      <c r="A34" s="3"/>
      <c r="B34" s="3"/>
      <c r="C34" s="2"/>
      <c r="D34" s="3"/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5"/>
    </row>
    <row r="35" spans="1:36" x14ac:dyDescent="0.35">
      <c r="A35" s="3" t="s">
        <v>32</v>
      </c>
      <c r="B35" s="3">
        <v>100.04</v>
      </c>
      <c r="C35" s="2" t="s">
        <v>48</v>
      </c>
      <c r="D35" s="3" t="s">
        <v>37</v>
      </c>
      <c r="E35" s="5">
        <v>4</v>
      </c>
      <c r="F35" s="2"/>
      <c r="G35" s="2">
        <v>600</v>
      </c>
      <c r="H35" s="2">
        <v>25</v>
      </c>
      <c r="I35" s="2">
        <v>115.42053489781935</v>
      </c>
      <c r="J35">
        <v>3.3304809283798427E-2</v>
      </c>
      <c r="K35">
        <v>1.0125056066536079E-3</v>
      </c>
      <c r="L35">
        <v>3.0401183145226864E-2</v>
      </c>
      <c r="M35">
        <v>115.51</v>
      </c>
      <c r="N35">
        <v>0.20120363466437666</v>
      </c>
      <c r="O35">
        <v>9.3796471090413905E-2</v>
      </c>
      <c r="P35">
        <v>0.4661768225354066</v>
      </c>
      <c r="Q35">
        <v>100.41690928334438</v>
      </c>
      <c r="R35">
        <v>16.823798891006039</v>
      </c>
      <c r="S35">
        <v>9.107091034750562</v>
      </c>
      <c r="T35" s="2">
        <v>0.54132191508893934</v>
      </c>
      <c r="U35" s="2">
        <v>0.85650207037314108</v>
      </c>
      <c r="V35" s="2">
        <v>3.8884680417980724E-2</v>
      </c>
      <c r="W35" s="2">
        <v>0.1213840551792127</v>
      </c>
      <c r="X35" s="2">
        <v>80.279484357187712</v>
      </c>
      <c r="Y35" s="2">
        <v>4.0626552417499177E-2</v>
      </c>
      <c r="Z35" s="2">
        <v>0.12361289477313479</v>
      </c>
      <c r="AA35" s="2">
        <v>74.893450141876215</v>
      </c>
      <c r="AB35" s="2">
        <v>1.0156638104374793</v>
      </c>
      <c r="AC35" s="2">
        <v>0.92176312519462622</v>
      </c>
      <c r="AD35" s="2">
        <v>49.595124736557892</v>
      </c>
      <c r="AE35" s="2">
        <v>25</v>
      </c>
      <c r="AF35" s="2">
        <v>10.358010811312445</v>
      </c>
      <c r="AG35" s="2">
        <v>10.398637363729945</v>
      </c>
      <c r="AH35" s="2">
        <v>259.96593409324862</v>
      </c>
      <c r="AI35" s="2">
        <v>258.95027028281112</v>
      </c>
      <c r="AJ35" s="5">
        <v>81.197815089207793</v>
      </c>
    </row>
    <row r="36" spans="1:36" x14ac:dyDescent="0.35">
      <c r="A36" s="3" t="s">
        <v>32</v>
      </c>
      <c r="B36" s="3">
        <v>200.04</v>
      </c>
      <c r="C36" s="2" t="s">
        <v>48</v>
      </c>
      <c r="D36" s="3" t="s">
        <v>37</v>
      </c>
      <c r="E36" s="5">
        <v>4</v>
      </c>
      <c r="F36" s="2"/>
      <c r="G36" s="2">
        <v>600</v>
      </c>
      <c r="H36" s="2">
        <v>25</v>
      </c>
      <c r="I36" s="2">
        <v>107.35496411328371</v>
      </c>
      <c r="J36">
        <v>3.3360880862619416E-2</v>
      </c>
      <c r="K36">
        <v>9.570540722715808E-4</v>
      </c>
      <c r="L36">
        <v>2.8687913733835241E-2</v>
      </c>
      <c r="M36">
        <v>119.27</v>
      </c>
      <c r="N36">
        <v>0.20415010918028162</v>
      </c>
      <c r="O36">
        <v>9.4176988491329591E-2</v>
      </c>
      <c r="P36">
        <v>0.46131245713987562</v>
      </c>
      <c r="Q36">
        <v>100.41690928334438</v>
      </c>
      <c r="R36">
        <v>16.823798891006039</v>
      </c>
      <c r="S36">
        <v>9.107091034750562</v>
      </c>
      <c r="T36" s="2">
        <v>0.54132191508893934</v>
      </c>
      <c r="U36" s="2">
        <v>0.85650207037314108</v>
      </c>
      <c r="V36" s="2">
        <v>3.8950146201147555E-2</v>
      </c>
      <c r="W36" s="2">
        <v>0.12158826469447391</v>
      </c>
      <c r="X36" s="2">
        <v>80.144454261995918</v>
      </c>
      <c r="Y36" s="2">
        <v>4.0661809730788548E-2</v>
      </c>
      <c r="Z36" s="2">
        <v>0.12371903533163577</v>
      </c>
      <c r="AA36" s="2">
        <v>74.827824223680736</v>
      </c>
      <c r="AB36" s="2">
        <v>1.0165452432697137</v>
      </c>
      <c r="AC36" s="2">
        <v>0.92176312519462622</v>
      </c>
      <c r="AD36" s="2">
        <v>48.354564620363846</v>
      </c>
      <c r="AE36" s="2">
        <v>25</v>
      </c>
      <c r="AF36" s="2">
        <v>9.9240681017242913</v>
      </c>
      <c r="AG36" s="2">
        <v>9.9647299114550805</v>
      </c>
      <c r="AH36" s="2">
        <v>249.11824778637703</v>
      </c>
      <c r="AI36" s="2">
        <v>248.10170254310728</v>
      </c>
      <c r="AJ36" s="5">
        <v>81.197815089207793</v>
      </c>
    </row>
    <row r="37" spans="1:36" x14ac:dyDescent="0.35">
      <c r="A37" s="3" t="s">
        <v>32</v>
      </c>
      <c r="B37" s="3">
        <v>300.05</v>
      </c>
      <c r="C37" s="2" t="s">
        <v>48</v>
      </c>
      <c r="D37" s="3" t="s">
        <v>37</v>
      </c>
      <c r="E37" s="5">
        <v>4</v>
      </c>
      <c r="F37" s="2"/>
      <c r="G37" s="2">
        <v>600</v>
      </c>
      <c r="H37" s="2">
        <v>25</v>
      </c>
      <c r="I37" s="2">
        <v>83.769733116783911</v>
      </c>
      <c r="J37">
        <v>1.5344457035988359E-2</v>
      </c>
      <c r="K37">
        <v>1.0462293532400597E-3</v>
      </c>
      <c r="L37">
        <v>6.8182885245549552E-2</v>
      </c>
      <c r="M37">
        <v>80.17</v>
      </c>
      <c r="N37">
        <v>0.14298983123037259</v>
      </c>
      <c r="O37">
        <v>8.0294030978198302E-2</v>
      </c>
      <c r="P37">
        <v>0.56153665115413454</v>
      </c>
      <c r="Q37">
        <v>100.41690928334438</v>
      </c>
      <c r="R37">
        <v>16.823798891006039</v>
      </c>
      <c r="S37">
        <v>9.107091034750562</v>
      </c>
      <c r="T37" s="2">
        <v>0.54132191508893934</v>
      </c>
      <c r="U37" s="2">
        <v>0.85650207037314108</v>
      </c>
      <c r="V37" s="2">
        <v>1.7915259713620353E-2</v>
      </c>
      <c r="W37" s="2">
        <v>5.5925877085108849E-2</v>
      </c>
      <c r="X37" s="2">
        <v>174.24751251963383</v>
      </c>
      <c r="Y37" s="2">
        <v>1.9698842490598931E-2</v>
      </c>
      <c r="Z37" s="2">
        <v>6.0110914732912579E-2</v>
      </c>
      <c r="AA37" s="2">
        <v>154.90731327325338</v>
      </c>
      <c r="AB37" s="2">
        <v>0.49247106226497328</v>
      </c>
      <c r="AC37" s="2">
        <v>0.92176312519462622</v>
      </c>
      <c r="AD37" s="2">
        <v>78.828119677466788</v>
      </c>
      <c r="AE37" s="2">
        <v>25</v>
      </c>
      <c r="AF37" s="2">
        <v>6.2986438130688391</v>
      </c>
      <c r="AG37" s="2">
        <v>6.3183426555594382</v>
      </c>
      <c r="AH37" s="2">
        <v>157.95856638898596</v>
      </c>
      <c r="AI37" s="2">
        <v>157.46609532672099</v>
      </c>
      <c r="AJ37" s="5">
        <v>81.197815089207793</v>
      </c>
    </row>
    <row r="38" spans="1:36" x14ac:dyDescent="0.35">
      <c r="A38" s="3" t="s">
        <v>32</v>
      </c>
      <c r="B38" s="3">
        <v>400.02</v>
      </c>
      <c r="C38" s="2" t="s">
        <v>48</v>
      </c>
      <c r="D38" s="3" t="s">
        <v>37</v>
      </c>
      <c r="E38" s="5">
        <v>4</v>
      </c>
      <c r="F38" s="2"/>
      <c r="G38" s="2">
        <v>600</v>
      </c>
      <c r="H38" s="2">
        <v>25</v>
      </c>
      <c r="I38" s="2">
        <v>86.623782215152943</v>
      </c>
      <c r="J38">
        <v>3.3292795752172782E-2</v>
      </c>
      <c r="K38">
        <v>1.0343037873379293E-3</v>
      </c>
      <c r="L38">
        <v>3.1066894923368751E-2</v>
      </c>
      <c r="M38">
        <v>126.79</v>
      </c>
      <c r="N38">
        <v>0.21475707844064029</v>
      </c>
      <c r="O38">
        <v>8.762714169288334E-2</v>
      </c>
      <c r="P38">
        <v>0.40802911982760948</v>
      </c>
      <c r="Q38">
        <v>100.41690928334438</v>
      </c>
      <c r="R38">
        <v>16.823798891006039</v>
      </c>
      <c r="S38">
        <v>9.107091034750562</v>
      </c>
      <c r="T38" s="2">
        <v>0.54132191508893934</v>
      </c>
      <c r="U38" s="2">
        <v>0.85650207037314108</v>
      </c>
      <c r="V38" s="2">
        <v>3.8870654145259149E-2</v>
      </c>
      <c r="W38" s="2">
        <v>0.1213403314991706</v>
      </c>
      <c r="X38" s="2">
        <v>80.308493376739591</v>
      </c>
      <c r="Y38" s="2">
        <v>4.0564455536856593E-2</v>
      </c>
      <c r="Z38" s="2">
        <v>0.12301431690440237</v>
      </c>
      <c r="AA38" s="2">
        <v>74.759150362081854</v>
      </c>
      <c r="AB38" s="2">
        <v>1.0141113884214148</v>
      </c>
      <c r="AC38" s="2">
        <v>0.92176312519462622</v>
      </c>
      <c r="AD38" s="2">
        <v>45.208400318023465</v>
      </c>
      <c r="AE38" s="2">
        <v>25</v>
      </c>
      <c r="AF38" s="2">
        <v>8.769986835928286</v>
      </c>
      <c r="AG38" s="2">
        <v>8.810551291465142</v>
      </c>
      <c r="AH38" s="2">
        <v>220.26378228662855</v>
      </c>
      <c r="AI38" s="2">
        <v>219.24967089820714</v>
      </c>
      <c r="AJ38" s="5">
        <v>81.197815089207793</v>
      </c>
    </row>
    <row r="39" spans="1:36" x14ac:dyDescent="0.35">
      <c r="A39" s="3" t="s">
        <v>42</v>
      </c>
      <c r="B39" s="3">
        <v>200.04</v>
      </c>
      <c r="C39" s="2" t="s">
        <v>48</v>
      </c>
      <c r="D39" s="3" t="s">
        <v>37</v>
      </c>
      <c r="E39" s="5">
        <v>4</v>
      </c>
      <c r="F39" s="2"/>
      <c r="G39" s="2">
        <v>25</v>
      </c>
      <c r="H39" s="2">
        <v>1.0416666666666667</v>
      </c>
      <c r="I39" s="2">
        <v>116.45656259558893</v>
      </c>
      <c r="J39">
        <v>3.3470865773383263E-2</v>
      </c>
      <c r="K39">
        <v>9.5400945794963646E-4</v>
      </c>
      <c r="L39">
        <v>2.8502682434593158E-2</v>
      </c>
      <c r="M39">
        <v>123.01</v>
      </c>
      <c r="N39">
        <v>0.19759162139385153</v>
      </c>
      <c r="O39">
        <v>0.10133696529618064</v>
      </c>
      <c r="P39">
        <v>0.51286063944072657</v>
      </c>
      <c r="Q39">
        <v>100.41690928334438</v>
      </c>
      <c r="R39">
        <v>16.823798891006039</v>
      </c>
      <c r="S39">
        <v>9.107091034750562</v>
      </c>
      <c r="T39" s="2">
        <v>0.54132191508893934</v>
      </c>
      <c r="U39" s="2">
        <v>0.85650207037314108</v>
      </c>
      <c r="V39" s="2">
        <v>3.9078557928997705E-2</v>
      </c>
      <c r="W39" s="2">
        <v>0.12198910760307723</v>
      </c>
      <c r="X39" s="2">
        <v>79.881092544197813</v>
      </c>
      <c r="Y39" s="2">
        <v>4.0684863281358091E-2</v>
      </c>
      <c r="Z39" s="2">
        <v>0.12444216907656373</v>
      </c>
      <c r="AA39" s="2">
        <v>75.179918503231406</v>
      </c>
      <c r="AB39" s="2">
        <v>4.2380065918081349E-2</v>
      </c>
      <c r="AC39" s="2">
        <v>0.92176312519462622</v>
      </c>
      <c r="AD39" s="2">
        <v>49.872592869705358</v>
      </c>
      <c r="AE39" s="2">
        <v>1.0416666666666667</v>
      </c>
      <c r="AF39" s="2">
        <v>10.444958909208202</v>
      </c>
      <c r="AG39" s="2">
        <v>10.48564377248956</v>
      </c>
      <c r="AH39" s="2">
        <v>10.922545596343292</v>
      </c>
      <c r="AI39" s="2">
        <v>10.880165530425211</v>
      </c>
      <c r="AJ39" s="5">
        <v>81.197815089207793</v>
      </c>
    </row>
    <row r="40" spans="1:36" x14ac:dyDescent="0.35">
      <c r="A40" s="3" t="s">
        <v>42</v>
      </c>
      <c r="B40" s="3">
        <v>400.02</v>
      </c>
      <c r="C40" s="2" t="s">
        <v>48</v>
      </c>
      <c r="D40" s="3" t="s">
        <v>37</v>
      </c>
      <c r="E40" s="5">
        <v>4</v>
      </c>
      <c r="F40" s="2"/>
      <c r="G40" s="2">
        <v>25</v>
      </c>
      <c r="H40" s="2">
        <v>1.0416666666666667</v>
      </c>
      <c r="I40" s="2">
        <v>83.398999116407921</v>
      </c>
      <c r="J40">
        <v>3.3367301684441249E-2</v>
      </c>
      <c r="K40">
        <v>8.9681614412906755E-4</v>
      </c>
      <c r="L40">
        <v>2.6877095205670814E-2</v>
      </c>
      <c r="M40">
        <v>114.75</v>
      </c>
      <c r="N40">
        <v>0.20194532836519039</v>
      </c>
      <c r="O40">
        <v>9.9293125535271656E-2</v>
      </c>
      <c r="P40">
        <v>0.49168320128561566</v>
      </c>
      <c r="Q40">
        <v>100.41690928334438</v>
      </c>
      <c r="R40">
        <v>16.823798891006039</v>
      </c>
      <c r="S40">
        <v>9.107091034750562</v>
      </c>
      <c r="T40" s="2">
        <v>0.54132191508893934</v>
      </c>
      <c r="U40" s="2">
        <v>0.85650207037314108</v>
      </c>
      <c r="V40" s="2">
        <v>3.8957642764254556E-2</v>
      </c>
      <c r="W40" s="2">
        <v>0.12161151378471806</v>
      </c>
      <c r="X40" s="2">
        <v>80.128931720272305</v>
      </c>
      <c r="Y40" s="2">
        <v>4.0717514906870596E-2</v>
      </c>
      <c r="Z40" s="2">
        <v>0.12407058906242852</v>
      </c>
      <c r="AA40" s="2">
        <v>74.835267619959311</v>
      </c>
      <c r="AB40" s="2">
        <v>4.2414078027990208E-2</v>
      </c>
      <c r="AC40" s="2">
        <v>0.92176312519462622</v>
      </c>
      <c r="AD40" s="2">
        <v>44.755881749653199</v>
      </c>
      <c r="AE40" s="2">
        <v>1.0416666666666667</v>
      </c>
      <c r="AF40" s="2">
        <v>8.6313254083088164</v>
      </c>
      <c r="AG40" s="2">
        <v>8.6720429232156864</v>
      </c>
      <c r="AH40" s="2">
        <v>9.0333780450163399</v>
      </c>
      <c r="AI40" s="2">
        <v>8.9909639669883514</v>
      </c>
      <c r="AJ40" s="5">
        <v>81.197815089207793</v>
      </c>
    </row>
    <row r="41" spans="1:36" x14ac:dyDescent="0.35">
      <c r="A41" s="3" t="s">
        <v>33</v>
      </c>
      <c r="B41" s="3">
        <v>100.04</v>
      </c>
      <c r="C41" s="2" t="s">
        <v>48</v>
      </c>
      <c r="D41" s="3" t="s">
        <v>37</v>
      </c>
      <c r="E41" s="5">
        <v>4</v>
      </c>
      <c r="F41" s="2"/>
      <c r="G41" s="2">
        <v>15</v>
      </c>
      <c r="H41" s="2">
        <v>0.625</v>
      </c>
      <c r="I41" s="2">
        <v>124.57553656280581</v>
      </c>
      <c r="J41">
        <v>3.3323195528055655E-2</v>
      </c>
      <c r="K41">
        <v>9.2830733795662705E-4</v>
      </c>
      <c r="L41">
        <v>2.7857692614595177E-2</v>
      </c>
      <c r="M41">
        <v>51.35</v>
      </c>
      <c r="N41">
        <v>0.1376759614234502</v>
      </c>
      <c r="O41">
        <v>0.15732511727972687</v>
      </c>
      <c r="P41">
        <v>1.1427203097267047</v>
      </c>
      <c r="Q41">
        <v>100.41690928334438</v>
      </c>
      <c r="R41">
        <v>16.823798891006039</v>
      </c>
      <c r="S41">
        <v>9.107091034750562</v>
      </c>
      <c r="T41" s="2">
        <v>0.54132191508893934</v>
      </c>
      <c r="U41" s="2">
        <v>0.85650207037314108</v>
      </c>
      <c r="V41" s="2">
        <v>3.8906147084429313E-2</v>
      </c>
      <c r="W41" s="2">
        <v>0.1214508429010174</v>
      </c>
      <c r="X41" s="2">
        <v>80.235042068485242</v>
      </c>
      <c r="Y41" s="2">
        <v>4.1587275836589978E-2</v>
      </c>
      <c r="Z41" s="2">
        <v>0.14724237648693977</v>
      </c>
      <c r="AA41" s="2">
        <v>85.135731600779152</v>
      </c>
      <c r="AB41" s="2">
        <v>2.5992047397868735E-2</v>
      </c>
      <c r="AC41" s="2">
        <v>0.92176312519462622</v>
      </c>
      <c r="AD41" s="2">
        <v>55.322767514606674</v>
      </c>
      <c r="AE41" s="2">
        <v>0.625</v>
      </c>
      <c r="AF41" s="2">
        <v>11.683633539953178</v>
      </c>
      <c r="AG41" s="2">
        <v>11.725220815789768</v>
      </c>
      <c r="AH41" s="2">
        <v>7.3282630098686052</v>
      </c>
      <c r="AI41" s="2">
        <v>7.302270962470736</v>
      </c>
      <c r="AJ41" s="5">
        <v>81.197815089207793</v>
      </c>
    </row>
    <row r="42" spans="1:36" x14ac:dyDescent="0.35">
      <c r="A42" s="3" t="s">
        <v>33</v>
      </c>
      <c r="B42" s="3">
        <v>300.05</v>
      </c>
      <c r="C42" s="2" t="s">
        <v>48</v>
      </c>
      <c r="D42" s="3" t="s">
        <v>37</v>
      </c>
      <c r="E42" s="5">
        <v>4</v>
      </c>
      <c r="F42" s="2"/>
      <c r="G42" s="2">
        <v>15</v>
      </c>
      <c r="H42" s="2">
        <v>0.625</v>
      </c>
      <c r="I42" s="2">
        <v>83.027716283632486</v>
      </c>
      <c r="J42">
        <v>1.5363447925768926E-2</v>
      </c>
      <c r="K42">
        <v>9.5399682337830795E-4</v>
      </c>
      <c r="L42">
        <v>6.2095229403432324E-2</v>
      </c>
      <c r="M42">
        <v>112.94</v>
      </c>
      <c r="N42">
        <v>0.17469354553502595</v>
      </c>
      <c r="O42">
        <v>9.0065699842521357E-2</v>
      </c>
      <c r="P42">
        <v>0.51556398129467951</v>
      </c>
      <c r="Q42">
        <v>100.41690928334438</v>
      </c>
      <c r="R42">
        <v>16.823798891006039</v>
      </c>
      <c r="S42">
        <v>9.107091034750562</v>
      </c>
      <c r="T42" s="2">
        <v>0.54132191508893934</v>
      </c>
      <c r="U42" s="2">
        <v>0.85650207037314108</v>
      </c>
      <c r="V42" s="2">
        <v>1.793743232760165E-2</v>
      </c>
      <c r="W42" s="2">
        <v>5.5994839771679308E-2</v>
      </c>
      <c r="X42" s="2">
        <v>174.03133633280518</v>
      </c>
      <c r="Y42" s="2">
        <v>1.9484214207670943E-2</v>
      </c>
      <c r="Z42" s="2">
        <v>5.8616177126462561E-2</v>
      </c>
      <c r="AA42" s="2">
        <v>154.40156565923834</v>
      </c>
      <c r="AB42" s="2">
        <v>1.2177633879794338E-2</v>
      </c>
      <c r="AC42" s="2">
        <v>0.92176312519462622</v>
      </c>
      <c r="AD42" s="2">
        <v>78.501701875722119</v>
      </c>
      <c r="AE42" s="2">
        <v>0.625</v>
      </c>
      <c r="AF42" s="2">
        <v>6.1974475776449376</v>
      </c>
      <c r="AG42" s="2">
        <v>6.2169317918526081</v>
      </c>
      <c r="AH42" s="2">
        <v>3.8855823699078802</v>
      </c>
      <c r="AI42" s="2">
        <v>3.8734047360280859</v>
      </c>
      <c r="AJ42" s="5">
        <v>81.197815089207793</v>
      </c>
    </row>
    <row r="43" spans="1:36" x14ac:dyDescent="0.35">
      <c r="A43" s="3" t="s">
        <v>33</v>
      </c>
      <c r="B43" s="3">
        <v>400.02</v>
      </c>
      <c r="C43" s="2" t="s">
        <v>48</v>
      </c>
      <c r="D43" s="3" t="s">
        <v>37</v>
      </c>
      <c r="E43" s="5">
        <v>4</v>
      </c>
      <c r="F43" s="2"/>
      <c r="G43" s="2">
        <v>15</v>
      </c>
      <c r="H43" s="2">
        <v>0.625</v>
      </c>
      <c r="I43" s="2">
        <v>83.199102345524423</v>
      </c>
      <c r="J43">
        <v>3.3247574541690028E-2</v>
      </c>
      <c r="K43">
        <v>1.0172689197580471E-3</v>
      </c>
      <c r="L43">
        <v>3.0596785894335427E-2</v>
      </c>
      <c r="M43">
        <v>158.94999999999999</v>
      </c>
      <c r="N43">
        <v>0.2634782638223237</v>
      </c>
      <c r="O43">
        <v>9.806037709450402E-2</v>
      </c>
      <c r="P43">
        <v>0.37217634453759318</v>
      </c>
      <c r="Q43">
        <v>100.41690928334438</v>
      </c>
      <c r="R43">
        <v>16.823798891006039</v>
      </c>
      <c r="S43">
        <v>9.107091034750562</v>
      </c>
      <c r="T43" s="2">
        <v>0.54132191508893934</v>
      </c>
      <c r="U43" s="2">
        <v>0.85650207037314108</v>
      </c>
      <c r="V43" s="2">
        <v>3.8817856595729526E-2</v>
      </c>
      <c r="W43" s="2">
        <v>0.1211754707039155</v>
      </c>
      <c r="X43" s="2">
        <v>80.417693517948237</v>
      </c>
      <c r="Y43" s="2">
        <v>4.047547385790206E-2</v>
      </c>
      <c r="Z43" s="2">
        <v>0.12248090814224122</v>
      </c>
      <c r="AA43" s="2">
        <v>74.76262027171434</v>
      </c>
      <c r="AB43" s="2">
        <v>2.5297171161188788E-2</v>
      </c>
      <c r="AC43" s="2">
        <v>0.92176312519462622</v>
      </c>
      <c r="AD43" s="2">
        <v>44.694964412073688</v>
      </c>
      <c r="AE43" s="2">
        <v>0.625</v>
      </c>
      <c r="AF43" s="2">
        <v>8.5652390897926836</v>
      </c>
      <c r="AG43" s="2">
        <v>8.6057145636505847</v>
      </c>
      <c r="AH43" s="2">
        <v>5.3785716022816157</v>
      </c>
      <c r="AI43" s="2">
        <v>5.3532744311204272</v>
      </c>
      <c r="AJ43" s="5">
        <v>81.197815089207793</v>
      </c>
    </row>
    <row r="44" spans="1:36" x14ac:dyDescent="0.35">
      <c r="A44" s="3"/>
      <c r="B44" s="3"/>
      <c r="C44" s="2"/>
      <c r="D44" s="3"/>
      <c r="E44" s="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5"/>
    </row>
    <row r="45" spans="1:36" x14ac:dyDescent="0.35">
      <c r="A45" s="3" t="s">
        <v>32</v>
      </c>
      <c r="B45" s="3">
        <v>100.07</v>
      </c>
      <c r="C45" s="2" t="s">
        <v>50</v>
      </c>
      <c r="D45" s="3" t="s">
        <v>39</v>
      </c>
      <c r="E45" s="5">
        <v>2</v>
      </c>
      <c r="F45" s="2"/>
      <c r="G45" s="2">
        <v>600</v>
      </c>
      <c r="H45" s="2">
        <v>25</v>
      </c>
      <c r="I45" s="2">
        <v>98.047065386864148</v>
      </c>
      <c r="J45">
        <v>1.991604996321512E-2</v>
      </c>
      <c r="K45">
        <v>1.2198016582059316E-3</v>
      </c>
      <c r="L45">
        <v>6.1247168010669852E-2</v>
      </c>
      <c r="M45">
        <v>28.98</v>
      </c>
      <c r="N45">
        <v>0.12128194748969758</v>
      </c>
      <c r="O45">
        <v>0.20072796413354421</v>
      </c>
      <c r="P45">
        <v>1.6550522834455248</v>
      </c>
      <c r="Q45">
        <v>100.3531825820089</v>
      </c>
      <c r="R45">
        <v>15.407532957335697</v>
      </c>
      <c r="S45">
        <v>8.577141923556141</v>
      </c>
      <c r="T45" s="2">
        <v>0.55668496360233122</v>
      </c>
      <c r="U45" s="2">
        <v>0.86690188562199233</v>
      </c>
      <c r="V45" s="2">
        <v>2.2973822405433549E-2</v>
      </c>
      <c r="W45" s="2">
        <v>6.1714857265960293E-2</v>
      </c>
      <c r="X45" s="2">
        <v>116.92926232907442</v>
      </c>
      <c r="Y45" s="2">
        <v>2.7158844748073216E-2</v>
      </c>
      <c r="Z45" s="2">
        <v>0.15672520247179661</v>
      </c>
      <c r="AA45" s="2">
        <v>212.47911784253918</v>
      </c>
      <c r="AB45" s="2">
        <v>0.67897111870183036</v>
      </c>
      <c r="AC45" s="2">
        <v>0.44697254917263762</v>
      </c>
      <c r="AD45" s="2">
        <v>108.53400199098037</v>
      </c>
      <c r="AE45" s="2">
        <v>25</v>
      </c>
      <c r="AF45" s="2">
        <v>1.1865567633023482</v>
      </c>
      <c r="AG45" s="2">
        <v>1.2137156080504214</v>
      </c>
      <c r="AH45" s="2">
        <v>30.342890201260538</v>
      </c>
      <c r="AI45" s="2">
        <v>29.663919082558703</v>
      </c>
      <c r="AJ45" s="5">
        <v>3.1949229609086736</v>
      </c>
    </row>
    <row r="46" spans="1:36" x14ac:dyDescent="0.35">
      <c r="A46" s="3" t="s">
        <v>32</v>
      </c>
      <c r="B46" s="3">
        <v>300.02</v>
      </c>
      <c r="C46" s="2" t="s">
        <v>50</v>
      </c>
      <c r="D46" s="3" t="s">
        <v>39</v>
      </c>
      <c r="E46" s="5">
        <v>2</v>
      </c>
      <c r="F46" s="2"/>
      <c r="G46" s="2">
        <v>600</v>
      </c>
      <c r="H46" s="2">
        <v>25</v>
      </c>
      <c r="I46" s="2">
        <v>82.758418701981199</v>
      </c>
      <c r="J46">
        <v>1.8295770096329902E-2</v>
      </c>
      <c r="K46">
        <v>1.0444532705927759E-3</v>
      </c>
      <c r="L46">
        <v>5.7087144465282243E-2</v>
      </c>
      <c r="M46">
        <v>98.15</v>
      </c>
      <c r="N46">
        <v>0.15162169644001328</v>
      </c>
      <c r="O46">
        <v>7.7637841514920147E-2</v>
      </c>
      <c r="P46">
        <v>0.51204968245185367</v>
      </c>
      <c r="Q46">
        <v>100.3531825820089</v>
      </c>
      <c r="R46">
        <v>15.407532957335697</v>
      </c>
      <c r="S46">
        <v>8.577141923556141</v>
      </c>
      <c r="T46" s="2">
        <v>0.55668496360233122</v>
      </c>
      <c r="U46" s="2">
        <v>0.86690188562199233</v>
      </c>
      <c r="V46" s="2">
        <v>2.1104775984196751E-2</v>
      </c>
      <c r="W46" s="2">
        <v>5.6693648002474346E-2</v>
      </c>
      <c r="X46" s="2">
        <v>127.28373465036725</v>
      </c>
      <c r="Y46" s="2">
        <v>2.2649571668761328E-2</v>
      </c>
      <c r="Z46" s="2">
        <v>5.9596855252479895E-2</v>
      </c>
      <c r="AA46" s="2">
        <v>116.17250583231638</v>
      </c>
      <c r="AB46" s="2">
        <v>0.5662392917190332</v>
      </c>
      <c r="AC46" s="2">
        <v>0.44697254917263762</v>
      </c>
      <c r="AD46" s="2">
        <v>82.694655729224323</v>
      </c>
      <c r="AE46" s="2">
        <v>25</v>
      </c>
      <c r="AF46" s="2">
        <v>0.63392998689289748</v>
      </c>
      <c r="AG46" s="2">
        <v>0.65657955856165884</v>
      </c>
      <c r="AH46" s="2">
        <v>16.414488964041471</v>
      </c>
      <c r="AI46" s="2">
        <v>15.848249672322437</v>
      </c>
      <c r="AJ46" s="5">
        <v>3.1949229609086736</v>
      </c>
    </row>
    <row r="47" spans="1:36" x14ac:dyDescent="0.35">
      <c r="A47" s="3" t="s">
        <v>33</v>
      </c>
      <c r="B47" s="3">
        <v>100.07</v>
      </c>
      <c r="C47" s="2" t="s">
        <v>50</v>
      </c>
      <c r="D47" s="3" t="s">
        <v>39</v>
      </c>
      <c r="E47" s="5">
        <v>2</v>
      </c>
      <c r="F47" s="2"/>
      <c r="G47" s="2">
        <v>15</v>
      </c>
      <c r="H47" s="2">
        <v>0.625</v>
      </c>
      <c r="I47" s="2">
        <v>81.201776584170403</v>
      </c>
      <c r="J47">
        <v>1.997385002548599E-2</v>
      </c>
      <c r="K47">
        <v>9.4287395107114902E-4</v>
      </c>
      <c r="L47">
        <v>4.7205418578194602E-2</v>
      </c>
      <c r="M47">
        <v>145.74</v>
      </c>
      <c r="N47">
        <v>0.23163705196556653</v>
      </c>
      <c r="O47">
        <v>0.10040141950444008</v>
      </c>
      <c r="P47">
        <v>0.43344283072366602</v>
      </c>
      <c r="Q47">
        <v>100.3531825820089</v>
      </c>
      <c r="R47">
        <v>15.407532957335697</v>
      </c>
      <c r="S47">
        <v>8.577141923556141</v>
      </c>
      <c r="T47" s="2">
        <v>0.55668496360233122</v>
      </c>
      <c r="U47" s="2">
        <v>0.86690188562199233</v>
      </c>
      <c r="V47" s="2">
        <v>2.3040496689143753E-2</v>
      </c>
      <c r="W47" s="2">
        <v>6.1893162529707689E-2</v>
      </c>
      <c r="X47" s="2">
        <v>116.58938197186646</v>
      </c>
      <c r="Y47" s="2">
        <v>2.4629882252239447E-2</v>
      </c>
      <c r="Z47" s="2">
        <v>6.3547891847415744E-2</v>
      </c>
      <c r="AA47" s="2">
        <v>104.75541374756911</v>
      </c>
      <c r="AB47" s="2">
        <v>1.5393676407649654E-2</v>
      </c>
      <c r="AC47" s="2">
        <v>0.44697254917263762</v>
      </c>
      <c r="AD47" s="2">
        <v>79.836125947958038</v>
      </c>
      <c r="AE47" s="2">
        <v>0.625</v>
      </c>
      <c r="AF47" s="2">
        <v>0.64439819116397379</v>
      </c>
      <c r="AG47" s="2">
        <v>0.66902807341621329</v>
      </c>
      <c r="AH47" s="2">
        <v>0.41814254588513333</v>
      </c>
      <c r="AI47" s="2">
        <v>0.40274886947748362</v>
      </c>
      <c r="AJ47" s="5">
        <v>3.1949229609086736</v>
      </c>
    </row>
    <row r="48" spans="1:36" x14ac:dyDescent="0.35">
      <c r="A48" s="3" t="s">
        <v>33</v>
      </c>
      <c r="B48" s="3">
        <v>300.02</v>
      </c>
      <c r="C48" s="2" t="s">
        <v>50</v>
      </c>
      <c r="D48" s="3" t="s">
        <v>39</v>
      </c>
      <c r="E48" s="5">
        <v>2</v>
      </c>
      <c r="F48" s="2"/>
      <c r="G48" s="2">
        <v>15</v>
      </c>
      <c r="H48" s="2">
        <v>0.625</v>
      </c>
      <c r="I48" s="2">
        <v>83.50061143644335</v>
      </c>
      <c r="J48">
        <v>1.8338887692490102E-2</v>
      </c>
      <c r="K48">
        <v>1.0065498923503482E-3</v>
      </c>
      <c r="L48">
        <v>5.4886092833347638E-2</v>
      </c>
      <c r="M48">
        <v>120.87</v>
      </c>
      <c r="N48">
        <v>0.21444461379837623</v>
      </c>
      <c r="O48">
        <v>0.10548420918924407</v>
      </c>
      <c r="P48">
        <v>0.49189488754621635</v>
      </c>
      <c r="Q48">
        <v>100.3531825820089</v>
      </c>
      <c r="R48">
        <v>15.407532957335697</v>
      </c>
      <c r="S48">
        <v>8.577141923556141</v>
      </c>
      <c r="T48" s="2">
        <v>0.55668496360233122</v>
      </c>
      <c r="U48" s="2">
        <v>0.86690188562199233</v>
      </c>
      <c r="V48" s="2">
        <v>2.1154513557589228E-2</v>
      </c>
      <c r="W48" s="2">
        <v>5.6827150917893171E-2</v>
      </c>
      <c r="X48" s="2">
        <v>126.98423186566028</v>
      </c>
      <c r="Y48" s="2">
        <v>2.292868923226761E-2</v>
      </c>
      <c r="Z48" s="2">
        <v>5.9206290575077529E-2</v>
      </c>
      <c r="AA48" s="2">
        <v>112.61841121325843</v>
      </c>
      <c r="AB48" s="2">
        <v>1.4330430770167256E-2</v>
      </c>
      <c r="AC48" s="2">
        <v>0.44697254917263762</v>
      </c>
      <c r="AD48" s="2">
        <v>82.78648668755902</v>
      </c>
      <c r="AE48" s="2">
        <v>0.625</v>
      </c>
      <c r="AF48" s="2">
        <v>0.63267103164811211</v>
      </c>
      <c r="AG48" s="2">
        <v>0.65559972088037977</v>
      </c>
      <c r="AH48" s="2">
        <v>0.40974982555023737</v>
      </c>
      <c r="AI48" s="2">
        <v>0.39541939478007004</v>
      </c>
      <c r="AJ48" s="5">
        <v>3.1949229609086736</v>
      </c>
    </row>
    <row r="49" spans="1:36" x14ac:dyDescent="0.35">
      <c r="A49" s="3"/>
      <c r="B49" s="3"/>
      <c r="C49" s="2"/>
      <c r="D49" s="3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5"/>
    </row>
    <row r="50" spans="1:36" x14ac:dyDescent="0.35">
      <c r="A50" s="3" t="s">
        <v>32</v>
      </c>
      <c r="B50" s="3">
        <v>100.03</v>
      </c>
      <c r="C50" s="2" t="s">
        <v>47</v>
      </c>
      <c r="D50" s="3" t="s">
        <v>36</v>
      </c>
      <c r="E50" s="5">
        <v>1</v>
      </c>
      <c r="F50" s="2"/>
      <c r="G50" s="2">
        <v>600</v>
      </c>
      <c r="H50" s="2">
        <v>25</v>
      </c>
      <c r="I50" s="2">
        <v>51.333810374788563</v>
      </c>
      <c r="J50">
        <v>1.9786665272202169E-2</v>
      </c>
      <c r="K50">
        <v>1.0158034447793919E-3</v>
      </c>
      <c r="L50">
        <v>5.1337778792188433E-2</v>
      </c>
      <c r="M50">
        <v>107.54</v>
      </c>
      <c r="N50">
        <v>0.19518855599251606</v>
      </c>
      <c r="O50">
        <v>8.8417433744378479E-2</v>
      </c>
      <c r="P50">
        <v>0.45298472184900324</v>
      </c>
      <c r="Q50">
        <v>99.961132282585908</v>
      </c>
      <c r="R50">
        <v>17.170463478862892</v>
      </c>
      <c r="S50">
        <v>7.9121780107013757</v>
      </c>
      <c r="T50" s="2">
        <v>0.46080165631180486</v>
      </c>
      <c r="U50" s="2">
        <v>0.85340878037867418</v>
      </c>
      <c r="V50" s="2">
        <v>2.3185448435886068E-2</v>
      </c>
      <c r="W50" s="2">
        <v>7.0751874545603277E-2</v>
      </c>
      <c r="X50" s="2">
        <v>131.61547351877908</v>
      </c>
      <c r="Y50" s="2">
        <v>2.5000480572695775E-2</v>
      </c>
      <c r="Z50" s="2">
        <v>7.3010935891309053E-2</v>
      </c>
      <c r="AA50" s="2">
        <v>116.8130064116183</v>
      </c>
      <c r="AB50" s="2">
        <v>0.62501201431739439</v>
      </c>
      <c r="AC50" s="2">
        <v>0.65953995363901363</v>
      </c>
      <c r="AD50" s="2">
        <v>79.816799051691135</v>
      </c>
      <c r="AE50" s="2">
        <v>25</v>
      </c>
      <c r="AF50" s="2">
        <v>4.0717580794331498</v>
      </c>
      <c r="AG50" s="2">
        <v>4.0967585600058456</v>
      </c>
      <c r="AH50" s="2">
        <v>102.41896400014613</v>
      </c>
      <c r="AI50" s="2">
        <v>101.79395198582874</v>
      </c>
      <c r="AJ50" s="5">
        <v>30.776650892166341</v>
      </c>
    </row>
    <row r="51" spans="1:36" x14ac:dyDescent="0.35">
      <c r="A51" s="3" t="s">
        <v>32</v>
      </c>
      <c r="B51" s="3">
        <v>100.06</v>
      </c>
      <c r="C51" s="2" t="s">
        <v>47</v>
      </c>
      <c r="D51" s="3" t="s">
        <v>36</v>
      </c>
      <c r="E51" s="5">
        <v>2</v>
      </c>
      <c r="F51" s="2"/>
      <c r="G51" s="2">
        <v>600</v>
      </c>
      <c r="H51" s="2">
        <v>25</v>
      </c>
      <c r="I51" s="2">
        <v>70.590535743215497</v>
      </c>
      <c r="J51">
        <v>1.9816998151512812E-2</v>
      </c>
      <c r="K51">
        <v>9.9380900652792578E-4</v>
      </c>
      <c r="L51">
        <v>5.0149321250860558E-2</v>
      </c>
      <c r="M51">
        <v>58.28</v>
      </c>
      <c r="N51">
        <v>0.14119258469401683</v>
      </c>
      <c r="O51">
        <v>0.1534535802619062</v>
      </c>
      <c r="P51">
        <v>1.0868388066870551</v>
      </c>
      <c r="Q51">
        <v>99.961132282585908</v>
      </c>
      <c r="R51">
        <v>17.170463478862892</v>
      </c>
      <c r="S51">
        <v>7.9121780107013757</v>
      </c>
      <c r="T51" s="2">
        <v>0.46080165631180486</v>
      </c>
      <c r="U51" s="2">
        <v>0.85340878037867418</v>
      </c>
      <c r="V51" s="2">
        <v>2.3220991636293712E-2</v>
      </c>
      <c r="W51" s="2">
        <v>7.0860274027331402E-2</v>
      </c>
      <c r="X51" s="2">
        <v>131.41389977443438</v>
      </c>
      <c r="Y51" s="2">
        <v>2.5643650948133395E-2</v>
      </c>
      <c r="Z51" s="2">
        <v>9.1464458587445466E-2</v>
      </c>
      <c r="AA51" s="2">
        <v>139.08895825742565</v>
      </c>
      <c r="AB51" s="2">
        <v>0.64109127370333485</v>
      </c>
      <c r="AC51" s="2">
        <v>0.65953995363901363</v>
      </c>
      <c r="AD51" s="2">
        <v>82.793437807059348</v>
      </c>
      <c r="AE51" s="2">
        <v>25</v>
      </c>
      <c r="AF51" s="2">
        <v>2.1597402075888099</v>
      </c>
      <c r="AG51" s="2">
        <v>2.1853838585369432</v>
      </c>
      <c r="AH51" s="2">
        <v>54.634596463423577</v>
      </c>
      <c r="AI51" s="2">
        <v>53.993505189720246</v>
      </c>
      <c r="AJ51" s="5">
        <v>30.776650892166341</v>
      </c>
    </row>
    <row r="52" spans="1:36" x14ac:dyDescent="0.35">
      <c r="A52" s="3" t="s">
        <v>32</v>
      </c>
      <c r="B52" s="3">
        <v>200.01</v>
      </c>
      <c r="C52" s="2" t="s">
        <v>47</v>
      </c>
      <c r="D52" s="3" t="s">
        <v>36</v>
      </c>
      <c r="E52" s="5">
        <v>1</v>
      </c>
      <c r="F52" s="2"/>
      <c r="G52" s="2">
        <v>600</v>
      </c>
      <c r="H52" s="2">
        <v>25</v>
      </c>
      <c r="I52" s="2">
        <v>110.05375181530394</v>
      </c>
      <c r="J52">
        <v>2.0014747958453757E-2</v>
      </c>
      <c r="K52">
        <v>1.0184773802865183E-3</v>
      </c>
      <c r="L52">
        <v>5.088634552883977E-2</v>
      </c>
      <c r="M52">
        <v>161.66999999999999</v>
      </c>
      <c r="N52">
        <v>0.2670668068232111</v>
      </c>
      <c r="O52">
        <v>0.10307339925808723</v>
      </c>
      <c r="P52">
        <v>0.38594612518177229</v>
      </c>
      <c r="Q52">
        <v>99.961132282585908</v>
      </c>
      <c r="R52">
        <v>17.170463478862892</v>
      </c>
      <c r="S52">
        <v>7.9121780107013757</v>
      </c>
      <c r="T52" s="2">
        <v>0.46080165631180486</v>
      </c>
      <c r="U52" s="2">
        <v>0.85340878037867418</v>
      </c>
      <c r="V52" s="2">
        <v>2.3452709204108284E-2</v>
      </c>
      <c r="W52" s="2">
        <v>7.1567428961581608E-2</v>
      </c>
      <c r="X52" s="2">
        <v>130.11560285763412</v>
      </c>
      <c r="Y52" s="2">
        <v>2.510463477362156E-2</v>
      </c>
      <c r="Z52" s="2">
        <v>7.292722308765702E-2</v>
      </c>
      <c r="AA52" s="2">
        <v>115.71292230500224</v>
      </c>
      <c r="AB52" s="2">
        <v>0.62761586934053903</v>
      </c>
      <c r="AC52" s="2">
        <v>0.65953995363901363</v>
      </c>
      <c r="AD52" s="2">
        <v>112.5154510836956</v>
      </c>
      <c r="AE52" s="2">
        <v>25</v>
      </c>
      <c r="AF52" s="2">
        <v>5.4898275530650693</v>
      </c>
      <c r="AG52" s="2">
        <v>5.5149321878386912</v>
      </c>
      <c r="AH52" s="2">
        <v>137.87330469596728</v>
      </c>
      <c r="AI52" s="2">
        <v>137.24568882662675</v>
      </c>
      <c r="AJ52" s="5">
        <v>30.776650892166341</v>
      </c>
    </row>
    <row r="53" spans="1:36" x14ac:dyDescent="0.35">
      <c r="A53" s="3" t="s">
        <v>42</v>
      </c>
      <c r="B53" s="3">
        <v>100.03</v>
      </c>
      <c r="C53" s="2" t="s">
        <v>47</v>
      </c>
      <c r="D53" s="3" t="s">
        <v>36</v>
      </c>
      <c r="E53" s="5">
        <v>1</v>
      </c>
      <c r="F53" s="2"/>
      <c r="G53" s="2">
        <v>25</v>
      </c>
      <c r="H53" s="2">
        <v>1.0416666666666667</v>
      </c>
      <c r="I53" s="2">
        <v>98.017494131713249</v>
      </c>
      <c r="J53">
        <v>2.0083444016501941E-2</v>
      </c>
      <c r="K53">
        <v>9.5277041766513135E-4</v>
      </c>
      <c r="L53">
        <v>4.7440589217779057E-2</v>
      </c>
      <c r="M53">
        <v>147.41999999999999</v>
      </c>
      <c r="N53">
        <v>0.27530855480662103</v>
      </c>
      <c r="O53">
        <v>9.9635478308647746E-2</v>
      </c>
      <c r="P53">
        <v>0.36190476673938632</v>
      </c>
      <c r="Q53">
        <v>99.961132282585908</v>
      </c>
      <c r="R53">
        <v>17.170463478862892</v>
      </c>
      <c r="S53">
        <v>7.9121780107013757</v>
      </c>
      <c r="T53" s="2">
        <v>0.46080165631180486</v>
      </c>
      <c r="U53" s="2">
        <v>0.85340878037867418</v>
      </c>
      <c r="V53" s="2">
        <v>2.3533205280112685E-2</v>
      </c>
      <c r="W53" s="2">
        <v>7.1812885108593127E-2</v>
      </c>
      <c r="X53" s="2">
        <v>129.67020835251756</v>
      </c>
      <c r="Y53" s="2">
        <v>2.5400716844395828E-2</v>
      </c>
      <c r="Z53" s="2">
        <v>7.3211987799059505E-2</v>
      </c>
      <c r="AA53" s="2">
        <v>113.47240306946162</v>
      </c>
      <c r="AB53" s="2">
        <v>2.6459080046245656E-2</v>
      </c>
      <c r="AC53" s="2">
        <v>0.65953995363901363</v>
      </c>
      <c r="AD53" s="2">
        <v>104.74027056942103</v>
      </c>
      <c r="AE53" s="2">
        <v>1.0416666666666667</v>
      </c>
      <c r="AF53" s="2">
        <v>5.2033202828517799</v>
      </c>
      <c r="AG53" s="2">
        <v>5.2287209996961757</v>
      </c>
      <c r="AH53" s="2">
        <v>5.4465843746835167</v>
      </c>
      <c r="AI53" s="2">
        <v>5.4201252946372716</v>
      </c>
      <c r="AJ53" s="5">
        <v>30.776650892166341</v>
      </c>
    </row>
    <row r="54" spans="1:36" x14ac:dyDescent="0.35">
      <c r="A54" s="3" t="s">
        <v>42</v>
      </c>
      <c r="B54" s="3">
        <v>200.01</v>
      </c>
      <c r="C54" s="2" t="s">
        <v>47</v>
      </c>
      <c r="D54" s="3" t="s">
        <v>36</v>
      </c>
      <c r="E54" s="5">
        <v>1</v>
      </c>
      <c r="F54" s="2"/>
      <c r="G54" s="2">
        <v>25</v>
      </c>
      <c r="H54" s="2">
        <v>1.0416666666666667</v>
      </c>
      <c r="I54" s="2">
        <v>113.14374111655573</v>
      </c>
      <c r="J54">
        <v>2.0032338249475146E-2</v>
      </c>
      <c r="K54">
        <v>1.0199731355655633E-3</v>
      </c>
      <c r="L54">
        <v>5.0916329529943266E-2</v>
      </c>
      <c r="M54">
        <v>52.47</v>
      </c>
      <c r="N54">
        <v>0.13273854213487468</v>
      </c>
      <c r="O54">
        <v>0.11744911152412439</v>
      </c>
      <c r="P54">
        <v>0.88481543969938425</v>
      </c>
      <c r="Q54">
        <v>99.961132282585908</v>
      </c>
      <c r="R54">
        <v>17.170463478862892</v>
      </c>
      <c r="S54">
        <v>7.9121780107013757</v>
      </c>
      <c r="T54" s="2">
        <v>0.46080165631180486</v>
      </c>
      <c r="U54" s="2">
        <v>0.85340878037867418</v>
      </c>
      <c r="V54" s="2">
        <v>2.3473321004016862E-2</v>
      </c>
      <c r="W54" s="2">
        <v>7.1630330110446921E-2</v>
      </c>
      <c r="X54" s="2">
        <v>130.00135435624642</v>
      </c>
      <c r="Y54" s="2">
        <v>2.6003119786842756E-2</v>
      </c>
      <c r="Z54" s="2">
        <v>8.6880608004408791E-2</v>
      </c>
      <c r="AA54" s="2">
        <v>128.49077194552234</v>
      </c>
      <c r="AB54" s="2">
        <v>2.708658311129454E-2</v>
      </c>
      <c r="AC54" s="2">
        <v>0.65953995363901363</v>
      </c>
      <c r="AD54" s="2">
        <v>119.81959133743598</v>
      </c>
      <c r="AE54" s="2">
        <v>1.0416666666666667</v>
      </c>
      <c r="AF54" s="2">
        <v>6.0859640380570452</v>
      </c>
      <c r="AG54" s="2">
        <v>6.1119671578438881</v>
      </c>
      <c r="AH54" s="2">
        <v>6.3666324560873839</v>
      </c>
      <c r="AI54" s="2">
        <v>6.339545872976089</v>
      </c>
      <c r="AJ54" s="5">
        <v>30.776650892166341</v>
      </c>
    </row>
    <row r="55" spans="1:36" x14ac:dyDescent="0.35">
      <c r="A55" s="3" t="s">
        <v>33</v>
      </c>
      <c r="B55" s="3">
        <v>100.03</v>
      </c>
      <c r="C55" s="2" t="s">
        <v>47</v>
      </c>
      <c r="D55" s="3" t="s">
        <v>36</v>
      </c>
      <c r="E55" s="5">
        <v>1</v>
      </c>
      <c r="F55" s="2"/>
      <c r="G55" s="2">
        <v>15</v>
      </c>
      <c r="H55" s="2">
        <v>0.625</v>
      </c>
      <c r="I55" s="2">
        <v>114.92171071909675</v>
      </c>
      <c r="J55">
        <v>1.9827650389137478E-2</v>
      </c>
      <c r="K55">
        <v>1.1384015517594329E-3</v>
      </c>
      <c r="L55">
        <v>5.741484893152559E-2</v>
      </c>
      <c r="M55">
        <v>97.69</v>
      </c>
      <c r="N55">
        <v>0.16536860664076258</v>
      </c>
      <c r="O55">
        <v>0.13030327376808634</v>
      </c>
      <c r="P55">
        <v>0.78795653186550585</v>
      </c>
      <c r="Q55">
        <v>99.961132282585908</v>
      </c>
      <c r="R55">
        <v>17.170463478862892</v>
      </c>
      <c r="S55">
        <v>7.9121780107013757</v>
      </c>
      <c r="T55" s="2">
        <v>0.46080165631180486</v>
      </c>
      <c r="U55" s="2">
        <v>0.85340878037867418</v>
      </c>
      <c r="V55" s="2">
        <v>2.3233473623671369E-2</v>
      </c>
      <c r="W55" s="2">
        <v>7.0898786158282226E-2</v>
      </c>
      <c r="X55" s="2">
        <v>131.3440816288435</v>
      </c>
      <c r="Y55" s="2">
        <v>2.4926263127620214E-2</v>
      </c>
      <c r="Z55" s="2">
        <v>7.7531423459236457E-2</v>
      </c>
      <c r="AA55" s="2">
        <v>124.78529416216183</v>
      </c>
      <c r="AB55" s="2">
        <v>1.5578914454762633E-2</v>
      </c>
      <c r="AC55" s="2">
        <v>0.65953995363901363</v>
      </c>
      <c r="AD55" s="2">
        <v>119.21229998296744</v>
      </c>
      <c r="AE55" s="2">
        <v>0.625</v>
      </c>
      <c r="AF55" s="2">
        <v>5.7873914782733351</v>
      </c>
      <c r="AG55" s="2">
        <v>5.812317741400955</v>
      </c>
      <c r="AH55" s="2">
        <v>3.6326985883755967</v>
      </c>
      <c r="AI55" s="2">
        <v>3.6171196739208344</v>
      </c>
      <c r="AJ55" s="5">
        <v>30.776650892166341</v>
      </c>
    </row>
    <row r="56" spans="1:36" x14ac:dyDescent="0.35">
      <c r="A56" s="3" t="s">
        <v>33</v>
      </c>
      <c r="B56" s="3">
        <v>100.06</v>
      </c>
      <c r="C56" s="2" t="s">
        <v>47</v>
      </c>
      <c r="D56" s="3" t="s">
        <v>36</v>
      </c>
      <c r="E56" s="5">
        <v>2</v>
      </c>
      <c r="F56" s="2"/>
      <c r="G56" s="2">
        <v>15</v>
      </c>
      <c r="H56" s="2">
        <v>0.625</v>
      </c>
      <c r="I56" s="2">
        <v>62.675332848540791</v>
      </c>
      <c r="J56">
        <v>2.0064123408781477E-2</v>
      </c>
      <c r="K56">
        <v>9.8259729214952548E-4</v>
      </c>
      <c r="L56">
        <v>4.897284930571507E-2</v>
      </c>
      <c r="M56">
        <v>145.66999999999999</v>
      </c>
      <c r="N56">
        <v>0.25218908474850799</v>
      </c>
      <c r="O56">
        <v>0.10045926537913853</v>
      </c>
      <c r="P56">
        <v>0.39834898278535774</v>
      </c>
      <c r="Q56">
        <v>99.961132282585908</v>
      </c>
      <c r="R56">
        <v>17.170463478862892</v>
      </c>
      <c r="S56">
        <v>7.9121780107013757</v>
      </c>
      <c r="T56" s="2">
        <v>0.46080165631180486</v>
      </c>
      <c r="U56" s="2">
        <v>0.85340878037867418</v>
      </c>
      <c r="V56" s="2">
        <v>2.3510565944585938E-2</v>
      </c>
      <c r="W56" s="2">
        <v>7.1743880376375066E-2</v>
      </c>
      <c r="X56" s="2">
        <v>129.79521893865788</v>
      </c>
      <c r="Y56" s="2">
        <v>2.5241801509551326E-2</v>
      </c>
      <c r="Z56" s="2">
        <v>7.3266806495959097E-2</v>
      </c>
      <c r="AA56" s="2">
        <v>114.99171935560751</v>
      </c>
      <c r="AB56" s="2">
        <v>1.5776125943469579E-2</v>
      </c>
      <c r="AC56" s="2">
        <v>0.65953995363901363</v>
      </c>
      <c r="AD56" s="2">
        <v>70.909307842153964</v>
      </c>
      <c r="AE56" s="2">
        <v>0.625</v>
      </c>
      <c r="AF56" s="2">
        <v>1.801328585334292</v>
      </c>
      <c r="AG56" s="2">
        <v>1.8265703868438432</v>
      </c>
      <c r="AH56" s="2">
        <v>1.141606491777402</v>
      </c>
      <c r="AI56" s="2">
        <v>1.1258303658339326</v>
      </c>
      <c r="AJ56" s="5">
        <v>30.776650892166341</v>
      </c>
    </row>
    <row r="57" spans="1:36" x14ac:dyDescent="0.35">
      <c r="A57" s="3"/>
      <c r="B57" s="3"/>
      <c r="C57" s="2"/>
      <c r="D57" s="3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5"/>
    </row>
    <row r="58" spans="1:36" x14ac:dyDescent="0.35">
      <c r="A58" s="3" t="s">
        <v>32</v>
      </c>
      <c r="B58" s="3">
        <v>300.01</v>
      </c>
      <c r="C58" s="2" t="s">
        <v>52</v>
      </c>
      <c r="D58" s="3" t="s">
        <v>41</v>
      </c>
      <c r="E58" s="5">
        <v>2</v>
      </c>
      <c r="F58" s="2"/>
      <c r="G58" s="2">
        <v>600</v>
      </c>
      <c r="H58" s="2">
        <v>25</v>
      </c>
      <c r="I58" s="2">
        <v>74.416247387871806</v>
      </c>
      <c r="J58">
        <v>2.0059664131733705E-2</v>
      </c>
      <c r="K58">
        <v>1.0076682101394325E-3</v>
      </c>
      <c r="L58">
        <v>5.0233553439478371E-2</v>
      </c>
      <c r="M58">
        <v>191.17</v>
      </c>
      <c r="N58">
        <v>0.32451211335998914</v>
      </c>
      <c r="O58">
        <v>0.10099578763027738</v>
      </c>
      <c r="P58">
        <v>0.31122347509487358</v>
      </c>
      <c r="Q58">
        <v>100.46644321926971</v>
      </c>
      <c r="R58">
        <v>16.807742845522149</v>
      </c>
      <c r="S58">
        <v>9.0528785375720382</v>
      </c>
      <c r="T58" s="2">
        <v>0.5386135795136745</v>
      </c>
      <c r="U58" s="2">
        <v>0.85667994458528007</v>
      </c>
      <c r="V58" s="2">
        <v>2.3415587418057996E-2</v>
      </c>
      <c r="W58" s="2">
        <v>7.2770372231304808E-2</v>
      </c>
      <c r="X58" s="2">
        <v>132.72247810076709</v>
      </c>
      <c r="Y58" s="2">
        <v>2.5113092849663315E-2</v>
      </c>
      <c r="Z58" s="2">
        <v>7.382502150730233E-2</v>
      </c>
      <c r="AA58" s="2">
        <v>117.05856003613107</v>
      </c>
      <c r="AB58" s="2">
        <v>0.62782732124158291</v>
      </c>
      <c r="AC58" s="2">
        <v>0.98207093929281208</v>
      </c>
      <c r="AD58" s="2">
        <v>82.758418701981199</v>
      </c>
      <c r="AE58" s="2">
        <v>25</v>
      </c>
      <c r="AF58" s="2">
        <v>65.313878008210054</v>
      </c>
      <c r="AG58" s="2">
        <v>65.338991101059719</v>
      </c>
      <c r="AH58" s="2">
        <v>1633.474777526493</v>
      </c>
      <c r="AI58" s="2">
        <v>1632.8469502052512</v>
      </c>
      <c r="AJ58" s="5">
        <v>493.36068543297222</v>
      </c>
    </row>
    <row r="59" spans="1:36" x14ac:dyDescent="0.35">
      <c r="A59" s="3" t="s">
        <v>32</v>
      </c>
      <c r="B59" s="3">
        <v>300.04000000000002</v>
      </c>
      <c r="C59" s="2" t="s">
        <v>52</v>
      </c>
      <c r="D59" s="3" t="s">
        <v>41</v>
      </c>
      <c r="E59" s="5">
        <v>2</v>
      </c>
      <c r="F59" s="2"/>
      <c r="G59" s="2">
        <v>600</v>
      </c>
      <c r="H59" s="2">
        <v>25</v>
      </c>
      <c r="I59" s="2">
        <v>90.028956825786111</v>
      </c>
      <c r="J59">
        <v>2.010180009454534E-2</v>
      </c>
      <c r="K59">
        <v>9.0411979192674141E-4</v>
      </c>
      <c r="L59">
        <v>4.4977056167824291E-2</v>
      </c>
      <c r="M59">
        <v>97.18</v>
      </c>
      <c r="N59">
        <v>0.18401670226512892</v>
      </c>
      <c r="O59">
        <v>8.9543734049298426E-2</v>
      </c>
      <c r="P59">
        <v>0.48660655770412053</v>
      </c>
      <c r="Q59">
        <v>100.46644321926971</v>
      </c>
      <c r="R59">
        <v>16.807742845522149</v>
      </c>
      <c r="S59">
        <v>9.0528785375720382</v>
      </c>
      <c r="T59" s="2">
        <v>0.5386135795136745</v>
      </c>
      <c r="U59" s="2">
        <v>0.85667994458528007</v>
      </c>
      <c r="V59" s="2">
        <v>2.3464772604518774E-2</v>
      </c>
      <c r="W59" s="2">
        <v>7.2922956067132311E-2</v>
      </c>
      <c r="X59" s="2">
        <v>132.44377950246289</v>
      </c>
      <c r="Y59" s="2">
        <v>2.5358338176294126E-2</v>
      </c>
      <c r="Z59" s="2">
        <v>7.5704388882744014E-2</v>
      </c>
      <c r="AA59" s="2">
        <v>117.72792229314709</v>
      </c>
      <c r="AB59" s="2">
        <v>0.6339584544073531</v>
      </c>
      <c r="AC59" s="2">
        <v>0.98207093929281208</v>
      </c>
      <c r="AD59" s="2">
        <v>83.769733116783911</v>
      </c>
      <c r="AE59" s="2">
        <v>25</v>
      </c>
      <c r="AF59" s="2">
        <v>71.559917140463256</v>
      </c>
      <c r="AG59" s="2">
        <v>71.585275478639545</v>
      </c>
      <c r="AH59" s="2">
        <v>1789.6318869659885</v>
      </c>
      <c r="AI59" s="2">
        <v>1788.9979285115814</v>
      </c>
      <c r="AJ59" s="5">
        <v>493.36068543297222</v>
      </c>
    </row>
    <row r="60" spans="1:36" x14ac:dyDescent="0.35">
      <c r="A60" s="3" t="s">
        <v>32</v>
      </c>
      <c r="B60" s="3">
        <v>400.01</v>
      </c>
      <c r="C60" s="2" t="s">
        <v>52</v>
      </c>
      <c r="D60" s="3" t="s">
        <v>41</v>
      </c>
      <c r="E60" s="5">
        <v>2</v>
      </c>
      <c r="F60" s="2"/>
      <c r="G60" s="2">
        <v>600</v>
      </c>
      <c r="H60" s="2">
        <v>25</v>
      </c>
      <c r="I60" s="2">
        <v>105.40398854073543</v>
      </c>
      <c r="J60">
        <v>2.0023601899802724E-2</v>
      </c>
      <c r="K60">
        <v>9.8973112417908063E-4</v>
      </c>
      <c r="L60">
        <v>4.9428226206836026E-2</v>
      </c>
      <c r="M60">
        <v>113.44</v>
      </c>
      <c r="N60">
        <v>0.20302240095274762</v>
      </c>
      <c r="O60">
        <v>0.13129181439570031</v>
      </c>
      <c r="P60">
        <v>0.64668634485441723</v>
      </c>
      <c r="Q60">
        <v>100.46644321926971</v>
      </c>
      <c r="R60">
        <v>16.807742845522149</v>
      </c>
      <c r="S60">
        <v>9.0528785375720382</v>
      </c>
      <c r="T60" s="2">
        <v>0.5386135795136745</v>
      </c>
      <c r="U60" s="2">
        <v>0.85667994458528007</v>
      </c>
      <c r="V60" s="2">
        <v>2.3373492079934447E-2</v>
      </c>
      <c r="W60" s="2">
        <v>7.2639503070115727E-2</v>
      </c>
      <c r="X60" s="2">
        <v>132.96142465547157</v>
      </c>
      <c r="Y60" s="2">
        <v>2.5163181792141321E-2</v>
      </c>
      <c r="Z60" s="2">
        <v>7.6686205968629934E-2</v>
      </c>
      <c r="AA60" s="2">
        <v>121.11171146190314</v>
      </c>
      <c r="AB60" s="2">
        <v>0.62907954480353301</v>
      </c>
      <c r="AC60" s="2">
        <v>0.98207093929281208</v>
      </c>
      <c r="AD60" s="2">
        <v>86.623782215152943</v>
      </c>
      <c r="AE60" s="2">
        <v>25</v>
      </c>
      <c r="AF60" s="2">
        <v>77.420770811862567</v>
      </c>
      <c r="AG60" s="2">
        <v>77.445933993654705</v>
      </c>
      <c r="AH60" s="2">
        <v>1936.1483498413677</v>
      </c>
      <c r="AI60" s="2">
        <v>1935.5192702965642</v>
      </c>
      <c r="AJ60" s="5">
        <v>493.36068543297222</v>
      </c>
    </row>
    <row r="61" spans="1:36" x14ac:dyDescent="0.35">
      <c r="A61" s="3" t="s">
        <v>42</v>
      </c>
      <c r="B61" s="3">
        <v>400.01</v>
      </c>
      <c r="C61" s="2" t="s">
        <v>52</v>
      </c>
      <c r="D61" s="3" t="s">
        <v>41</v>
      </c>
      <c r="E61" s="5">
        <v>2</v>
      </c>
      <c r="F61" s="2"/>
      <c r="G61" s="2">
        <v>25</v>
      </c>
      <c r="H61" s="2">
        <v>1.0416666666666667</v>
      </c>
      <c r="I61" s="2">
        <v>73.137525083823022</v>
      </c>
      <c r="J61">
        <v>2.0017591610000777E-2</v>
      </c>
      <c r="K61">
        <v>1.0208428685276282E-3</v>
      </c>
      <c r="L61">
        <v>5.0997287206999253E-2</v>
      </c>
      <c r="M61">
        <v>159.04</v>
      </c>
      <c r="N61">
        <v>0.26522793555855712</v>
      </c>
      <c r="O61">
        <v>0.10226393831005479</v>
      </c>
      <c r="P61">
        <v>0.38557001205281</v>
      </c>
      <c r="Q61">
        <v>100.46644321926971</v>
      </c>
      <c r="R61">
        <v>16.807742845522149</v>
      </c>
      <c r="S61">
        <v>9.0528785375720382</v>
      </c>
      <c r="T61" s="2">
        <v>0.5386135795136745</v>
      </c>
      <c r="U61" s="2">
        <v>0.85667994458528007</v>
      </c>
      <c r="V61" s="2">
        <v>2.3366476286183307E-2</v>
      </c>
      <c r="W61" s="2">
        <v>7.2617785210610547E-2</v>
      </c>
      <c r="X61" s="2">
        <v>133.00150321603763</v>
      </c>
      <c r="Y61" s="2">
        <v>2.5034156967512263E-2</v>
      </c>
      <c r="Z61" s="2">
        <v>7.3992079579893608E-2</v>
      </c>
      <c r="AA61" s="2">
        <v>118.06448894173285</v>
      </c>
      <c r="AB61" s="2">
        <v>2.607724684115861E-2</v>
      </c>
      <c r="AC61" s="2">
        <v>0.98207093929281208</v>
      </c>
      <c r="AD61" s="2">
        <v>83.398999116407921</v>
      </c>
      <c r="AE61" s="2">
        <v>1.0416666666666667</v>
      </c>
      <c r="AF61" s="2">
        <v>65.015822424925346</v>
      </c>
      <c r="AG61" s="2">
        <v>65.040856581892854</v>
      </c>
      <c r="AH61" s="2">
        <v>67.750892272805061</v>
      </c>
      <c r="AI61" s="2">
        <v>67.724815025963906</v>
      </c>
      <c r="AJ61" s="5">
        <v>493.36068543297222</v>
      </c>
    </row>
    <row r="62" spans="1:36" x14ac:dyDescent="0.35">
      <c r="A62" s="3" t="s">
        <v>33</v>
      </c>
      <c r="B62" s="3">
        <v>300.01</v>
      </c>
      <c r="C62" s="2" t="s">
        <v>52</v>
      </c>
      <c r="D62" s="3" t="s">
        <v>41</v>
      </c>
      <c r="E62" s="5">
        <v>2</v>
      </c>
      <c r="F62" s="2"/>
      <c r="G62" s="2">
        <v>15</v>
      </c>
      <c r="H62" s="2">
        <v>0.625</v>
      </c>
      <c r="I62" s="2">
        <v>85.368262446976289</v>
      </c>
      <c r="J62">
        <v>2.0005915593042149E-2</v>
      </c>
      <c r="K62">
        <v>9.9290177839839655E-4</v>
      </c>
      <c r="L62">
        <v>4.963040925473651E-2</v>
      </c>
      <c r="M62">
        <v>200.54</v>
      </c>
      <c r="N62">
        <v>0.33695652544002813</v>
      </c>
      <c r="O62">
        <v>0.11099530881778874</v>
      </c>
      <c r="P62">
        <v>0.32940542900257264</v>
      </c>
      <c r="Q62">
        <v>100.46644321926971</v>
      </c>
      <c r="R62">
        <v>16.807742845522149</v>
      </c>
      <c r="S62">
        <v>9.0528785375720382</v>
      </c>
      <c r="T62" s="2">
        <v>0.5386135795136745</v>
      </c>
      <c r="U62" s="2">
        <v>0.85667994458528007</v>
      </c>
      <c r="V62" s="2">
        <v>2.3352846905651609E-2</v>
      </c>
      <c r="W62" s="2">
        <v>7.2575352303368326E-2</v>
      </c>
      <c r="X62" s="2">
        <v>133.07898758332473</v>
      </c>
      <c r="Y62" s="2">
        <v>2.503309286875138E-2</v>
      </c>
      <c r="Z62" s="2">
        <v>7.3679777689083764E-2</v>
      </c>
      <c r="AA62" s="2">
        <v>117.5761636789082</v>
      </c>
      <c r="AB62" s="2">
        <v>1.5645683042969611E-2</v>
      </c>
      <c r="AC62" s="2">
        <v>0.98207093929281208</v>
      </c>
      <c r="AD62" s="2">
        <v>83.50061143644335</v>
      </c>
      <c r="AE62" s="2">
        <v>0.625</v>
      </c>
      <c r="AF62" s="2">
        <v>69.005747614101566</v>
      </c>
      <c r="AG62" s="2">
        <v>69.030780706970319</v>
      </c>
      <c r="AH62" s="2">
        <v>43.144237941856446</v>
      </c>
      <c r="AI62" s="2">
        <v>43.128592258813477</v>
      </c>
      <c r="AJ62" s="5">
        <v>493.36068543297222</v>
      </c>
    </row>
    <row r="63" spans="1:36" x14ac:dyDescent="0.35">
      <c r="A63" s="3" t="s">
        <v>33</v>
      </c>
      <c r="B63" s="3">
        <v>300.04000000000002</v>
      </c>
      <c r="C63" s="2" t="s">
        <v>52</v>
      </c>
      <c r="D63" s="3" t="s">
        <v>41</v>
      </c>
      <c r="E63" s="5">
        <v>2</v>
      </c>
      <c r="F63" s="2"/>
      <c r="G63" s="2">
        <v>15</v>
      </c>
      <c r="H63" s="2">
        <v>0.625</v>
      </c>
      <c r="I63" s="2">
        <v>89.906871374559785</v>
      </c>
      <c r="J63">
        <v>2.0080509219424929E-2</v>
      </c>
      <c r="K63">
        <v>1.0570939679997032E-3</v>
      </c>
      <c r="L63">
        <v>5.2642786915837812E-2</v>
      </c>
      <c r="M63">
        <v>199.89</v>
      </c>
      <c r="N63">
        <v>0.34711060920026865</v>
      </c>
      <c r="O63">
        <v>0.10870435986250736</v>
      </c>
      <c r="P63">
        <v>0.3131692232425814</v>
      </c>
      <c r="Q63">
        <v>100.46644321926971</v>
      </c>
      <c r="R63">
        <v>16.807742845522149</v>
      </c>
      <c r="S63">
        <v>9.0528785375720382</v>
      </c>
      <c r="T63" s="2">
        <v>0.5386135795136745</v>
      </c>
      <c r="U63" s="2">
        <v>0.85667994458528007</v>
      </c>
      <c r="V63" s="2">
        <v>2.3439919828105619E-2</v>
      </c>
      <c r="W63" s="2">
        <v>7.2846129498917958E-2</v>
      </c>
      <c r="X63" s="2">
        <v>132.58495260045203</v>
      </c>
      <c r="Y63" s="2">
        <v>2.5176427953575969E-2</v>
      </c>
      <c r="Z63" s="2">
        <v>7.393651909825974E-2</v>
      </c>
      <c r="AA63" s="2">
        <v>116.64624852034163</v>
      </c>
      <c r="AB63" s="2">
        <v>1.5735267470984981E-2</v>
      </c>
      <c r="AC63" s="2">
        <v>0.98207093929281208</v>
      </c>
      <c r="AD63" s="2">
        <v>83.027716283632486</v>
      </c>
      <c r="AE63" s="2">
        <v>0.625</v>
      </c>
      <c r="AF63" s="2">
        <v>70.634926625585209</v>
      </c>
      <c r="AG63" s="2">
        <v>70.660103053538791</v>
      </c>
      <c r="AH63" s="2">
        <v>44.162564408461748</v>
      </c>
      <c r="AI63" s="2">
        <v>44.146829140990754</v>
      </c>
      <c r="AJ63" s="5">
        <v>493.36068543297222</v>
      </c>
    </row>
    <row r="64" spans="1:36" x14ac:dyDescent="0.35">
      <c r="A64" s="3" t="s">
        <v>33</v>
      </c>
      <c r="B64" s="3">
        <v>400.01</v>
      </c>
      <c r="C64" s="2" t="s">
        <v>52</v>
      </c>
      <c r="D64" s="3" t="s">
        <v>41</v>
      </c>
      <c r="E64" s="5">
        <v>2</v>
      </c>
      <c r="F64" s="2"/>
      <c r="G64" s="2">
        <v>15</v>
      </c>
      <c r="H64" s="2">
        <v>0.625</v>
      </c>
      <c r="I64" s="2">
        <v>99.540127311416342</v>
      </c>
      <c r="J64">
        <v>2.0132561763873191E-2</v>
      </c>
      <c r="K64">
        <v>9.9124221708770917E-4</v>
      </c>
      <c r="L64">
        <v>4.923577181650278E-2</v>
      </c>
      <c r="M64">
        <v>116.39</v>
      </c>
      <c r="N64">
        <v>0.21051420117165376</v>
      </c>
      <c r="O64">
        <v>7.6904350392449361E-2</v>
      </c>
      <c r="P64">
        <v>0.3653166863063142</v>
      </c>
      <c r="Q64">
        <v>100.46644321926971</v>
      </c>
      <c r="R64">
        <v>16.807742845522149</v>
      </c>
      <c r="S64">
        <v>9.0528785375720382</v>
      </c>
      <c r="T64" s="2">
        <v>0.5386135795136745</v>
      </c>
      <c r="U64" s="2">
        <v>0.85667994458528007</v>
      </c>
      <c r="V64" s="2">
        <v>2.3500680611379773E-2</v>
      </c>
      <c r="W64" s="2">
        <v>7.3034772945100745E-2</v>
      </c>
      <c r="X64" s="2">
        <v>132.24181554634427</v>
      </c>
      <c r="Y64" s="2">
        <v>2.5309377244867648E-2</v>
      </c>
      <c r="Z64" s="2">
        <v>7.45588880225284E-2</v>
      </c>
      <c r="AA64" s="2">
        <v>116.39558407558692</v>
      </c>
      <c r="AB64" s="2">
        <v>1.581836077804228E-2</v>
      </c>
      <c r="AC64" s="2">
        <v>0.98207093929281208</v>
      </c>
      <c r="AD64" s="2">
        <v>83.199102345524423</v>
      </c>
      <c r="AE64" s="2">
        <v>0.625</v>
      </c>
      <c r="AF64" s="2">
        <v>74.233435139971419</v>
      </c>
      <c r="AG64" s="2">
        <v>74.258744517216286</v>
      </c>
      <c r="AH64" s="2">
        <v>46.411715323260182</v>
      </c>
      <c r="AI64" s="2">
        <v>46.395896962482141</v>
      </c>
      <c r="AJ64" s="5">
        <v>493.36068543297222</v>
      </c>
    </row>
    <row r="67" spans="4:7" x14ac:dyDescent="0.35">
      <c r="D67" s="2"/>
      <c r="E67" s="5" t="s">
        <v>59</v>
      </c>
      <c r="F67" s="2"/>
      <c r="G67" s="2" t="s">
        <v>60</v>
      </c>
    </row>
    <row r="68" spans="4:7" x14ac:dyDescent="0.35">
      <c r="D68" s="3" t="s">
        <v>32</v>
      </c>
      <c r="E68" s="14">
        <v>270.65171250535718</v>
      </c>
      <c r="F68" s="14"/>
      <c r="G68" s="14">
        <v>11.277154687723216</v>
      </c>
    </row>
    <row r="69" spans="4:7" x14ac:dyDescent="0.35">
      <c r="D69" s="3" t="s">
        <v>42</v>
      </c>
      <c r="E69" s="14">
        <v>100.32489177930364</v>
      </c>
      <c r="F69" s="14"/>
      <c r="G69" s="14">
        <v>4.180203824137652</v>
      </c>
    </row>
    <row r="70" spans="4:7" x14ac:dyDescent="0.35">
      <c r="D70" s="3" t="s">
        <v>33</v>
      </c>
      <c r="E70" s="14">
        <v>255.12691536783339</v>
      </c>
      <c r="F70" s="14"/>
      <c r="G70" s="14">
        <v>10.630288140326391</v>
      </c>
    </row>
    <row r="71" spans="4:7" x14ac:dyDescent="0.35">
      <c r="E71" s="4"/>
    </row>
    <row r="72" spans="4:7" x14ac:dyDescent="0.35">
      <c r="E72" s="4"/>
    </row>
    <row r="73" spans="4:7" x14ac:dyDescent="0.35">
      <c r="D73" t="s">
        <v>2</v>
      </c>
      <c r="E73" s="4" t="s">
        <v>61</v>
      </c>
    </row>
    <row r="74" spans="4:7" x14ac:dyDescent="0.35">
      <c r="D74" s="2" t="s">
        <v>45</v>
      </c>
      <c r="E74" s="12">
        <v>1.436959091193083</v>
      </c>
    </row>
    <row r="75" spans="4:7" x14ac:dyDescent="0.35">
      <c r="D75" s="2" t="s">
        <v>49</v>
      </c>
      <c r="E75" s="12">
        <v>0.492852290495367</v>
      </c>
    </row>
    <row r="76" spans="4:7" x14ac:dyDescent="0.35">
      <c r="D76" s="2" t="s">
        <v>51</v>
      </c>
      <c r="E76" s="12">
        <v>0.42676483018553957</v>
      </c>
    </row>
    <row r="77" spans="4:7" x14ac:dyDescent="0.35">
      <c r="D77" s="2" t="s">
        <v>44</v>
      </c>
      <c r="E77" s="12">
        <v>0.33689885380380491</v>
      </c>
    </row>
    <row r="78" spans="4:7" x14ac:dyDescent="0.35">
      <c r="D78" s="2" t="s">
        <v>46</v>
      </c>
      <c r="E78" s="12">
        <v>1.3416031885928341</v>
      </c>
    </row>
    <row r="79" spans="4:7" x14ac:dyDescent="0.35">
      <c r="D79" s="2" t="s">
        <v>48</v>
      </c>
      <c r="E79" s="12">
        <v>11.725220815789768</v>
      </c>
    </row>
    <row r="80" spans="4:7" x14ac:dyDescent="0.35">
      <c r="D80" s="2" t="s">
        <v>50</v>
      </c>
      <c r="E80" s="12">
        <v>1.2137156080504214</v>
      </c>
    </row>
    <row r="81" spans="4:5" x14ac:dyDescent="0.35">
      <c r="D81" s="2" t="s">
        <v>47</v>
      </c>
      <c r="E81" s="12">
        <v>6.1119671578438881</v>
      </c>
    </row>
    <row r="82" spans="4:5" x14ac:dyDescent="0.35">
      <c r="D82" s="2" t="s">
        <v>52</v>
      </c>
      <c r="E82" s="12">
        <v>77.445933993654705</v>
      </c>
    </row>
  </sheetData>
  <conditionalFormatting sqref="D59:D64 D4:D10 D12:D22 D53:D57 D24:D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B0CB-5447-4E43-A93C-81059ADCC24C}">
  <dimension ref="A1:AL82"/>
  <sheetViews>
    <sheetView tabSelected="1" zoomScale="77" workbookViewId="0">
      <selection activeCell="I20" sqref="I20"/>
    </sheetView>
  </sheetViews>
  <sheetFormatPr defaultRowHeight="14.5" x14ac:dyDescent="0.35"/>
  <cols>
    <col min="6" max="6" width="0" hidden="1" customWidth="1"/>
  </cols>
  <sheetData>
    <row r="1" spans="1:3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57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58</v>
      </c>
      <c r="AK1" s="2"/>
      <c r="AL1" s="2"/>
    </row>
    <row r="2" spans="1:38" x14ac:dyDescent="0.35">
      <c r="A2" s="2" t="s">
        <v>32</v>
      </c>
      <c r="B2" s="2">
        <v>100.01</v>
      </c>
      <c r="C2" s="2" t="s">
        <v>45</v>
      </c>
      <c r="D2" s="2" t="s">
        <v>34</v>
      </c>
      <c r="E2" s="2">
        <v>3</v>
      </c>
      <c r="F2" s="2"/>
      <c r="G2" s="2">
        <v>600</v>
      </c>
      <c r="H2" s="2">
        <v>25</v>
      </c>
      <c r="I2" s="2">
        <v>1</v>
      </c>
      <c r="J2" s="2">
        <v>1.1144414281902382E-2</v>
      </c>
      <c r="K2" s="2">
        <v>8.5200969150754928E-4</v>
      </c>
      <c r="L2" s="2">
        <v>7.645172459993195E-2</v>
      </c>
      <c r="M2" s="2">
        <v>115.43</v>
      </c>
      <c r="N2" s="2">
        <v>0.20544362291024382</v>
      </c>
      <c r="O2" s="2">
        <v>9.6174933471128252E-2</v>
      </c>
      <c r="P2" s="2">
        <v>0.46813297053832664</v>
      </c>
      <c r="Q2" s="2">
        <v>99.738940610398515</v>
      </c>
      <c r="R2" s="2">
        <v>14.101396422005269</v>
      </c>
      <c r="S2" s="2">
        <v>8.7298982901008895</v>
      </c>
      <c r="T2" s="2">
        <v>0.61908041082214083</v>
      </c>
      <c r="U2" s="2">
        <v>0.87613005381395337</v>
      </c>
      <c r="V2" s="2">
        <v>1.2720045652342048E-2</v>
      </c>
      <c r="W2" s="2">
        <v>3.0735062219836972E-2</v>
      </c>
      <c r="X2" s="2">
        <v>189.95763619097403</v>
      </c>
      <c r="Y2" s="2">
        <v>1.4499856991770652E-2</v>
      </c>
      <c r="Z2" s="2">
        <v>3.2996085432258827E-2</v>
      </c>
      <c r="AA2" s="2">
        <v>156.94048180109976</v>
      </c>
      <c r="AB2" s="2">
        <v>0.3624964247942663</v>
      </c>
      <c r="AC2" s="2">
        <v>0.63461761500691727</v>
      </c>
      <c r="AD2" s="2">
        <v>37.259556642382648</v>
      </c>
      <c r="AE2" s="2">
        <v>25</v>
      </c>
      <c r="AF2" s="2">
        <v>0.4548478318865275</v>
      </c>
      <c r="AG2" s="2">
        <v>0.46934768887829814</v>
      </c>
      <c r="AH2" s="2">
        <v>11.733692221957453</v>
      </c>
      <c r="AI2" s="2">
        <v>11.371195797163187</v>
      </c>
      <c r="AJ2" s="2">
        <v>7.9495559778089744</v>
      </c>
      <c r="AK2" s="2"/>
      <c r="AL2" s="2">
        <v>0.85</v>
      </c>
    </row>
    <row r="3" spans="1:38" x14ac:dyDescent="0.35">
      <c r="A3" s="2" t="s">
        <v>32</v>
      </c>
      <c r="B3" s="2">
        <v>200.03</v>
      </c>
      <c r="C3" s="2" t="s">
        <v>45</v>
      </c>
      <c r="D3" s="2" t="s">
        <v>34</v>
      </c>
      <c r="E3" s="2">
        <v>3</v>
      </c>
      <c r="F3" s="2"/>
      <c r="G3" s="2">
        <v>600</v>
      </c>
      <c r="H3" s="2">
        <v>25</v>
      </c>
      <c r="I3" s="2">
        <v>105.647459447835</v>
      </c>
      <c r="J3" s="2">
        <v>1.104040935723687E-2</v>
      </c>
      <c r="K3" s="2">
        <v>1.0077069158753644E-3</v>
      </c>
      <c r="L3" s="2">
        <v>9.1274415944986975E-2</v>
      </c>
      <c r="M3" s="2">
        <v>189.77</v>
      </c>
      <c r="N3" s="2">
        <v>0.3091615738944431</v>
      </c>
      <c r="O3" s="2">
        <v>9.4448071671535641E-2</v>
      </c>
      <c r="P3" s="2">
        <v>0.3054974474408097</v>
      </c>
      <c r="Q3" s="2">
        <v>99.738940610398515</v>
      </c>
      <c r="R3" s="2">
        <v>14.101396422005269</v>
      </c>
      <c r="S3" s="2">
        <v>8.7298982901008895</v>
      </c>
      <c r="T3" s="2">
        <v>0.61908041082214083</v>
      </c>
      <c r="U3" s="2">
        <v>0.87613005381395337</v>
      </c>
      <c r="V3" s="2">
        <v>1.2601336193383574E-2</v>
      </c>
      <c r="W3" s="2">
        <v>3.0448614180679946E-2</v>
      </c>
      <c r="X3" s="2">
        <v>191.74954165855635</v>
      </c>
      <c r="Y3" s="2">
        <v>1.423047448655132E-2</v>
      </c>
      <c r="Z3" s="2">
        <v>3.1441426017150054E-2</v>
      </c>
      <c r="AA3" s="2">
        <v>155.26139113951442</v>
      </c>
      <c r="AB3" s="2">
        <v>0.35576186216378303</v>
      </c>
      <c r="AC3" s="2">
        <v>0.63461761500691727</v>
      </c>
      <c r="AD3" s="2">
        <v>99.370923657463379</v>
      </c>
      <c r="AE3" s="2">
        <v>25</v>
      </c>
      <c r="AF3" s="2">
        <v>0.7374237896226985</v>
      </c>
      <c r="AG3" s="2">
        <v>0.75165426410924985</v>
      </c>
      <c r="AH3" s="2">
        <v>18.791356602731245</v>
      </c>
      <c r="AI3" s="2">
        <v>18.435594740567463</v>
      </c>
      <c r="AJ3" s="2">
        <v>7.9495559778089744</v>
      </c>
      <c r="AK3" s="2"/>
      <c r="AL3" s="2">
        <v>0.85</v>
      </c>
    </row>
    <row r="4" spans="1:38" x14ac:dyDescent="0.35">
      <c r="A4" s="2" t="s">
        <v>32</v>
      </c>
      <c r="B4" s="2">
        <v>200.05</v>
      </c>
      <c r="C4" s="2" t="s">
        <v>45</v>
      </c>
      <c r="D4" s="2" t="s">
        <v>34</v>
      </c>
      <c r="E4" s="2">
        <v>3</v>
      </c>
      <c r="F4" s="2"/>
      <c r="G4" s="2">
        <v>600</v>
      </c>
      <c r="H4" s="2">
        <v>25</v>
      </c>
      <c r="I4" s="2">
        <v>48.354564620363846</v>
      </c>
      <c r="J4" s="2">
        <v>1.1024036002703803E-2</v>
      </c>
      <c r="K4" s="2">
        <v>9.2214428604727339E-4</v>
      </c>
      <c r="L4" s="2">
        <v>8.3648519092381801E-2</v>
      </c>
      <c r="M4" s="2">
        <v>133.91</v>
      </c>
      <c r="N4" s="2">
        <v>0.21314794512087779</v>
      </c>
      <c r="O4" s="2">
        <v>9.7206391244370499E-2</v>
      </c>
      <c r="P4" s="2">
        <v>0.45605127081682179</v>
      </c>
      <c r="Q4" s="2">
        <v>99.738940610398515</v>
      </c>
      <c r="R4" s="2">
        <v>14.101396422005269</v>
      </c>
      <c r="S4" s="2">
        <v>8.7298982901008895</v>
      </c>
      <c r="T4" s="2">
        <v>0.61908041082214083</v>
      </c>
      <c r="U4" s="2">
        <v>0.87613005381395337</v>
      </c>
      <c r="V4" s="2">
        <v>1.2582647923917426E-2</v>
      </c>
      <c r="W4" s="2">
        <v>3.0403244553840712E-2</v>
      </c>
      <c r="X4" s="2">
        <v>192.03298969610711</v>
      </c>
      <c r="Y4" s="2">
        <v>1.417437330007214E-2</v>
      </c>
      <c r="Z4" s="2">
        <v>3.2293137281267842E-2</v>
      </c>
      <c r="AA4" s="2">
        <v>160.7320583183924</v>
      </c>
      <c r="AB4" s="2">
        <v>0.35435933250180351</v>
      </c>
      <c r="AC4" s="2">
        <v>0.63461761500691727</v>
      </c>
      <c r="AD4" s="2">
        <v>66.424190844687814</v>
      </c>
      <c r="AE4" s="2">
        <v>25</v>
      </c>
      <c r="AF4" s="2">
        <v>0.5886254912783444</v>
      </c>
      <c r="AG4" s="2">
        <v>0.6027998645784165</v>
      </c>
      <c r="AH4" s="2">
        <v>15.069996614460413</v>
      </c>
      <c r="AI4" s="2">
        <v>14.71563728195861</v>
      </c>
      <c r="AJ4" s="2">
        <v>7.9495559778089744</v>
      </c>
      <c r="AK4" s="2"/>
      <c r="AL4" s="2">
        <v>0.85</v>
      </c>
    </row>
    <row r="5" spans="1:38" x14ac:dyDescent="0.35">
      <c r="A5" s="2" t="s">
        <v>32</v>
      </c>
      <c r="B5" s="2">
        <v>300.06</v>
      </c>
      <c r="C5" s="2" t="s">
        <v>45</v>
      </c>
      <c r="D5" s="2" t="s">
        <v>34</v>
      </c>
      <c r="E5" s="2">
        <v>3</v>
      </c>
      <c r="F5" s="2"/>
      <c r="G5" s="2">
        <v>600</v>
      </c>
      <c r="H5" s="2">
        <v>25</v>
      </c>
      <c r="I5" s="2">
        <v>78.828119677466788</v>
      </c>
      <c r="J5" s="2">
        <v>1.1124297960611436E-2</v>
      </c>
      <c r="K5" s="2">
        <v>1.0519467869524591E-3</v>
      </c>
      <c r="L5" s="2">
        <v>9.4562981922738779E-2</v>
      </c>
      <c r="M5" s="2">
        <v>91.23</v>
      </c>
      <c r="N5" s="2">
        <v>0.17099101820409821</v>
      </c>
      <c r="O5" s="2">
        <v>0.13101271034529599</v>
      </c>
      <c r="P5" s="2">
        <v>0.76619644541163368</v>
      </c>
      <c r="Q5" s="2">
        <v>99.738940610398515</v>
      </c>
      <c r="R5" s="2">
        <v>14.101396422005269</v>
      </c>
      <c r="S5" s="2">
        <v>8.7298982901008895</v>
      </c>
      <c r="T5" s="2">
        <v>0.61908041082214083</v>
      </c>
      <c r="U5" s="2">
        <v>0.87613005381395337</v>
      </c>
      <c r="V5" s="2">
        <v>1.2697085224031917E-2</v>
      </c>
      <c r="W5" s="2">
        <v>3.0680081259099337E-2</v>
      </c>
      <c r="X5" s="2">
        <v>190.30422763158847</v>
      </c>
      <c r="Y5" s="2">
        <v>1.4571370198317769E-2</v>
      </c>
      <c r="Z5" s="2">
        <v>3.7431965895422248E-2</v>
      </c>
      <c r="AA5" s="2">
        <v>176.29575396929567</v>
      </c>
      <c r="AB5" s="2">
        <v>0.3642842549579442</v>
      </c>
      <c r="AC5" s="2">
        <v>0.63461761500691727</v>
      </c>
      <c r="AD5" s="2">
        <v>88.243739088839177</v>
      </c>
      <c r="AE5" s="2">
        <v>25</v>
      </c>
      <c r="AF5" s="2">
        <v>0.73834687957583667</v>
      </c>
      <c r="AG5" s="2">
        <v>0.75291824977415445</v>
      </c>
      <c r="AH5" s="2">
        <v>18.822956244353861</v>
      </c>
      <c r="AI5" s="2">
        <v>18.458671989395917</v>
      </c>
      <c r="AJ5" s="2">
        <v>7.9495559778089744</v>
      </c>
      <c r="AK5" s="2"/>
      <c r="AL5" s="2">
        <v>0.85</v>
      </c>
    </row>
    <row r="6" spans="1:38" x14ac:dyDescent="0.35">
      <c r="A6" s="2" t="s">
        <v>32</v>
      </c>
      <c r="B6" s="2">
        <v>400.03</v>
      </c>
      <c r="C6" s="2" t="s">
        <v>45</v>
      </c>
      <c r="D6" s="2" t="s">
        <v>34</v>
      </c>
      <c r="E6" s="2">
        <v>3</v>
      </c>
      <c r="F6" s="2"/>
      <c r="G6" s="2">
        <v>600</v>
      </c>
      <c r="H6" s="2">
        <v>25</v>
      </c>
      <c r="I6" s="2">
        <v>45.208400318023465</v>
      </c>
      <c r="J6" s="2">
        <v>1.1099103566468087E-2</v>
      </c>
      <c r="K6" s="2">
        <v>9.7549550596768176E-4</v>
      </c>
      <c r="L6" s="2">
        <v>8.7889575957718555E-2</v>
      </c>
      <c r="M6" s="2">
        <v>171.47</v>
      </c>
      <c r="N6" s="2">
        <v>0.27188004934182503</v>
      </c>
      <c r="O6" s="2">
        <v>0.10844146217871069</v>
      </c>
      <c r="P6" s="2">
        <v>0.39885774054120143</v>
      </c>
      <c r="Q6" s="2">
        <v>99.738940610398515</v>
      </c>
      <c r="R6" s="2">
        <v>14.101396422005269</v>
      </c>
      <c r="S6" s="2">
        <v>8.7298982901008895</v>
      </c>
      <c r="T6" s="2">
        <v>0.61908041082214083</v>
      </c>
      <c r="U6" s="2">
        <v>0.87613005381395337</v>
      </c>
      <c r="V6" s="2">
        <v>1.2668328769400926E-2</v>
      </c>
      <c r="W6" s="2">
        <v>3.0610398116249878E-2</v>
      </c>
      <c r="X6" s="2">
        <v>190.73497056058585</v>
      </c>
      <c r="Y6" s="2">
        <v>1.4253912541150066E-2</v>
      </c>
      <c r="Z6" s="2">
        <v>3.1966758819729477E-2</v>
      </c>
      <c r="AA6" s="2">
        <v>157.33684055708054</v>
      </c>
      <c r="AB6" s="2">
        <v>0.35634781352875167</v>
      </c>
      <c r="AC6" s="2">
        <v>0.63461761500691727</v>
      </c>
      <c r="AD6" s="2">
        <v>63.755649195719585</v>
      </c>
      <c r="AE6" s="2">
        <v>25</v>
      </c>
      <c r="AF6" s="2">
        <v>0.57340976477301253</v>
      </c>
      <c r="AG6" s="2">
        <v>0.58766367731416258</v>
      </c>
      <c r="AH6" s="2">
        <v>14.691591932854065</v>
      </c>
      <c r="AI6" s="2">
        <v>14.335244119325314</v>
      </c>
      <c r="AJ6" s="2">
        <v>7.9495559778089744</v>
      </c>
      <c r="AK6" s="2"/>
      <c r="AL6" s="2">
        <v>0.85</v>
      </c>
    </row>
    <row r="7" spans="1:38" x14ac:dyDescent="0.35">
      <c r="A7" s="2" t="s">
        <v>42</v>
      </c>
      <c r="B7" s="2">
        <v>100.01</v>
      </c>
      <c r="C7" s="2" t="s">
        <v>45</v>
      </c>
      <c r="D7" s="2" t="s">
        <v>34</v>
      </c>
      <c r="E7" s="2">
        <v>3</v>
      </c>
      <c r="F7" s="2"/>
      <c r="G7" s="2">
        <v>25</v>
      </c>
      <c r="H7" s="2">
        <v>1.0416666666666667</v>
      </c>
      <c r="I7" s="2">
        <v>71.734135959332605</v>
      </c>
      <c r="J7" s="2">
        <v>1.1184836450357142E-2</v>
      </c>
      <c r="K7" s="2">
        <v>1.0730621820303995E-3</v>
      </c>
      <c r="L7" s="2">
        <v>9.5939014110137985E-2</v>
      </c>
      <c r="M7" s="2">
        <v>128.80000000000001</v>
      </c>
      <c r="N7" s="2">
        <v>0.21337055913544112</v>
      </c>
      <c r="O7" s="2">
        <v>8.7397060031546583E-2</v>
      </c>
      <c r="P7" s="2">
        <v>0.40960224496609016</v>
      </c>
      <c r="Q7" s="2">
        <v>99.738940610398515</v>
      </c>
      <c r="R7" s="2">
        <v>14.101396422005269</v>
      </c>
      <c r="S7" s="2">
        <v>8.7298982901008895</v>
      </c>
      <c r="T7" s="2">
        <v>0.61908041082214083</v>
      </c>
      <c r="U7" s="2">
        <v>0.87613005381395337</v>
      </c>
      <c r="V7" s="2">
        <v>1.2766182830582647E-2</v>
      </c>
      <c r="W7" s="2">
        <v>3.0847093037319962E-2</v>
      </c>
      <c r="X7" s="2">
        <v>189.27450696635273</v>
      </c>
      <c r="Y7" s="2">
        <v>1.4422786550578309E-2</v>
      </c>
      <c r="Z7" s="2">
        <v>3.2500412324004982E-2</v>
      </c>
      <c r="AA7" s="2">
        <v>156.23938411177838</v>
      </c>
      <c r="AB7" s="2">
        <v>1.5023735990185739E-2</v>
      </c>
      <c r="AC7" s="2">
        <v>0.63461761500691727</v>
      </c>
      <c r="AD7" s="2">
        <v>79.343240355681388</v>
      </c>
      <c r="AE7" s="2">
        <v>1.0416666666666667</v>
      </c>
      <c r="AF7" s="2">
        <v>0.65304413411068396</v>
      </c>
      <c r="AG7" s="2">
        <v>0.66746692066126223</v>
      </c>
      <c r="AH7" s="2">
        <v>0.69527804235548152</v>
      </c>
      <c r="AI7" s="2">
        <v>0.68025430636529582</v>
      </c>
      <c r="AJ7" s="2">
        <v>7.9495559778089744</v>
      </c>
      <c r="AK7" s="2"/>
      <c r="AL7" s="2">
        <v>0.85</v>
      </c>
    </row>
    <row r="8" spans="1:38" x14ac:dyDescent="0.35">
      <c r="A8" s="2" t="s">
        <v>42</v>
      </c>
      <c r="B8" s="2">
        <v>200.05</v>
      </c>
      <c r="C8" s="2" t="s">
        <v>45</v>
      </c>
      <c r="D8" s="2" t="s">
        <v>34</v>
      </c>
      <c r="E8" s="2">
        <v>3</v>
      </c>
      <c r="F8" s="2"/>
      <c r="G8" s="2">
        <v>25</v>
      </c>
      <c r="H8" s="2">
        <v>1.0416666666666667</v>
      </c>
      <c r="I8" s="2">
        <v>49.872592869705358</v>
      </c>
      <c r="J8" s="2">
        <v>1.1110708264445214E-2</v>
      </c>
      <c r="K8" s="2">
        <v>1.0647357496519733E-3</v>
      </c>
      <c r="L8" s="2">
        <v>9.5829691889146029E-2</v>
      </c>
      <c r="M8" s="2">
        <v>182.09</v>
      </c>
      <c r="N8" s="2">
        <v>0.31833519906863722</v>
      </c>
      <c r="O8" s="2">
        <v>9.2439748236520486E-2</v>
      </c>
      <c r="P8" s="2">
        <v>0.2903849417437161</v>
      </c>
      <c r="Q8" s="2">
        <v>99.738940610398515</v>
      </c>
      <c r="R8" s="2">
        <v>14.101396422005269</v>
      </c>
      <c r="S8" s="2">
        <v>8.7298982901008895</v>
      </c>
      <c r="T8" s="2">
        <v>0.61908041082214083</v>
      </c>
      <c r="U8" s="2">
        <v>0.87613005381395337</v>
      </c>
      <c r="V8" s="2">
        <v>1.2681574175064858E-2</v>
      </c>
      <c r="W8" s="2">
        <v>3.0642638798857948E-2</v>
      </c>
      <c r="X8" s="2">
        <v>190.53722220267076</v>
      </c>
      <c r="Y8" s="2">
        <v>1.4429804166105757E-2</v>
      </c>
      <c r="Z8" s="2">
        <v>3.1659192097860389E-2</v>
      </c>
      <c r="AA8" s="2">
        <v>152.04738447849311</v>
      </c>
      <c r="AB8" s="2">
        <v>1.5031046006360165E-2</v>
      </c>
      <c r="AC8" s="2">
        <v>0.63461761500691727</v>
      </c>
      <c r="AD8" s="2">
        <v>65.311473407725799</v>
      </c>
      <c r="AE8" s="2">
        <v>1.0416666666666667</v>
      </c>
      <c r="AF8" s="2">
        <v>0.57869359744000548</v>
      </c>
      <c r="AG8" s="2">
        <v>0.59312340160611121</v>
      </c>
      <c r="AH8" s="2">
        <v>0.61783687667303255</v>
      </c>
      <c r="AI8" s="2">
        <v>0.60280583066667237</v>
      </c>
      <c r="AJ8" s="2">
        <v>7.9495559778089744</v>
      </c>
      <c r="AK8" s="2"/>
      <c r="AL8" s="2">
        <v>0.85</v>
      </c>
    </row>
    <row r="9" spans="1:38" x14ac:dyDescent="0.35">
      <c r="A9" s="2" t="s">
        <v>42</v>
      </c>
      <c r="B9" s="2">
        <v>400.03</v>
      </c>
      <c r="C9" s="2" t="s">
        <v>45</v>
      </c>
      <c r="D9" s="2" t="s">
        <v>34</v>
      </c>
      <c r="E9" s="2">
        <v>3</v>
      </c>
      <c r="F9" s="2"/>
      <c r="G9" s="2">
        <v>25</v>
      </c>
      <c r="H9" s="2">
        <v>1.0416666666666667</v>
      </c>
      <c r="I9" s="2">
        <v>44.755881749653199</v>
      </c>
      <c r="J9" s="2">
        <v>1.1056221115994356E-2</v>
      </c>
      <c r="K9" s="2">
        <v>9.7139035332171307E-4</v>
      </c>
      <c r="L9" s="2">
        <v>8.7859164820470376E-2</v>
      </c>
      <c r="M9" s="2">
        <v>33.75</v>
      </c>
      <c r="N9" s="2">
        <v>0.14276897061347701</v>
      </c>
      <c r="O9" s="2">
        <v>0.21905677159710912</v>
      </c>
      <c r="P9" s="2">
        <v>1.5343444073023997</v>
      </c>
      <c r="Q9" s="2">
        <v>99.738940610398515</v>
      </c>
      <c r="R9" s="2">
        <v>14.101396422005269</v>
      </c>
      <c r="S9" s="2">
        <v>8.7298982901008895</v>
      </c>
      <c r="T9" s="2">
        <v>0.61908041082214083</v>
      </c>
      <c r="U9" s="2">
        <v>0.87613005381395337</v>
      </c>
      <c r="V9" s="2">
        <v>1.2619383466946049E-2</v>
      </c>
      <c r="W9" s="2">
        <v>3.0492126286833877E-2</v>
      </c>
      <c r="X9" s="2">
        <v>191.47471631111455</v>
      </c>
      <c r="Y9" s="2">
        <v>1.6849575188826849E-2</v>
      </c>
      <c r="Z9" s="2">
        <v>0.10083262403713177</v>
      </c>
      <c r="AA9" s="2">
        <v>355.15927227208732</v>
      </c>
      <c r="AB9" s="2">
        <v>1.7551640821694636E-2</v>
      </c>
      <c r="AC9" s="2">
        <v>0.63461761500691727</v>
      </c>
      <c r="AD9" s="2">
        <v>109.48339945065626</v>
      </c>
      <c r="AE9" s="2">
        <v>1.0416666666666667</v>
      </c>
      <c r="AF9" s="2">
        <v>1.3383378747705463</v>
      </c>
      <c r="AG9" s="2">
        <v>1.3551874499593732</v>
      </c>
      <c r="AH9" s="2">
        <v>1.4116535937076806</v>
      </c>
      <c r="AI9" s="2">
        <v>1.3941019528859859</v>
      </c>
      <c r="AJ9" s="2">
        <v>7.9495559778089744</v>
      </c>
      <c r="AK9" s="2"/>
      <c r="AL9" s="2">
        <v>0.85</v>
      </c>
    </row>
    <row r="10" spans="1:38" x14ac:dyDescent="0.35">
      <c r="A10" s="2" t="s">
        <v>33</v>
      </c>
      <c r="B10" s="2">
        <v>100.01</v>
      </c>
      <c r="C10" s="2" t="s">
        <v>45</v>
      </c>
      <c r="D10" s="2" t="s">
        <v>34</v>
      </c>
      <c r="E10" s="2">
        <v>3</v>
      </c>
      <c r="F10" s="2"/>
      <c r="G10" s="2">
        <v>15</v>
      </c>
      <c r="H10" s="2">
        <v>0.625</v>
      </c>
      <c r="I10" s="2">
        <v>113.55675154494332</v>
      </c>
      <c r="J10" s="2">
        <v>1.113179085709012E-2</v>
      </c>
      <c r="K10" s="2">
        <v>8.9026786461282733E-4</v>
      </c>
      <c r="L10" s="2">
        <v>7.9975259690204581E-2</v>
      </c>
      <c r="M10" s="2">
        <v>72.900000000000006</v>
      </c>
      <c r="N10" s="2">
        <v>0.15132304076150332</v>
      </c>
      <c r="O10" s="2">
        <v>0.12774411939696037</v>
      </c>
      <c r="P10" s="2">
        <v>0.84418155195741051</v>
      </c>
      <c r="Q10" s="2">
        <v>99.738940610398515</v>
      </c>
      <c r="R10" s="2">
        <v>14.101396422005269</v>
      </c>
      <c r="S10" s="2">
        <v>8.7298982901008895</v>
      </c>
      <c r="T10" s="2">
        <v>0.61908041082214083</v>
      </c>
      <c r="U10" s="2">
        <v>0.87613005381395337</v>
      </c>
      <c r="V10" s="2">
        <v>1.2705637489127798E-2</v>
      </c>
      <c r="W10" s="2">
        <v>3.0700336118249794E-2</v>
      </c>
      <c r="X10" s="2">
        <v>190.17359225430729</v>
      </c>
      <c r="Y10" s="2">
        <v>1.4781399365142932E-2</v>
      </c>
      <c r="Z10" s="2">
        <v>4.0785755113195668E-2</v>
      </c>
      <c r="AA10" s="2">
        <v>186.67123699840454</v>
      </c>
      <c r="AB10" s="2">
        <v>9.2383746032143332E-3</v>
      </c>
      <c r="AC10" s="2">
        <v>0.63461761500691727</v>
      </c>
      <c r="AD10" s="2">
        <v>111.39830418749756</v>
      </c>
      <c r="AE10" s="2">
        <v>0.625</v>
      </c>
      <c r="AF10" s="2">
        <v>0.88140534339734111</v>
      </c>
      <c r="AG10" s="2">
        <v>0.896186742762484</v>
      </c>
      <c r="AH10" s="2">
        <v>0.56011671422655251</v>
      </c>
      <c r="AI10" s="2">
        <v>0.55087833962333821</v>
      </c>
      <c r="AJ10" s="2">
        <v>7.9495559778089744</v>
      </c>
      <c r="AK10" s="2"/>
      <c r="AL10" s="2">
        <v>0.85</v>
      </c>
    </row>
    <row r="11" spans="1:38" x14ac:dyDescent="0.35">
      <c r="A11" s="2" t="s">
        <v>33</v>
      </c>
      <c r="B11" s="2">
        <v>300.06</v>
      </c>
      <c r="C11" s="2" t="s">
        <v>45</v>
      </c>
      <c r="D11" s="2" t="s">
        <v>34</v>
      </c>
      <c r="E11" s="2">
        <v>3</v>
      </c>
      <c r="F11" s="2"/>
      <c r="G11" s="2">
        <v>15</v>
      </c>
      <c r="H11" s="2">
        <v>0.625</v>
      </c>
      <c r="I11" s="2">
        <v>78.501701875722119</v>
      </c>
      <c r="J11" s="2">
        <v>1.1142091503196226E-2</v>
      </c>
      <c r="K11" s="2">
        <v>1.0706402012180174E-3</v>
      </c>
      <c r="L11" s="2">
        <v>9.6089697424482021E-2</v>
      </c>
      <c r="M11" s="2">
        <v>123.03</v>
      </c>
      <c r="N11" s="2">
        <v>0.19436969358791945</v>
      </c>
      <c r="O11" s="2">
        <v>8.2712641504541259E-2</v>
      </c>
      <c r="P11" s="2">
        <v>0.42554289188673217</v>
      </c>
      <c r="Q11" s="2">
        <v>99.738940610398515</v>
      </c>
      <c r="R11" s="2">
        <v>14.101396422005269</v>
      </c>
      <c r="S11" s="2">
        <v>8.7298982901008895</v>
      </c>
      <c r="T11" s="2">
        <v>0.61908041082214083</v>
      </c>
      <c r="U11" s="2">
        <v>0.87613005381395337</v>
      </c>
      <c r="V11" s="2">
        <v>1.2717394472079433E-2</v>
      </c>
      <c r="W11" s="2">
        <v>3.072920406321741E-2</v>
      </c>
      <c r="X11" s="2">
        <v>190.00062358117563</v>
      </c>
      <c r="Y11" s="2">
        <v>1.4297250552611981E-2</v>
      </c>
      <c r="Z11" s="2">
        <v>3.2505675285508712E-2</v>
      </c>
      <c r="AA11" s="2">
        <v>159.02087418393836</v>
      </c>
      <c r="AB11" s="2">
        <v>8.9357815953824884E-3</v>
      </c>
      <c r="AC11" s="2">
        <v>0.63461761500691727</v>
      </c>
      <c r="AD11" s="2">
        <v>84.031997033000351</v>
      </c>
      <c r="AE11" s="2">
        <v>0.625</v>
      </c>
      <c r="AF11" s="2">
        <v>0.67447580368832627</v>
      </c>
      <c r="AG11" s="2">
        <v>0.68877305424093827</v>
      </c>
      <c r="AH11" s="2">
        <v>0.43048315890058642</v>
      </c>
      <c r="AI11" s="2">
        <v>0.42154737730520392</v>
      </c>
      <c r="AJ11" s="2">
        <v>7.9495559778089744</v>
      </c>
      <c r="AK11" s="2"/>
      <c r="AL11" s="2">
        <v>0.85</v>
      </c>
    </row>
    <row r="12" spans="1:38" x14ac:dyDescent="0.35">
      <c r="A12" s="2" t="s">
        <v>33</v>
      </c>
      <c r="B12" s="2">
        <v>400.03</v>
      </c>
      <c r="C12" s="2" t="s">
        <v>45</v>
      </c>
      <c r="D12" s="2" t="s">
        <v>34</v>
      </c>
      <c r="E12" s="2">
        <v>3</v>
      </c>
      <c r="F12" s="2"/>
      <c r="G12" s="2">
        <v>15</v>
      </c>
      <c r="H12" s="2">
        <v>0.625</v>
      </c>
      <c r="I12" s="2">
        <v>44.694964412073688</v>
      </c>
      <c r="J12" s="2">
        <v>1.0912129109285114E-2</v>
      </c>
      <c r="K12" s="2">
        <v>1.0930209107539173E-3</v>
      </c>
      <c r="L12" s="2">
        <v>0.10016568717317205</v>
      </c>
      <c r="M12" s="2">
        <v>138.27000000000001</v>
      </c>
      <c r="N12" s="2">
        <v>0.23852299977321637</v>
      </c>
      <c r="O12" s="2">
        <v>9.8076129537983517E-2</v>
      </c>
      <c r="P12" s="2">
        <v>0.4111810166366876</v>
      </c>
      <c r="Q12" s="2">
        <v>99.738940610398515</v>
      </c>
      <c r="R12" s="2">
        <v>14.101396422005269</v>
      </c>
      <c r="S12" s="2">
        <v>8.7298982901008895</v>
      </c>
      <c r="T12" s="2">
        <v>0.61908041082214083</v>
      </c>
      <c r="U12" s="2">
        <v>0.87613005381395337</v>
      </c>
      <c r="V12" s="2">
        <v>1.2454919291699482E-2</v>
      </c>
      <c r="W12" s="2">
        <v>3.0095075809679163E-2</v>
      </c>
      <c r="X12" s="2">
        <v>194.00530529849348</v>
      </c>
      <c r="Y12" s="2">
        <v>1.417997172370365E-2</v>
      </c>
      <c r="Z12" s="2">
        <v>3.1726316029411179E-2</v>
      </c>
      <c r="AA12" s="2">
        <v>157.78616339436374</v>
      </c>
      <c r="AB12" s="2">
        <v>8.8624823273147808E-3</v>
      </c>
      <c r="AC12" s="2">
        <v>0.63461761500691727</v>
      </c>
      <c r="AD12" s="2">
        <v>63.553471559533065</v>
      </c>
      <c r="AE12" s="2">
        <v>0.625</v>
      </c>
      <c r="AF12" s="2">
        <v>0.57025469220082059</v>
      </c>
      <c r="AG12" s="2">
        <v>0.58443466392452426</v>
      </c>
      <c r="AH12" s="2">
        <v>0.36527166495282765</v>
      </c>
      <c r="AI12" s="2">
        <v>0.35640918262551285</v>
      </c>
      <c r="AJ12" s="2">
        <v>7.9495559778089744</v>
      </c>
      <c r="AK12" s="2"/>
      <c r="AL12" s="2">
        <v>0.85</v>
      </c>
    </row>
    <row r="13" spans="1:3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>
        <v>0.85</v>
      </c>
    </row>
    <row r="14" spans="1:38" x14ac:dyDescent="0.35">
      <c r="A14" s="2" t="s">
        <v>32</v>
      </c>
      <c r="B14" s="2">
        <v>100.05</v>
      </c>
      <c r="C14" s="2" t="s">
        <v>49</v>
      </c>
      <c r="D14" s="2" t="s">
        <v>38</v>
      </c>
      <c r="E14" s="2">
        <v>3</v>
      </c>
      <c r="F14" s="2"/>
      <c r="G14" s="2">
        <v>600</v>
      </c>
      <c r="H14" s="2">
        <v>25</v>
      </c>
      <c r="I14" s="2">
        <v>49.595124736557892</v>
      </c>
      <c r="J14" s="2">
        <v>1.1202415181527967E-2</v>
      </c>
      <c r="K14" s="2">
        <v>1.0053571244270974E-3</v>
      </c>
      <c r="L14" s="2">
        <v>8.9744676316305796E-2</v>
      </c>
      <c r="M14" s="2">
        <v>41.71</v>
      </c>
      <c r="N14" s="2">
        <v>0.15101590405831636</v>
      </c>
      <c r="O14" s="2">
        <v>0.220060642181125</v>
      </c>
      <c r="P14" s="2">
        <v>1.4572017666175499</v>
      </c>
      <c r="Q14" s="2">
        <v>99.415492373658495</v>
      </c>
      <c r="R14" s="2">
        <v>13.887456333690166</v>
      </c>
      <c r="S14" s="2">
        <v>8.2169589990695098</v>
      </c>
      <c r="T14" s="2">
        <v>0.59168207637388881</v>
      </c>
      <c r="U14" s="2">
        <v>0.87743075981579066</v>
      </c>
      <c r="V14" s="2">
        <v>1.2767292525600335E-2</v>
      </c>
      <c r="W14" s="2">
        <v>2.9341642122746921E-2</v>
      </c>
      <c r="X14" s="2">
        <v>180.00592381789943</v>
      </c>
      <c r="Y14" s="2">
        <v>1.6387908782093175E-2</v>
      </c>
      <c r="Z14" s="2">
        <v>8.0784845701616162E-2</v>
      </c>
      <c r="AA14" s="2">
        <v>300.80345759184121</v>
      </c>
      <c r="AB14" s="2">
        <v>0.40969771955232936</v>
      </c>
      <c r="AC14" s="2">
        <v>0.39270400740553008</v>
      </c>
      <c r="AD14" s="2">
        <v>68.794528695548308</v>
      </c>
      <c r="AE14" s="2">
        <v>25</v>
      </c>
      <c r="AF14" s="2">
        <v>0.28530688806898341</v>
      </c>
      <c r="AG14" s="2">
        <v>0.30169479685107659</v>
      </c>
      <c r="AH14" s="2">
        <v>7.5423699212769151</v>
      </c>
      <c r="AI14" s="2">
        <v>7.1326722017245849</v>
      </c>
      <c r="AJ14" s="2">
        <v>2.0090119183889112</v>
      </c>
      <c r="AK14" s="2"/>
      <c r="AL14" s="2">
        <v>0.85</v>
      </c>
    </row>
    <row r="15" spans="1:38" x14ac:dyDescent="0.35">
      <c r="A15" s="2" t="s">
        <v>32</v>
      </c>
      <c r="B15" s="2">
        <v>300.02999999999997</v>
      </c>
      <c r="C15" s="2" t="s">
        <v>49</v>
      </c>
      <c r="D15" s="2" t="s">
        <v>38</v>
      </c>
      <c r="E15" s="2">
        <v>2</v>
      </c>
      <c r="F15" s="2"/>
      <c r="G15" s="2">
        <v>600</v>
      </c>
      <c r="H15" s="2">
        <v>25</v>
      </c>
      <c r="I15" s="2">
        <v>82.694655729224323</v>
      </c>
      <c r="J15" s="2">
        <v>1.1073679534659715E-2</v>
      </c>
      <c r="K15" s="2">
        <v>1.0090318027559612E-3</v>
      </c>
      <c r="L15" s="2">
        <v>9.111983054934665E-2</v>
      </c>
      <c r="M15" s="2">
        <v>167.42</v>
      </c>
      <c r="N15" s="2">
        <v>0.26897344680507118</v>
      </c>
      <c r="O15" s="2">
        <v>0.1077069298757138</v>
      </c>
      <c r="P15" s="2">
        <v>0.40043703627656047</v>
      </c>
      <c r="Q15" s="2">
        <v>99.415492373658495</v>
      </c>
      <c r="R15" s="2">
        <v>13.887456333690166</v>
      </c>
      <c r="S15" s="2">
        <v>8.2169589990695098</v>
      </c>
      <c r="T15" s="2">
        <v>0.59168207637388881</v>
      </c>
      <c r="U15" s="2">
        <v>0.87743075981579066</v>
      </c>
      <c r="V15" s="2">
        <v>1.2620573658694782E-2</v>
      </c>
      <c r="W15" s="2">
        <v>2.9004479243231344E-2</v>
      </c>
      <c r="X15" s="2">
        <v>182.09871477572435</v>
      </c>
      <c r="Y15" s="2">
        <v>1.4227152602698313E-2</v>
      </c>
      <c r="Z15" s="2">
        <v>3.0391795024093983E-2</v>
      </c>
      <c r="AA15" s="2">
        <v>150.14828353124315</v>
      </c>
      <c r="AB15" s="2">
        <v>0.3556788150674578</v>
      </c>
      <c r="AC15" s="2">
        <v>0.39270400740553008</v>
      </c>
      <c r="AD15" s="2">
        <v>86.360242725243808</v>
      </c>
      <c r="AE15" s="2">
        <v>25</v>
      </c>
      <c r="AF15" s="2">
        <v>0.35182161690412805</v>
      </c>
      <c r="AG15" s="2">
        <v>0.36604876950682635</v>
      </c>
      <c r="AH15" s="2">
        <v>9.1512192376706594</v>
      </c>
      <c r="AI15" s="2">
        <v>8.7955404226032012</v>
      </c>
      <c r="AJ15" s="2">
        <v>2.0090119183889112</v>
      </c>
      <c r="AK15" s="2"/>
      <c r="AL15" s="2">
        <v>0.85</v>
      </c>
    </row>
    <row r="16" spans="1:38" x14ac:dyDescent="0.35">
      <c r="A16" s="2" t="s">
        <v>32</v>
      </c>
      <c r="B16" s="2">
        <v>300.07</v>
      </c>
      <c r="C16" s="2" t="s">
        <v>49</v>
      </c>
      <c r="D16" s="2" t="s">
        <v>38</v>
      </c>
      <c r="E16" s="2">
        <v>2</v>
      </c>
      <c r="F16" s="2"/>
      <c r="G16" s="2">
        <v>600</v>
      </c>
      <c r="H16" s="2">
        <v>25</v>
      </c>
      <c r="I16" s="2">
        <v>95.708890319195461</v>
      </c>
      <c r="J16" s="2">
        <v>1.1147833753189798E-2</v>
      </c>
      <c r="K16" s="2">
        <v>9.5838014483826334E-4</v>
      </c>
      <c r="L16" s="2">
        <v>8.5970078676858283E-2</v>
      </c>
      <c r="M16" s="2">
        <v>99.89</v>
      </c>
      <c r="N16" s="2">
        <v>0.18754213106819598</v>
      </c>
      <c r="O16" s="2">
        <v>0.16647751257373228</v>
      </c>
      <c r="P16" s="2">
        <v>0.88768060608843158</v>
      </c>
      <c r="Q16" s="2">
        <v>99.415492373658495</v>
      </c>
      <c r="R16" s="2">
        <v>13.887456333690166</v>
      </c>
      <c r="S16" s="2">
        <v>8.2169589990695098</v>
      </c>
      <c r="T16" s="2">
        <v>0.59168207637388881</v>
      </c>
      <c r="U16" s="2">
        <v>0.87743075981579066</v>
      </c>
      <c r="V16" s="2">
        <v>1.2705086559229122E-2</v>
      </c>
      <c r="W16" s="2">
        <v>2.9198567672406424E-2</v>
      </c>
      <c r="X16" s="2">
        <v>180.88655652335609</v>
      </c>
      <c r="Y16" s="2">
        <v>1.4582573105111553E-2</v>
      </c>
      <c r="Z16" s="2">
        <v>3.7435596419260551E-2</v>
      </c>
      <c r="AA16" s="2">
        <v>176.0420559904361</v>
      </c>
      <c r="AB16" s="2">
        <v>0.36456432762778884</v>
      </c>
      <c r="AC16" s="2">
        <v>0.39270400740553008</v>
      </c>
      <c r="AD16" s="2">
        <v>100.19111927993725</v>
      </c>
      <c r="AE16" s="2">
        <v>25</v>
      </c>
      <c r="AF16" s="2">
        <v>0.42086875463764412</v>
      </c>
      <c r="AG16" s="2">
        <v>0.43545132774275569</v>
      </c>
      <c r="AH16" s="2">
        <v>10.886283193568893</v>
      </c>
      <c r="AI16" s="2">
        <v>10.521718865941104</v>
      </c>
      <c r="AJ16" s="2">
        <v>2.0090119183889112</v>
      </c>
      <c r="AK16" s="2"/>
      <c r="AL16" s="2">
        <v>0.85</v>
      </c>
    </row>
    <row r="17" spans="1:38" x14ac:dyDescent="0.35">
      <c r="A17" s="2" t="s">
        <v>33</v>
      </c>
      <c r="B17" s="2">
        <v>100.05</v>
      </c>
      <c r="C17" s="2" t="s">
        <v>49</v>
      </c>
      <c r="D17" s="2" t="s">
        <v>38</v>
      </c>
      <c r="E17" s="2">
        <v>3</v>
      </c>
      <c r="F17" s="2"/>
      <c r="G17" s="2">
        <v>15</v>
      </c>
      <c r="H17" s="2">
        <v>0.625</v>
      </c>
      <c r="I17" s="2">
        <v>55.322767514606674</v>
      </c>
      <c r="J17" s="2">
        <v>1.1198610457614404E-2</v>
      </c>
      <c r="K17" s="2">
        <v>1.1201133310178269E-3</v>
      </c>
      <c r="L17" s="2">
        <v>0.10002252826431828</v>
      </c>
      <c r="M17" s="2">
        <v>177.26</v>
      </c>
      <c r="N17" s="2">
        <v>0.30727663766614705</v>
      </c>
      <c r="O17" s="2">
        <v>9.7346246064181532E-2</v>
      </c>
      <c r="P17" s="2">
        <v>0.31680327799586</v>
      </c>
      <c r="Q17" s="2">
        <v>99.415492373658495</v>
      </c>
      <c r="R17" s="2">
        <v>13.887456333690166</v>
      </c>
      <c r="S17" s="2">
        <v>8.2169589990695098</v>
      </c>
      <c r="T17" s="2">
        <v>0.59168207637388881</v>
      </c>
      <c r="U17" s="2">
        <v>0.87743075981579066</v>
      </c>
      <c r="V17" s="2">
        <v>1.276295631573876E-2</v>
      </c>
      <c r="W17" s="2">
        <v>2.9331993956788784E-2</v>
      </c>
      <c r="X17" s="2">
        <v>180.06902842924424</v>
      </c>
      <c r="Y17" s="2">
        <v>1.449643616266501E-2</v>
      </c>
      <c r="Z17" s="2">
        <v>3.0427845198724414E-2</v>
      </c>
      <c r="AA17" s="2">
        <v>144.79337903050796</v>
      </c>
      <c r="AB17" s="2">
        <v>9.0602726016656317E-3</v>
      </c>
      <c r="AC17" s="2">
        <v>0.39270400740553008</v>
      </c>
      <c r="AD17" s="2">
        <v>59.74822078586066</v>
      </c>
      <c r="AE17" s="2">
        <v>0.625</v>
      </c>
      <c r="AF17" s="2">
        <v>0.14413510119851755</v>
      </c>
      <c r="AG17" s="2">
        <v>0.15863153736118257</v>
      </c>
      <c r="AH17" s="2">
        <v>9.9144710850739115E-2</v>
      </c>
      <c r="AI17" s="2">
        <v>9.0084438249073473E-2</v>
      </c>
      <c r="AJ17" s="2">
        <v>2.0090119183889112</v>
      </c>
      <c r="AK17" s="2"/>
      <c r="AL17" s="2">
        <v>0.85</v>
      </c>
    </row>
    <row r="18" spans="1:38" x14ac:dyDescent="0.35">
      <c r="A18" s="2" t="s">
        <v>33</v>
      </c>
      <c r="B18" s="2">
        <v>300.02999999999997</v>
      </c>
      <c r="C18" s="2" t="s">
        <v>49</v>
      </c>
      <c r="D18" s="2" t="s">
        <v>38</v>
      </c>
      <c r="E18" s="2">
        <v>2</v>
      </c>
      <c r="F18" s="2"/>
      <c r="G18" s="2">
        <v>15</v>
      </c>
      <c r="H18" s="2">
        <v>0.625</v>
      </c>
      <c r="I18" s="2">
        <v>82.78648668755902</v>
      </c>
      <c r="J18" s="2">
        <v>1.1140088370966882E-2</v>
      </c>
      <c r="K18" s="2">
        <v>8.1120632450432085E-4</v>
      </c>
      <c r="L18" s="2">
        <v>7.2818661530412415E-2</v>
      </c>
      <c r="M18" s="2">
        <v>137.74</v>
      </c>
      <c r="N18" s="2">
        <v>0.2345750995805678</v>
      </c>
      <c r="O18" s="2">
        <v>9.9457613731974676E-2</v>
      </c>
      <c r="P18" s="2">
        <v>0.4239904998860064</v>
      </c>
      <c r="Q18" s="2">
        <v>99.415492373658495</v>
      </c>
      <c r="R18" s="2">
        <v>13.887456333690166</v>
      </c>
      <c r="S18" s="2">
        <v>8.2169589990695098</v>
      </c>
      <c r="T18" s="2">
        <v>0.59168207637388881</v>
      </c>
      <c r="U18" s="2">
        <v>0.87743075981579066</v>
      </c>
      <c r="V18" s="2">
        <v>1.2696259216289215E-2</v>
      </c>
      <c r="W18" s="2">
        <v>2.9177943403726751E-2</v>
      </c>
      <c r="X18" s="2">
        <v>181.01022829468357</v>
      </c>
      <c r="Y18" s="2">
        <v>1.4399287382258199E-2</v>
      </c>
      <c r="Z18" s="2">
        <v>3.0879656292758247E-2</v>
      </c>
      <c r="AA18" s="2">
        <v>148.93283576361065</v>
      </c>
      <c r="AB18" s="2">
        <v>8.9995546139113747E-3</v>
      </c>
      <c r="AC18" s="2">
        <v>0.39270400740553008</v>
      </c>
      <c r="AD18" s="2">
        <v>86.305370313657491</v>
      </c>
      <c r="AE18" s="2">
        <v>0.625</v>
      </c>
      <c r="AF18" s="2">
        <v>0.35436001132355044</v>
      </c>
      <c r="AG18" s="2">
        <v>0.36875929870580865</v>
      </c>
      <c r="AH18" s="2">
        <v>0.2304745616911304</v>
      </c>
      <c r="AI18" s="2">
        <v>0.22147500707721901</v>
      </c>
      <c r="AJ18" s="2">
        <v>2.0090119183889112</v>
      </c>
      <c r="AK18" s="2"/>
      <c r="AL18" s="2">
        <v>0.85</v>
      </c>
    </row>
    <row r="19" spans="1:38" x14ac:dyDescent="0.35">
      <c r="A19" s="2" t="s">
        <v>33</v>
      </c>
      <c r="B19" s="2">
        <v>300.07</v>
      </c>
      <c r="C19" s="2" t="s">
        <v>49</v>
      </c>
      <c r="D19" s="2" t="s">
        <v>38</v>
      </c>
      <c r="E19" s="2">
        <v>2</v>
      </c>
      <c r="F19" s="2"/>
      <c r="G19" s="2">
        <v>15</v>
      </c>
      <c r="H19" s="2">
        <v>0.625</v>
      </c>
      <c r="I19" s="2">
        <v>91.973667221401016</v>
      </c>
      <c r="J19" s="2">
        <v>1.1172761257375222E-2</v>
      </c>
      <c r="K19" s="2">
        <v>1.028040744289873E-3</v>
      </c>
      <c r="L19" s="2">
        <v>9.2013130917950631E-2</v>
      </c>
      <c r="M19" s="2">
        <v>198.25</v>
      </c>
      <c r="N19" s="2">
        <v>0.32923666006910257</v>
      </c>
      <c r="O19" s="2">
        <v>0.10093961015263699</v>
      </c>
      <c r="P19" s="2">
        <v>0.30658678815248291</v>
      </c>
      <c r="Q19" s="2">
        <v>99.415492373658495</v>
      </c>
      <c r="R19" s="2">
        <v>13.887456333690166</v>
      </c>
      <c r="S19" s="2">
        <v>8.2169589990695098</v>
      </c>
      <c r="T19" s="2">
        <v>0.59168207637388881</v>
      </c>
      <c r="U19" s="2">
        <v>0.87743075981579066</v>
      </c>
      <c r="V19" s="2">
        <v>1.273349621310387E-2</v>
      </c>
      <c r="W19" s="2">
        <v>2.9264035219849955E-2</v>
      </c>
      <c r="X19" s="2">
        <v>180.48407328218639</v>
      </c>
      <c r="Y19" s="2">
        <v>1.4394210765785346E-2</v>
      </c>
      <c r="Z19" s="2">
        <v>3.0282171254606374E-2</v>
      </c>
      <c r="AA19" s="2">
        <v>146.1541986775523</v>
      </c>
      <c r="AB19" s="2">
        <v>8.9963817286158407E-3</v>
      </c>
      <c r="AC19" s="2">
        <v>0.39270400740553008</v>
      </c>
      <c r="AD19" s="2">
        <v>93.772733199337821</v>
      </c>
      <c r="AE19" s="2">
        <v>0.625</v>
      </c>
      <c r="AF19" s="2">
        <v>0.36403197745547611</v>
      </c>
      <c r="AG19" s="2">
        <v>0.37842618822126145</v>
      </c>
      <c r="AH19" s="2">
        <v>0.2365163676382884</v>
      </c>
      <c r="AI19" s="2">
        <v>0.22751998590967257</v>
      </c>
      <c r="AJ19" s="2">
        <v>2.0090119183889112</v>
      </c>
      <c r="AK19" s="2"/>
      <c r="AL19" s="2">
        <v>0.85</v>
      </c>
    </row>
    <row r="20" spans="1:3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>
        <v>0.85</v>
      </c>
    </row>
    <row r="21" spans="1:38" x14ac:dyDescent="0.35">
      <c r="A21" s="2" t="s">
        <v>32</v>
      </c>
      <c r="B21" s="2">
        <v>100.08</v>
      </c>
      <c r="C21" s="2" t="s">
        <v>51</v>
      </c>
      <c r="D21" s="2" t="s">
        <v>40</v>
      </c>
      <c r="E21" s="2">
        <v>2</v>
      </c>
      <c r="F21" s="2"/>
      <c r="G21" s="2">
        <v>600</v>
      </c>
      <c r="H21" s="2">
        <v>25</v>
      </c>
      <c r="I21" s="2">
        <v>108.53400199098037</v>
      </c>
      <c r="J21" s="2">
        <v>1.5433972243378198E-2</v>
      </c>
      <c r="K21" s="2">
        <v>1.0846156121390004E-3</v>
      </c>
      <c r="L21" s="2">
        <v>7.0274560238654346E-2</v>
      </c>
      <c r="M21" s="2">
        <v>116.84</v>
      </c>
      <c r="N21" s="2">
        <v>0.19549536498495848</v>
      </c>
      <c r="O21" s="2">
        <v>9.0458762079050431E-2</v>
      </c>
      <c r="P21" s="2">
        <v>0.46271563566742557</v>
      </c>
      <c r="Q21" s="2">
        <v>100.10047669555644</v>
      </c>
      <c r="R21" s="2">
        <v>14.006102450650255</v>
      </c>
      <c r="S21" s="2">
        <v>7.9955693879532959</v>
      </c>
      <c r="T21" s="2">
        <v>0.57086326593177883</v>
      </c>
      <c r="U21" s="2">
        <v>0.8772542078165011</v>
      </c>
      <c r="V21" s="2">
        <v>1.7593500385473883E-2</v>
      </c>
      <c r="W21" s="2">
        <v>4.0105001294530311E-2</v>
      </c>
      <c r="X21" s="2">
        <v>129.56688716008878</v>
      </c>
      <c r="Y21" s="2">
        <v>1.9266689062168153E-2</v>
      </c>
      <c r="Z21" s="2">
        <v>4.2261772063022889E-2</v>
      </c>
      <c r="AA21" s="2">
        <v>113.85012880595158</v>
      </c>
      <c r="AB21" s="2">
        <v>0.4816672265542038</v>
      </c>
      <c r="AC21" s="2">
        <v>0.34903336939036983</v>
      </c>
      <c r="AD21" s="2">
        <v>105.15497246193218</v>
      </c>
      <c r="AE21" s="2">
        <v>25</v>
      </c>
      <c r="AF21" s="2">
        <v>0.35783473574097646</v>
      </c>
      <c r="AG21" s="2">
        <v>0.37710142480314462</v>
      </c>
      <c r="AH21" s="2">
        <v>9.4275356200786149</v>
      </c>
      <c r="AI21" s="2">
        <v>8.9458683935244121</v>
      </c>
      <c r="AJ21" s="2">
        <v>1.1798964971756487</v>
      </c>
      <c r="AK21" s="2"/>
      <c r="AL21" s="2">
        <v>0.85</v>
      </c>
    </row>
    <row r="22" spans="1:38" x14ac:dyDescent="0.35">
      <c r="A22" s="2" t="s">
        <v>32</v>
      </c>
      <c r="B22" s="2">
        <v>300.08</v>
      </c>
      <c r="C22" s="2" t="s">
        <v>51</v>
      </c>
      <c r="D22" s="2" t="s">
        <v>40</v>
      </c>
      <c r="E22" s="2">
        <v>3</v>
      </c>
      <c r="F22" s="2"/>
      <c r="G22" s="2">
        <v>600</v>
      </c>
      <c r="H22" s="2">
        <v>25</v>
      </c>
      <c r="I22" s="2">
        <v>103.5909057736425</v>
      </c>
      <c r="J22" s="2">
        <v>1.5301231032788149E-2</v>
      </c>
      <c r="K22" s="2">
        <v>1.1170566924396871E-3</v>
      </c>
      <c r="L22" s="2">
        <v>7.3004367429392383E-2</v>
      </c>
      <c r="M22" s="2">
        <v>36.51</v>
      </c>
      <c r="N22" s="2">
        <v>0.12456088831900715</v>
      </c>
      <c r="O22" s="2">
        <v>0.1514309887390384</v>
      </c>
      <c r="P22" s="2">
        <v>1.2157185998161435</v>
      </c>
      <c r="Q22" s="2">
        <v>100.10047669555644</v>
      </c>
      <c r="R22" s="2">
        <v>14.006102450650255</v>
      </c>
      <c r="S22" s="2">
        <v>7.9955693879532959</v>
      </c>
      <c r="T22" s="2">
        <v>0.57086326593177883</v>
      </c>
      <c r="U22" s="2">
        <v>0.8772542078165011</v>
      </c>
      <c r="V22" s="2">
        <v>1.7442185966680221E-2</v>
      </c>
      <c r="W22" s="2">
        <v>3.9760180726458393E-2</v>
      </c>
      <c r="X22" s="2">
        <v>130.69125385641485</v>
      </c>
      <c r="Y22" s="2">
        <v>2.085387833367576E-2</v>
      </c>
      <c r="Z22" s="2">
        <v>8.0654789474906508E-2</v>
      </c>
      <c r="AA22" s="2">
        <v>185.46266286028836</v>
      </c>
      <c r="AB22" s="2">
        <v>0.52134695834189404</v>
      </c>
      <c r="AC22" s="2">
        <v>0.34903336939036983</v>
      </c>
      <c r="AD22" s="2">
        <v>104.06707579278525</v>
      </c>
      <c r="AE22" s="2">
        <v>25</v>
      </c>
      <c r="AF22" s="2">
        <v>0.22522714162663665</v>
      </c>
      <c r="AG22" s="2">
        <v>0.2460810199603124</v>
      </c>
      <c r="AH22" s="2">
        <v>6.1520254990078103</v>
      </c>
      <c r="AI22" s="2">
        <v>5.6306785406659161</v>
      </c>
      <c r="AJ22" s="2">
        <v>1.1798964971756487</v>
      </c>
      <c r="AK22" s="2"/>
      <c r="AL22" s="2">
        <v>0.85</v>
      </c>
    </row>
    <row r="23" spans="1:38" x14ac:dyDescent="0.35">
      <c r="A23" s="2" t="s">
        <v>33</v>
      </c>
      <c r="B23" s="2">
        <v>100.08</v>
      </c>
      <c r="C23" s="2" t="s">
        <v>51</v>
      </c>
      <c r="D23" s="2" t="s">
        <v>40</v>
      </c>
      <c r="E23" s="2">
        <v>2</v>
      </c>
      <c r="F23" s="2"/>
      <c r="G23" s="2">
        <v>15</v>
      </c>
      <c r="H23" s="2">
        <v>0.625</v>
      </c>
      <c r="I23" s="2">
        <v>79.836125947958038</v>
      </c>
      <c r="J23" s="2">
        <v>1.5120677831130034E-2</v>
      </c>
      <c r="K23" s="2">
        <v>1.0481137897880223E-3</v>
      </c>
      <c r="L23" s="2">
        <v>6.9316587622162987E-2</v>
      </c>
      <c r="M23" s="2">
        <v>159.66999999999999</v>
      </c>
      <c r="N23" s="2">
        <v>0.25759396716661104</v>
      </c>
      <c r="O23" s="2">
        <v>9.3574337349007622E-2</v>
      </c>
      <c r="P23" s="2">
        <v>0.36326292256869513</v>
      </c>
      <c r="Q23" s="2">
        <v>100.10047669555644</v>
      </c>
      <c r="R23" s="2">
        <v>14.006102450650255</v>
      </c>
      <c r="S23" s="2">
        <v>7.9955693879532959</v>
      </c>
      <c r="T23" s="2">
        <v>0.57086326593177883</v>
      </c>
      <c r="U23" s="2">
        <v>0.8772542078165011</v>
      </c>
      <c r="V23" s="2">
        <v>1.7236369682130825E-2</v>
      </c>
      <c r="W23" s="2">
        <v>3.9290839200167342E-2</v>
      </c>
      <c r="X23" s="2">
        <v>132.25122532264507</v>
      </c>
      <c r="Y23" s="2">
        <v>1.8849659386938309E-2</v>
      </c>
      <c r="Z23" s="2">
        <v>4.0530264446854466E-2</v>
      </c>
      <c r="AA23" s="2">
        <v>114.07025792801423</v>
      </c>
      <c r="AB23" s="2">
        <v>1.1781037116836443E-2</v>
      </c>
      <c r="AC23" s="2">
        <v>0.34903336939036983</v>
      </c>
      <c r="AD23" s="2">
        <v>79.972157412298628</v>
      </c>
      <c r="AE23" s="2">
        <v>0.625</v>
      </c>
      <c r="AF23" s="2">
        <v>0.30525812257783019</v>
      </c>
      <c r="AG23" s="2">
        <v>0.32410778196476853</v>
      </c>
      <c r="AH23" s="2">
        <v>0.20256736372798034</v>
      </c>
      <c r="AI23" s="2">
        <v>0.19078632661114386</v>
      </c>
      <c r="AJ23" s="2">
        <v>1.1798964971756487</v>
      </c>
      <c r="AK23" s="2"/>
      <c r="AL23" s="2">
        <v>0.85</v>
      </c>
    </row>
    <row r="24" spans="1:38" x14ac:dyDescent="0.35">
      <c r="A24" s="2" t="s">
        <v>33</v>
      </c>
      <c r="B24" s="2">
        <v>300.08</v>
      </c>
      <c r="C24" s="2" t="s">
        <v>51</v>
      </c>
      <c r="D24" s="2" t="s">
        <v>40</v>
      </c>
      <c r="E24" s="2">
        <v>3</v>
      </c>
      <c r="F24" s="2"/>
      <c r="G24" s="2">
        <v>15</v>
      </c>
      <c r="H24" s="2">
        <v>0.625</v>
      </c>
      <c r="I24" s="2">
        <v>97.398377564282711</v>
      </c>
      <c r="J24" s="2">
        <v>1.5445328657452873E-2</v>
      </c>
      <c r="K24" s="2">
        <v>8.6593038119760213E-4</v>
      </c>
      <c r="L24" s="2">
        <v>5.6064225009531447E-2</v>
      </c>
      <c r="M24" s="2">
        <v>41.69</v>
      </c>
      <c r="N24" s="2">
        <v>0.12383138746078083</v>
      </c>
      <c r="O24" s="2">
        <v>0.14965642621468678</v>
      </c>
      <c r="P24" s="2">
        <v>1.2085500234105437</v>
      </c>
      <c r="Q24" s="2">
        <v>100.10047669555644</v>
      </c>
      <c r="R24" s="2">
        <v>14.006102450650255</v>
      </c>
      <c r="S24" s="2">
        <v>7.9955693879532959</v>
      </c>
      <c r="T24" s="2">
        <v>0.57086326593177883</v>
      </c>
      <c r="U24" s="2">
        <v>0.8772542078165011</v>
      </c>
      <c r="V24" s="2">
        <v>1.7606445793969489E-2</v>
      </c>
      <c r="W24" s="2">
        <v>4.0133955408255997E-2</v>
      </c>
      <c r="X24" s="2">
        <v>129.4698294396841</v>
      </c>
      <c r="Y24" s="2">
        <v>2.0576735730663681E-2</v>
      </c>
      <c r="Z24" s="2">
        <v>7.552756434282222E-2</v>
      </c>
      <c r="AA24" s="2">
        <v>178.38261233946452</v>
      </c>
      <c r="AB24" s="2">
        <v>1.2860459831664801E-2</v>
      </c>
      <c r="AC24" s="2">
        <v>0.34903336939036983</v>
      </c>
      <c r="AD24" s="2">
        <v>98.130970559336802</v>
      </c>
      <c r="AE24" s="2">
        <v>0.625</v>
      </c>
      <c r="AF24" s="2">
        <v>0.21202953471675945</v>
      </c>
      <c r="AG24" s="2">
        <v>0.23260627044742313</v>
      </c>
      <c r="AH24" s="2">
        <v>0.14537891902963945</v>
      </c>
      <c r="AI24" s="2">
        <v>0.13251845919797467</v>
      </c>
      <c r="AJ24" s="2">
        <v>1.1798964971756487</v>
      </c>
      <c r="AK24" s="2"/>
      <c r="AL24" s="2">
        <v>0.85</v>
      </c>
    </row>
    <row r="25" spans="1:38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>
        <v>0.85</v>
      </c>
    </row>
    <row r="26" spans="1:38" x14ac:dyDescent="0.35">
      <c r="A26" s="2" t="s">
        <v>32</v>
      </c>
      <c r="B26" s="2">
        <v>100.09</v>
      </c>
      <c r="C26" s="2" t="s">
        <v>44</v>
      </c>
      <c r="D26" s="2" t="s">
        <v>31</v>
      </c>
      <c r="E26" s="2">
        <v>2</v>
      </c>
      <c r="F26" s="2"/>
      <c r="G26" s="2">
        <v>600</v>
      </c>
      <c r="H26" s="2">
        <v>25</v>
      </c>
      <c r="I26" s="2">
        <v>107.37057186546863</v>
      </c>
      <c r="J26" s="2">
        <v>1.5319358453046644E-2</v>
      </c>
      <c r="K26" s="2">
        <v>1.1122387034988505E-3</v>
      </c>
      <c r="L26" s="2">
        <v>7.2603477939877675E-2</v>
      </c>
      <c r="M26" s="2">
        <v>43.29</v>
      </c>
      <c r="N26" s="2">
        <v>0.12007140369385029</v>
      </c>
      <c r="O26" s="2">
        <v>0.15035871994408564</v>
      </c>
      <c r="P26" s="2">
        <v>1.252244209016327</v>
      </c>
      <c r="Q26" s="2">
        <v>100.02992767293082</v>
      </c>
      <c r="R26" s="2">
        <v>13.676034748821683</v>
      </c>
      <c r="S26" s="2">
        <v>8.4385908774162317</v>
      </c>
      <c r="T26" s="2">
        <v>0.61703491051331927</v>
      </c>
      <c r="U26" s="2">
        <v>0.87972455922676063</v>
      </c>
      <c r="V26" s="2">
        <v>1.7413812417049819E-2</v>
      </c>
      <c r="W26" s="2">
        <v>3.9551046821477497E-2</v>
      </c>
      <c r="X26" s="2">
        <v>130.42782705382322</v>
      </c>
      <c r="Y26" s="2">
        <v>2.0187464616029958E-2</v>
      </c>
      <c r="Z26" s="2">
        <v>7.6099895624597111E-2</v>
      </c>
      <c r="AA26" s="2">
        <v>186.73275477927845</v>
      </c>
      <c r="AB26" s="2">
        <v>0.50468661540074899</v>
      </c>
      <c r="AC26" s="2">
        <v>0.26342852292332403</v>
      </c>
      <c r="AD26" s="2">
        <v>109.10282164249202</v>
      </c>
      <c r="AE26" s="2">
        <v>25</v>
      </c>
      <c r="AF26" s="2">
        <v>0.29144961973896683</v>
      </c>
      <c r="AG26" s="2">
        <v>0.31163708435499676</v>
      </c>
      <c r="AH26" s="2">
        <v>7.7909271088749188</v>
      </c>
      <c r="AI26" s="2">
        <v>7.2862404934741702</v>
      </c>
      <c r="AJ26" s="2">
        <v>0.5731083548224325</v>
      </c>
      <c r="AK26" s="2"/>
      <c r="AL26" s="2">
        <v>0.85</v>
      </c>
    </row>
    <row r="27" spans="1:38" x14ac:dyDescent="0.35">
      <c r="A27" s="2" t="s">
        <v>33</v>
      </c>
      <c r="B27" s="2">
        <v>100.09</v>
      </c>
      <c r="C27" s="2" t="s">
        <v>44</v>
      </c>
      <c r="D27" s="2" t="s">
        <v>31</v>
      </c>
      <c r="E27" s="2">
        <v>2</v>
      </c>
      <c r="F27" s="2"/>
      <c r="G27" s="2">
        <v>15</v>
      </c>
      <c r="H27" s="2">
        <v>0.625</v>
      </c>
      <c r="I27" s="2">
        <v>82.247380797371065</v>
      </c>
      <c r="J27" s="2">
        <v>1.5268603221831253E-2</v>
      </c>
      <c r="K27" s="2">
        <v>1.0200154677344547E-3</v>
      </c>
      <c r="L27" s="2">
        <v>6.6804766154118331E-2</v>
      </c>
      <c r="M27" s="2">
        <v>39.03</v>
      </c>
      <c r="N27" s="2">
        <v>0.1156773043815877</v>
      </c>
      <c r="O27" s="2">
        <v>0.11677336139698613</v>
      </c>
      <c r="P27" s="2">
        <v>1.0094751258361176</v>
      </c>
      <c r="Q27" s="2">
        <v>100.02992767293082</v>
      </c>
      <c r="R27" s="2">
        <v>13.676034748821683</v>
      </c>
      <c r="S27" s="2">
        <v>8.4385908774162317</v>
      </c>
      <c r="T27" s="2">
        <v>0.61703491051331927</v>
      </c>
      <c r="U27" s="2">
        <v>0.87972455922676063</v>
      </c>
      <c r="V27" s="2">
        <v>1.7356117959525522E-2</v>
      </c>
      <c r="W27" s="2">
        <v>3.9419759739006084E-2</v>
      </c>
      <c r="X27" s="2">
        <v>130.8605636912003</v>
      </c>
      <c r="Y27" s="2">
        <v>2.0319922837352518E-2</v>
      </c>
      <c r="Z27" s="2">
        <v>6.58629681292663E-2</v>
      </c>
      <c r="AA27" s="2">
        <v>159.51340642440348</v>
      </c>
      <c r="AB27" s="2">
        <v>1.2699951773345323E-2</v>
      </c>
      <c r="AC27" s="2">
        <v>0.26342852292332403</v>
      </c>
      <c r="AD27" s="2">
        <v>84.387407410193077</v>
      </c>
      <c r="AE27" s="2">
        <v>0.625</v>
      </c>
      <c r="AF27" s="2">
        <v>0.24115134763008322</v>
      </c>
      <c r="AG27" s="2">
        <v>0.26147127046743573</v>
      </c>
      <c r="AH27" s="2">
        <v>0.16341954404214734</v>
      </c>
      <c r="AI27" s="2">
        <v>0.15071959226880202</v>
      </c>
      <c r="AJ27" s="2">
        <v>0.5731083548224325</v>
      </c>
      <c r="AK27" s="2"/>
      <c r="AL27" s="2">
        <v>0.85</v>
      </c>
    </row>
    <row r="28" spans="1:3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>
        <v>0.85</v>
      </c>
    </row>
    <row r="29" spans="1:38" x14ac:dyDescent="0.35">
      <c r="A29" s="2" t="s">
        <v>32</v>
      </c>
      <c r="B29" s="2">
        <v>100.02</v>
      </c>
      <c r="C29" s="2" t="s">
        <v>46</v>
      </c>
      <c r="D29" s="2" t="s">
        <v>35</v>
      </c>
      <c r="E29" s="2">
        <v>2</v>
      </c>
      <c r="F29" s="2"/>
      <c r="G29" s="2">
        <v>600</v>
      </c>
      <c r="H29" s="2">
        <v>25</v>
      </c>
      <c r="I29" s="2">
        <v>44.98543367046441</v>
      </c>
      <c r="J29" s="2">
        <v>2.2091187932675324E-2</v>
      </c>
      <c r="K29" s="2">
        <v>1.09758954124703E-3</v>
      </c>
      <c r="L29" s="2">
        <v>4.9684496125424429E-2</v>
      </c>
      <c r="M29" s="2">
        <v>174.02</v>
      </c>
      <c r="N29" s="2">
        <v>0.28776870504122654</v>
      </c>
      <c r="O29" s="2">
        <v>9.8926564494546163E-2</v>
      </c>
      <c r="P29" s="2">
        <v>0.34377110075389772</v>
      </c>
      <c r="Q29" s="2">
        <v>100.02561848617829</v>
      </c>
      <c r="R29" s="2">
        <v>14.13525388228603</v>
      </c>
      <c r="S29" s="2">
        <v>8.6666975703249509</v>
      </c>
      <c r="T29" s="2">
        <v>0.6131264172896006</v>
      </c>
      <c r="U29" s="2">
        <v>0.87618127306645621</v>
      </c>
      <c r="V29" s="2">
        <v>2.5213033662954996E-2</v>
      </c>
      <c r="W29" s="2">
        <v>6.0718456476008494E-2</v>
      </c>
      <c r="X29" s="2">
        <v>95.514765879496679</v>
      </c>
      <c r="Y29" s="2">
        <v>2.6866686720311773E-2</v>
      </c>
      <c r="Z29" s="2">
        <v>6.1870700630219204E-2</v>
      </c>
      <c r="AA29" s="2">
        <v>85.714996461484901</v>
      </c>
      <c r="AB29" s="2">
        <v>0.67166716800779436</v>
      </c>
      <c r="AC29" s="2">
        <v>0.46429877970549471</v>
      </c>
      <c r="AD29" s="2">
        <v>48.416739538105951</v>
      </c>
      <c r="AE29" s="2">
        <v>25</v>
      </c>
      <c r="AF29" s="2">
        <v>0.53893322226130647</v>
      </c>
      <c r="AG29" s="2">
        <v>0.56579990898161825</v>
      </c>
      <c r="AH29" s="2">
        <v>14.144997724540456</v>
      </c>
      <c r="AI29" s="2">
        <v>13.473330556532662</v>
      </c>
      <c r="AJ29" s="2">
        <v>3.8530600878250669</v>
      </c>
      <c r="AK29" s="2"/>
      <c r="AL29" s="2">
        <v>0.85</v>
      </c>
    </row>
    <row r="30" spans="1:38" x14ac:dyDescent="0.35">
      <c r="A30" s="2" t="s">
        <v>32</v>
      </c>
      <c r="B30" s="2">
        <v>200.02</v>
      </c>
      <c r="C30" s="2" t="s">
        <v>46</v>
      </c>
      <c r="D30" s="2" t="s">
        <v>35</v>
      </c>
      <c r="E30" s="2">
        <v>3</v>
      </c>
      <c r="F30" s="2"/>
      <c r="G30" s="2">
        <v>600</v>
      </c>
      <c r="H30" s="2">
        <v>25</v>
      </c>
      <c r="I30" s="2">
        <v>115.59257516918518</v>
      </c>
      <c r="J30" s="2">
        <v>1.9987055551980791E-2</v>
      </c>
      <c r="K30" s="2">
        <v>9.8286262356738342E-4</v>
      </c>
      <c r="L30" s="2">
        <v>4.9174958312955611E-2</v>
      </c>
      <c r="M30" s="2">
        <v>62.36</v>
      </c>
      <c r="N30" s="2">
        <v>0.12009247712710777</v>
      </c>
      <c r="O30" s="2">
        <v>7.1306441187084915E-2</v>
      </c>
      <c r="P30" s="2">
        <v>0.59376276427051344</v>
      </c>
      <c r="Q30" s="2">
        <v>100.02561848617829</v>
      </c>
      <c r="R30" s="2">
        <v>14.13525388228603</v>
      </c>
      <c r="S30" s="2">
        <v>8.6666975703249509</v>
      </c>
      <c r="T30" s="2">
        <v>0.6131264172896006</v>
      </c>
      <c r="U30" s="2">
        <v>0.87618127306645621</v>
      </c>
      <c r="V30" s="2">
        <v>2.2811553004357377E-2</v>
      </c>
      <c r="W30" s="2">
        <v>5.4935008467876162E-2</v>
      </c>
      <c r="X30" s="2">
        <v>105.56974922829822</v>
      </c>
      <c r="Y30" s="2">
        <v>2.4737346415632359E-2</v>
      </c>
      <c r="Z30" s="2">
        <v>6.0816104522967429E-2</v>
      </c>
      <c r="AA30" s="2">
        <v>99.383062843321952</v>
      </c>
      <c r="AB30" s="2">
        <v>0.61843366039080894</v>
      </c>
      <c r="AC30" s="2">
        <v>0.46429877970549471</v>
      </c>
      <c r="AD30" s="2">
        <v>103.13435647331877</v>
      </c>
      <c r="AE30" s="2">
        <v>25</v>
      </c>
      <c r="AF30" s="2">
        <v>0.40684788207105521</v>
      </c>
      <c r="AG30" s="2">
        <v>0.43158522848668757</v>
      </c>
      <c r="AH30" s="2">
        <v>10.78963071216719</v>
      </c>
      <c r="AI30" s="2">
        <v>10.17119705177638</v>
      </c>
      <c r="AJ30" s="2">
        <v>3.8530600878250669</v>
      </c>
      <c r="AK30" s="2"/>
      <c r="AL30" s="2">
        <v>0.85</v>
      </c>
    </row>
    <row r="31" spans="1:38" x14ac:dyDescent="0.35">
      <c r="A31" s="2" t="s">
        <v>42</v>
      </c>
      <c r="B31" s="2">
        <v>100.02</v>
      </c>
      <c r="C31" s="2" t="s">
        <v>46</v>
      </c>
      <c r="D31" s="2" t="s">
        <v>35</v>
      </c>
      <c r="E31" s="2">
        <v>2</v>
      </c>
      <c r="F31" s="2"/>
      <c r="G31" s="2">
        <v>25</v>
      </c>
      <c r="H31" s="2">
        <v>1.0416666666666667</v>
      </c>
      <c r="I31" s="2">
        <v>87.190950153340509</v>
      </c>
      <c r="J31" s="2">
        <v>2.2039906762788816E-2</v>
      </c>
      <c r="K31" s="2">
        <v>9.5080773072505839E-4</v>
      </c>
      <c r="L31" s="2">
        <v>4.314027917442733E-2</v>
      </c>
      <c r="M31" s="2">
        <v>29.3</v>
      </c>
      <c r="N31" s="2">
        <v>0.13734656180033278</v>
      </c>
      <c r="O31" s="2">
        <v>0.23627733834601022</v>
      </c>
      <c r="P31" s="2">
        <v>1.7203003500699043</v>
      </c>
      <c r="Q31" s="2">
        <v>100.02561848617829</v>
      </c>
      <c r="R31" s="2">
        <v>14.13525388228603</v>
      </c>
      <c r="S31" s="2">
        <v>8.6666975703249509</v>
      </c>
      <c r="T31" s="2">
        <v>0.6131264172896006</v>
      </c>
      <c r="U31" s="2">
        <v>0.87618127306645621</v>
      </c>
      <c r="V31" s="2">
        <v>2.5154505626048849E-2</v>
      </c>
      <c r="W31" s="2">
        <v>6.0577120254552884E-2</v>
      </c>
      <c r="X31" s="2">
        <v>95.736390858038732</v>
      </c>
      <c r="Y31" s="2">
        <v>2.9842101591930514E-2</v>
      </c>
      <c r="Z31" s="2">
        <v>0.162203521186293</v>
      </c>
      <c r="AA31" s="2">
        <v>182.13837971266517</v>
      </c>
      <c r="AB31" s="2">
        <v>3.1085522491594287E-2</v>
      </c>
      <c r="AC31" s="2">
        <v>0.46429877970549471</v>
      </c>
      <c r="AD31" s="2">
        <v>96.222013613167491</v>
      </c>
      <c r="AE31" s="2">
        <v>1.0416666666666667</v>
      </c>
      <c r="AF31" s="2">
        <v>1.2335503567039363</v>
      </c>
      <c r="AG31" s="2">
        <v>1.2633924582958669</v>
      </c>
      <c r="AH31" s="2">
        <v>1.3160338107248615</v>
      </c>
      <c r="AI31" s="2">
        <v>1.284948288233267</v>
      </c>
      <c r="AJ31" s="2">
        <v>3.8530600878250669</v>
      </c>
      <c r="AK31" s="2"/>
      <c r="AL31" s="2">
        <v>0.85</v>
      </c>
    </row>
    <row r="32" spans="1:38" x14ac:dyDescent="0.35">
      <c r="A32" s="2" t="s">
        <v>42</v>
      </c>
      <c r="B32" s="2">
        <v>200.02</v>
      </c>
      <c r="C32" s="2" t="s">
        <v>46</v>
      </c>
      <c r="D32" s="2" t="s">
        <v>35</v>
      </c>
      <c r="E32" s="2">
        <v>3</v>
      </c>
      <c r="F32" s="2"/>
      <c r="G32" s="2">
        <v>25</v>
      </c>
      <c r="H32" s="2">
        <v>1.0416666666666667</v>
      </c>
      <c r="I32" s="2">
        <v>128.16440411353628</v>
      </c>
      <c r="J32" s="2">
        <v>1.9942180293849202E-2</v>
      </c>
      <c r="K32" s="2">
        <v>9.8409759748961136E-4</v>
      </c>
      <c r="L32" s="2">
        <v>4.934754289595597E-2</v>
      </c>
      <c r="M32" s="2">
        <v>60.42</v>
      </c>
      <c r="N32" s="2">
        <v>0.14041075394652752</v>
      </c>
      <c r="O32" s="2">
        <v>0.1234829018885539</v>
      </c>
      <c r="P32" s="2">
        <v>0.87944048741152525</v>
      </c>
      <c r="Q32" s="2">
        <v>100.02561848617829</v>
      </c>
      <c r="R32" s="2">
        <v>14.13525388228603</v>
      </c>
      <c r="S32" s="2">
        <v>8.6666975703249509</v>
      </c>
      <c r="T32" s="2">
        <v>0.6131264172896006</v>
      </c>
      <c r="U32" s="2">
        <v>0.87618127306645621</v>
      </c>
      <c r="V32" s="2">
        <v>2.2760336139182283E-2</v>
      </c>
      <c r="W32" s="2">
        <v>5.4811673494023133E-2</v>
      </c>
      <c r="X32" s="2">
        <v>105.80732106084417</v>
      </c>
      <c r="Y32" s="2">
        <v>2.5084247988677939E-2</v>
      </c>
      <c r="Z32" s="2">
        <v>6.7933230073095638E-2</v>
      </c>
      <c r="AA32" s="2">
        <v>107.96428015976116</v>
      </c>
      <c r="AB32" s="2">
        <v>2.6129424988206189E-2</v>
      </c>
      <c r="AC32" s="2">
        <v>0.46429877970549471</v>
      </c>
      <c r="AD32" s="2">
        <v>114.06406381884057</v>
      </c>
      <c r="AE32" s="2">
        <v>1.0416666666666667</v>
      </c>
      <c r="AF32" s="2">
        <v>0.45314744432947507</v>
      </c>
      <c r="AG32" s="2">
        <v>0.47823169231815299</v>
      </c>
      <c r="AH32" s="2">
        <v>0.49815801283140942</v>
      </c>
      <c r="AI32" s="2">
        <v>0.47202858784320323</v>
      </c>
      <c r="AJ32" s="2">
        <v>3.8530600878250669</v>
      </c>
      <c r="AK32" s="2"/>
      <c r="AL32" s="2">
        <v>0.85</v>
      </c>
    </row>
    <row r="33" spans="1:38" x14ac:dyDescent="0.35">
      <c r="A33" s="2" t="s">
        <v>33</v>
      </c>
      <c r="B33" s="2">
        <v>100.02</v>
      </c>
      <c r="C33" s="2" t="s">
        <v>46</v>
      </c>
      <c r="D33" s="2" t="s">
        <v>35</v>
      </c>
      <c r="E33" s="2">
        <v>2</v>
      </c>
      <c r="F33" s="2"/>
      <c r="G33" s="2">
        <v>15</v>
      </c>
      <c r="H33" s="2">
        <v>0.625</v>
      </c>
      <c r="I33" s="2">
        <v>118.55209618106333</v>
      </c>
      <c r="J33" s="2">
        <v>2.2247902184741656E-2</v>
      </c>
      <c r="K33" s="2">
        <v>9.7658923651655302E-4</v>
      </c>
      <c r="L33" s="2">
        <v>4.3895789742654033E-2</v>
      </c>
      <c r="M33" s="2">
        <v>44.2</v>
      </c>
      <c r="N33" s="2">
        <v>0.14422768669590377</v>
      </c>
      <c r="O33" s="2">
        <v>0.20043846032725973</v>
      </c>
      <c r="P33" s="2">
        <v>1.3897363600504342</v>
      </c>
      <c r="Q33" s="2">
        <v>100.02561848617829</v>
      </c>
      <c r="R33" s="2">
        <v>14.13525388228603</v>
      </c>
      <c r="S33" s="2">
        <v>8.6666975703249509</v>
      </c>
      <c r="T33" s="2">
        <v>0.6131264172896006</v>
      </c>
      <c r="U33" s="2">
        <v>0.87618127306645621</v>
      </c>
      <c r="V33" s="2">
        <v>2.5391894198877961E-2</v>
      </c>
      <c r="W33" s="2">
        <v>6.1148853405936357E-2</v>
      </c>
      <c r="X33" s="2">
        <v>94.841435423473357</v>
      </c>
      <c r="Y33" s="2">
        <v>2.8654964033626915E-2</v>
      </c>
      <c r="Z33" s="2">
        <v>0.10530492017159447</v>
      </c>
      <c r="AA33" s="2">
        <v>128.24750588924479</v>
      </c>
      <c r="AB33" s="2">
        <v>1.7909352521016823E-2</v>
      </c>
      <c r="AC33" s="2">
        <v>0.46429877970549471</v>
      </c>
      <c r="AD33" s="2">
        <v>112.60776393673882</v>
      </c>
      <c r="AE33" s="2">
        <v>0.625</v>
      </c>
      <c r="AF33" s="2">
        <v>1.0853958357091142</v>
      </c>
      <c r="AG33" s="2">
        <v>1.1140507997427411</v>
      </c>
      <c r="AH33" s="2">
        <v>0.6962817498392132</v>
      </c>
      <c r="AI33" s="2">
        <v>0.67837239731819643</v>
      </c>
      <c r="AJ33" s="2">
        <v>3.8530600878250669</v>
      </c>
      <c r="AK33" s="2"/>
      <c r="AL33" s="2">
        <v>0.85</v>
      </c>
    </row>
    <row r="34" spans="1:3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0.85</v>
      </c>
    </row>
    <row r="35" spans="1:38" x14ac:dyDescent="0.35">
      <c r="A35" s="2" t="s">
        <v>32</v>
      </c>
      <c r="B35" s="2">
        <v>100.04</v>
      </c>
      <c r="C35" s="2" t="s">
        <v>48</v>
      </c>
      <c r="D35" s="2" t="s">
        <v>37</v>
      </c>
      <c r="E35" s="2">
        <v>4</v>
      </c>
      <c r="F35" s="2"/>
      <c r="G35" s="2">
        <v>600</v>
      </c>
      <c r="H35" s="2">
        <v>25</v>
      </c>
      <c r="I35" s="2">
        <v>115.42053489781935</v>
      </c>
      <c r="J35" s="2">
        <v>3.3304809283798427E-2</v>
      </c>
      <c r="K35" s="2">
        <v>1.0125056066536079E-3</v>
      </c>
      <c r="L35" s="2">
        <v>3.0401183145226864E-2</v>
      </c>
      <c r="M35" s="2">
        <v>115.51</v>
      </c>
      <c r="N35" s="2">
        <v>0.20120363466437666</v>
      </c>
      <c r="O35" s="2">
        <v>9.3796471090413905E-2</v>
      </c>
      <c r="P35" s="2">
        <v>0.4661768225354066</v>
      </c>
      <c r="Q35" s="2">
        <v>100.41690928334438</v>
      </c>
      <c r="R35" s="2">
        <v>14.300229057355132</v>
      </c>
      <c r="S35" s="2">
        <v>9.107091034750562</v>
      </c>
      <c r="T35" s="2">
        <v>0.63684931186934035</v>
      </c>
      <c r="U35" s="2">
        <v>0.87534356884945352</v>
      </c>
      <c r="V35" s="2">
        <v>3.8047699747853374E-2</v>
      </c>
      <c r="W35" s="2">
        <v>9.5333785897790888E-2</v>
      </c>
      <c r="X35" s="2">
        <v>65.855193265290524</v>
      </c>
      <c r="Y35" s="2">
        <v>3.9789571747371827E-2</v>
      </c>
      <c r="Z35" s="2">
        <v>9.7562625491712976E-2</v>
      </c>
      <c r="AA35" s="2">
        <v>61.623299669123433</v>
      </c>
      <c r="AB35" s="2">
        <v>0.9947392936842957</v>
      </c>
      <c r="AC35" s="2">
        <v>0.92176312519462622</v>
      </c>
      <c r="AD35" s="2">
        <v>43.957651248920492</v>
      </c>
      <c r="AE35" s="2">
        <v>25</v>
      </c>
      <c r="AF35" s="2">
        <v>9.4372565087776934</v>
      </c>
      <c r="AG35" s="2">
        <v>9.4770460805250654</v>
      </c>
      <c r="AH35" s="2">
        <v>236.92615201312663</v>
      </c>
      <c r="AI35" s="2">
        <v>235.93141271944233</v>
      </c>
      <c r="AJ35" s="2">
        <v>73.274287069380605</v>
      </c>
      <c r="AK35" s="2"/>
      <c r="AL35" s="2">
        <v>0.85</v>
      </c>
    </row>
    <row r="36" spans="1:38" x14ac:dyDescent="0.35">
      <c r="A36" s="2" t="s">
        <v>32</v>
      </c>
      <c r="B36" s="2">
        <v>200.04</v>
      </c>
      <c r="C36" s="2" t="s">
        <v>48</v>
      </c>
      <c r="D36" s="2" t="s">
        <v>37</v>
      </c>
      <c r="E36" s="2">
        <v>4</v>
      </c>
      <c r="F36" s="2"/>
      <c r="G36" s="2">
        <v>600</v>
      </c>
      <c r="H36" s="2">
        <v>25</v>
      </c>
      <c r="I36" s="2">
        <v>107.35496411328371</v>
      </c>
      <c r="J36" s="2">
        <v>3.3360880862619416E-2</v>
      </c>
      <c r="K36" s="2">
        <v>9.570540722715808E-4</v>
      </c>
      <c r="L36" s="2">
        <v>2.8687913733835241E-2</v>
      </c>
      <c r="M36" s="2">
        <v>119.27</v>
      </c>
      <c r="N36" s="2">
        <v>0.20415010918028162</v>
      </c>
      <c r="O36" s="2">
        <v>9.4176988491329591E-2</v>
      </c>
      <c r="P36" s="2">
        <v>0.46131245713987562</v>
      </c>
      <c r="Q36" s="2">
        <v>100.41690928334438</v>
      </c>
      <c r="R36" s="2">
        <v>14.300229057355132</v>
      </c>
      <c r="S36" s="2">
        <v>9.107091034750562</v>
      </c>
      <c r="T36" s="2">
        <v>0.63684931186934035</v>
      </c>
      <c r="U36" s="2">
        <v>0.87534356884945352</v>
      </c>
      <c r="V36" s="2">
        <v>3.8111756400368332E-2</v>
      </c>
      <c r="W36" s="2">
        <v>9.549414393132076E-2</v>
      </c>
      <c r="X36" s="2">
        <v>65.744406917685197</v>
      </c>
      <c r="Y36" s="2">
        <v>3.9823419930009325E-2</v>
      </c>
      <c r="Z36" s="2">
        <v>9.7624914568482615E-2</v>
      </c>
      <c r="AA36" s="2">
        <v>61.557866595926299</v>
      </c>
      <c r="AB36" s="2">
        <v>0.99558549825023313</v>
      </c>
      <c r="AC36" s="2">
        <v>0.92176312519462622</v>
      </c>
      <c r="AD36" s="2">
        <v>42.717173057838579</v>
      </c>
      <c r="AE36" s="2">
        <v>25</v>
      </c>
      <c r="AF36" s="2">
        <v>9.0114957188011786</v>
      </c>
      <c r="AG36" s="2">
        <v>9.0513191387311878</v>
      </c>
      <c r="AH36" s="2">
        <v>226.28297846827968</v>
      </c>
      <c r="AI36" s="2">
        <v>225.28739297002946</v>
      </c>
      <c r="AJ36" s="2">
        <v>73.274287069380605</v>
      </c>
      <c r="AK36" s="2"/>
      <c r="AL36" s="2">
        <v>0.85</v>
      </c>
    </row>
    <row r="37" spans="1:38" x14ac:dyDescent="0.35">
      <c r="A37" s="2" t="s">
        <v>32</v>
      </c>
      <c r="B37" s="2">
        <v>300.05</v>
      </c>
      <c r="C37" s="2" t="s">
        <v>48</v>
      </c>
      <c r="D37" s="2" t="s">
        <v>37</v>
      </c>
      <c r="E37" s="2">
        <v>4</v>
      </c>
      <c r="F37" s="2"/>
      <c r="G37" s="2">
        <v>600</v>
      </c>
      <c r="H37" s="2">
        <v>25</v>
      </c>
      <c r="I37" s="2">
        <v>83.769733116783911</v>
      </c>
      <c r="J37" s="2">
        <v>1.5344457035988359E-2</v>
      </c>
      <c r="K37" s="2">
        <v>1.0462293532400597E-3</v>
      </c>
      <c r="L37" s="2">
        <v>6.8182885245549552E-2</v>
      </c>
      <c r="M37" s="2">
        <v>80.17</v>
      </c>
      <c r="N37" s="2">
        <v>0.14298983123037259</v>
      </c>
      <c r="O37" s="2">
        <v>8.0294030978198302E-2</v>
      </c>
      <c r="P37" s="2">
        <v>0.56153665115413454</v>
      </c>
      <c r="Q37" s="2">
        <v>100.41690928334438</v>
      </c>
      <c r="R37" s="2">
        <v>14.300229057355132</v>
      </c>
      <c r="S37" s="2">
        <v>9.107091034750562</v>
      </c>
      <c r="T37" s="2">
        <v>0.63684931186934035</v>
      </c>
      <c r="U37" s="2">
        <v>0.87534356884945352</v>
      </c>
      <c r="V37" s="2">
        <v>1.7529639311975553E-2</v>
      </c>
      <c r="W37" s="2">
        <v>4.3923753384328759E-2</v>
      </c>
      <c r="X37" s="2">
        <v>142.9399033456553</v>
      </c>
      <c r="Y37" s="2">
        <v>1.931322208895413E-2</v>
      </c>
      <c r="Z37" s="2">
        <v>4.8108791032132489E-2</v>
      </c>
      <c r="AA37" s="2">
        <v>128.97780274074333</v>
      </c>
      <c r="AB37" s="2">
        <v>0.48283055222385324</v>
      </c>
      <c r="AC37" s="2">
        <v>0.92176312519462622</v>
      </c>
      <c r="AD37" s="2">
        <v>67.812650902294962</v>
      </c>
      <c r="AE37" s="2">
        <v>25</v>
      </c>
      <c r="AF37" s="2">
        <v>5.5044630465004207</v>
      </c>
      <c r="AG37" s="2">
        <v>5.5237762685893745</v>
      </c>
      <c r="AH37" s="2">
        <v>138.09440671473436</v>
      </c>
      <c r="AI37" s="2">
        <v>137.61157616251052</v>
      </c>
      <c r="AJ37" s="2">
        <v>73.274287069380605</v>
      </c>
      <c r="AK37" s="2"/>
      <c r="AL37" s="2">
        <v>0.85</v>
      </c>
    </row>
    <row r="38" spans="1:38" x14ac:dyDescent="0.35">
      <c r="A38" s="2" t="s">
        <v>32</v>
      </c>
      <c r="B38" s="2">
        <v>400.02</v>
      </c>
      <c r="C38" s="2" t="s">
        <v>48</v>
      </c>
      <c r="D38" s="2" t="s">
        <v>37</v>
      </c>
      <c r="E38" s="2">
        <v>4</v>
      </c>
      <c r="F38" s="2"/>
      <c r="G38" s="2">
        <v>600</v>
      </c>
      <c r="H38" s="2">
        <v>25</v>
      </c>
      <c r="I38" s="2">
        <v>86.623782215152943</v>
      </c>
      <c r="J38" s="2">
        <v>3.3292795752172782E-2</v>
      </c>
      <c r="K38" s="2">
        <v>1.0343037873379293E-3</v>
      </c>
      <c r="L38" s="2">
        <v>3.1066894923368751E-2</v>
      </c>
      <c r="M38" s="2">
        <v>126.79</v>
      </c>
      <c r="N38" s="2">
        <v>0.21475707844064029</v>
      </c>
      <c r="O38" s="2">
        <v>8.762714169288334E-2</v>
      </c>
      <c r="P38" s="2">
        <v>0.40802911982760948</v>
      </c>
      <c r="Q38" s="2">
        <v>100.41690928334438</v>
      </c>
      <c r="R38" s="2">
        <v>14.300229057355132</v>
      </c>
      <c r="S38" s="2">
        <v>9.107091034750562</v>
      </c>
      <c r="T38" s="2">
        <v>0.63684931186934035</v>
      </c>
      <c r="U38" s="2">
        <v>0.87534356884945352</v>
      </c>
      <c r="V38" s="2">
        <v>3.8033975386296194E-2</v>
      </c>
      <c r="W38" s="2">
        <v>9.5299456319215992E-2</v>
      </c>
      <c r="X38" s="2">
        <v>65.878997354667717</v>
      </c>
      <c r="Y38" s="2">
        <v>3.9727776777893638E-2</v>
      </c>
      <c r="Z38" s="2">
        <v>9.6973441724447759E-2</v>
      </c>
      <c r="AA38" s="2">
        <v>61.441850264102776</v>
      </c>
      <c r="AB38" s="2">
        <v>0.99319441944734099</v>
      </c>
      <c r="AC38" s="2">
        <v>0.92176312519462622</v>
      </c>
      <c r="AD38" s="2">
        <v>39.550896555468604</v>
      </c>
      <c r="AE38" s="2">
        <v>25</v>
      </c>
      <c r="AF38" s="2">
        <v>7.8803265676406786</v>
      </c>
      <c r="AG38" s="2">
        <v>7.9200543444185723</v>
      </c>
      <c r="AH38" s="2">
        <v>198.00135861046431</v>
      </c>
      <c r="AI38" s="2">
        <v>197.00816419101696</v>
      </c>
      <c r="AJ38" s="2">
        <v>73.274287069380605</v>
      </c>
      <c r="AK38" s="2"/>
      <c r="AL38" s="2">
        <v>0.85</v>
      </c>
    </row>
    <row r="39" spans="1:38" x14ac:dyDescent="0.35">
      <c r="A39" s="2" t="s">
        <v>42</v>
      </c>
      <c r="B39" s="2">
        <v>200.04</v>
      </c>
      <c r="C39" s="2" t="s">
        <v>48</v>
      </c>
      <c r="D39" s="2" t="s">
        <v>37</v>
      </c>
      <c r="E39" s="2">
        <v>4</v>
      </c>
      <c r="F39" s="2"/>
      <c r="G39" s="2">
        <v>25</v>
      </c>
      <c r="H39" s="2">
        <v>1.0416666666666667</v>
      </c>
      <c r="I39" s="2">
        <v>116.45656259558893</v>
      </c>
      <c r="J39" s="2">
        <v>3.3470865773383263E-2</v>
      </c>
      <c r="K39" s="2">
        <v>9.5400945794963646E-4</v>
      </c>
      <c r="L39" s="2">
        <v>2.8502682434593158E-2</v>
      </c>
      <c r="M39" s="2">
        <v>123.01</v>
      </c>
      <c r="N39" s="2">
        <v>0.19759162139385153</v>
      </c>
      <c r="O39" s="2">
        <v>0.10133696529618064</v>
      </c>
      <c r="P39" s="2">
        <v>0.51286063944072657</v>
      </c>
      <c r="Q39" s="2">
        <v>100.41690928334438</v>
      </c>
      <c r="R39" s="2">
        <v>14.300229057355132</v>
      </c>
      <c r="S39" s="2">
        <v>9.107091034750562</v>
      </c>
      <c r="T39" s="2">
        <v>0.63684931186934035</v>
      </c>
      <c r="U39" s="2">
        <v>0.87534356884945352</v>
      </c>
      <c r="V39" s="2">
        <v>3.8237404105655536E-2</v>
      </c>
      <c r="W39" s="2">
        <v>9.5808959662192786E-2</v>
      </c>
      <c r="X39" s="2">
        <v>65.528363603088337</v>
      </c>
      <c r="Y39" s="2">
        <v>3.9843709458015922E-2</v>
      </c>
      <c r="Z39" s="2">
        <v>9.8262021135679292E-2</v>
      </c>
      <c r="AA39" s="2">
        <v>61.89651021020817</v>
      </c>
      <c r="AB39" s="2">
        <v>4.1503864018766587E-2</v>
      </c>
      <c r="AC39" s="2">
        <v>0.92176312519462622</v>
      </c>
      <c r="AD39" s="2">
        <v>44.229487146741619</v>
      </c>
      <c r="AE39" s="2">
        <v>1.0416666666666667</v>
      </c>
      <c r="AF39" s="2">
        <v>9.5199802617446458</v>
      </c>
      <c r="AG39" s="2">
        <v>9.5598239712026611</v>
      </c>
      <c r="AH39" s="2">
        <v>9.958149970002772</v>
      </c>
      <c r="AI39" s="2">
        <v>9.9166461059840074</v>
      </c>
      <c r="AJ39" s="2">
        <v>73.274287069380605</v>
      </c>
      <c r="AK39" s="2"/>
      <c r="AL39" s="2">
        <v>0.85</v>
      </c>
    </row>
    <row r="40" spans="1:38" x14ac:dyDescent="0.35">
      <c r="A40" s="2" t="s">
        <v>42</v>
      </c>
      <c r="B40" s="2">
        <v>400.02</v>
      </c>
      <c r="C40" s="2" t="s">
        <v>48</v>
      </c>
      <c r="D40" s="2" t="s">
        <v>37</v>
      </c>
      <c r="E40" s="2">
        <v>4</v>
      </c>
      <c r="F40" s="2"/>
      <c r="G40" s="2">
        <v>25</v>
      </c>
      <c r="H40" s="2">
        <v>1.0416666666666667</v>
      </c>
      <c r="I40" s="2">
        <v>83.398999116407921</v>
      </c>
      <c r="J40" s="2">
        <v>3.3367301684441249E-2</v>
      </c>
      <c r="K40" s="2">
        <v>8.9681614412906755E-4</v>
      </c>
      <c r="L40" s="2">
        <v>2.6877095205670814E-2</v>
      </c>
      <c r="M40" s="2">
        <v>114.75</v>
      </c>
      <c r="N40" s="2">
        <v>0.20194532836519039</v>
      </c>
      <c r="O40" s="2">
        <v>9.9293125535271656E-2</v>
      </c>
      <c r="P40" s="2">
        <v>0.49168320128561566</v>
      </c>
      <c r="Q40" s="2">
        <v>100.41690928334438</v>
      </c>
      <c r="R40" s="2">
        <v>14.300229057355132</v>
      </c>
      <c r="S40" s="2">
        <v>9.107091034750562</v>
      </c>
      <c r="T40" s="2">
        <v>0.63684931186934035</v>
      </c>
      <c r="U40" s="2">
        <v>0.87534356884945352</v>
      </c>
      <c r="V40" s="2">
        <v>3.8119091602282558E-2</v>
      </c>
      <c r="W40" s="2">
        <v>9.5512377294052764E-2</v>
      </c>
      <c r="X40" s="2">
        <v>65.731655356339274</v>
      </c>
      <c r="Y40" s="2">
        <v>3.9878963744898598E-2</v>
      </c>
      <c r="Z40" s="2">
        <v>9.7971452571763221E-2</v>
      </c>
      <c r="AA40" s="2">
        <v>61.604412167940879</v>
      </c>
      <c r="AB40" s="2">
        <v>4.1540587234269379E-2</v>
      </c>
      <c r="AC40" s="2">
        <v>0.92176312519462622</v>
      </c>
      <c r="AD40" s="2">
        <v>39.135101715344817</v>
      </c>
      <c r="AE40" s="2">
        <v>1.0416666666666667</v>
      </c>
      <c r="AF40" s="2">
        <v>7.7467184363156028</v>
      </c>
      <c r="AG40" s="2">
        <v>7.7865974000605016</v>
      </c>
      <c r="AH40" s="2">
        <v>8.1110389583963567</v>
      </c>
      <c r="AI40" s="2">
        <v>8.0694983711620871</v>
      </c>
      <c r="AJ40" s="2">
        <v>73.274287069380605</v>
      </c>
      <c r="AK40" s="2"/>
      <c r="AL40" s="2">
        <v>0.85</v>
      </c>
    </row>
    <row r="41" spans="1:38" x14ac:dyDescent="0.35">
      <c r="A41" s="2" t="s">
        <v>33</v>
      </c>
      <c r="B41" s="2">
        <v>100.04</v>
      </c>
      <c r="C41" s="2" t="s">
        <v>48</v>
      </c>
      <c r="D41" s="2" t="s">
        <v>37</v>
      </c>
      <c r="E41" s="2">
        <v>4</v>
      </c>
      <c r="F41" s="2"/>
      <c r="G41" s="2">
        <v>15</v>
      </c>
      <c r="H41" s="2">
        <v>0.625</v>
      </c>
      <c r="I41" s="2">
        <v>124.57553656280581</v>
      </c>
      <c r="J41" s="2">
        <v>3.3323195528055655E-2</v>
      </c>
      <c r="K41" s="2">
        <v>9.2830733795662705E-4</v>
      </c>
      <c r="L41" s="2">
        <v>2.7857692614595177E-2</v>
      </c>
      <c r="M41" s="2">
        <v>51.35</v>
      </c>
      <c r="N41" s="2">
        <v>0.1376759614234502</v>
      </c>
      <c r="O41" s="2">
        <v>0.15732511727972687</v>
      </c>
      <c r="P41" s="2">
        <v>1.1427203097267047</v>
      </c>
      <c r="Q41" s="2">
        <v>100.41690928334438</v>
      </c>
      <c r="R41" s="2">
        <v>14.300229057355132</v>
      </c>
      <c r="S41" s="2">
        <v>9.107091034750562</v>
      </c>
      <c r="T41" s="2">
        <v>0.63684931186934035</v>
      </c>
      <c r="U41" s="2">
        <v>0.87534356884945352</v>
      </c>
      <c r="V41" s="2">
        <v>3.8068704350973259E-2</v>
      </c>
      <c r="W41" s="2">
        <v>9.5386201833953951E-2</v>
      </c>
      <c r="X41" s="2">
        <v>65.818709653271071</v>
      </c>
      <c r="Y41" s="2">
        <v>4.0749833103133924E-2</v>
      </c>
      <c r="Z41" s="2">
        <v>0.12117773541987631</v>
      </c>
      <c r="AA41" s="2">
        <v>72.974505942399503</v>
      </c>
      <c r="AB41" s="2">
        <v>2.5468645689458703E-2</v>
      </c>
      <c r="AC41" s="2">
        <v>0.92176312519462622</v>
      </c>
      <c r="AD41" s="2">
        <v>50.156391491436452</v>
      </c>
      <c r="AE41" s="2">
        <v>0.625</v>
      </c>
      <c r="AF41" s="2">
        <v>10.784466087575224</v>
      </c>
      <c r="AG41" s="2">
        <v>10.825215920678357</v>
      </c>
      <c r="AH41" s="2">
        <v>6.7657599504239734</v>
      </c>
      <c r="AI41" s="2">
        <v>6.740291304734515</v>
      </c>
      <c r="AJ41" s="2">
        <v>73.274287069380605</v>
      </c>
      <c r="AK41" s="2"/>
      <c r="AL41" s="2">
        <v>0.85</v>
      </c>
    </row>
    <row r="42" spans="1:38" x14ac:dyDescent="0.35">
      <c r="A42" s="2" t="s">
        <v>33</v>
      </c>
      <c r="B42" s="2">
        <v>300.05</v>
      </c>
      <c r="C42" s="2" t="s">
        <v>48</v>
      </c>
      <c r="D42" s="2" t="s">
        <v>37</v>
      </c>
      <c r="E42" s="2">
        <v>4</v>
      </c>
      <c r="F42" s="2"/>
      <c r="G42" s="2">
        <v>15</v>
      </c>
      <c r="H42" s="2">
        <v>0.625</v>
      </c>
      <c r="I42" s="2">
        <v>83.027716283632486</v>
      </c>
      <c r="J42" s="2">
        <v>1.5363447925768926E-2</v>
      </c>
      <c r="K42" s="2">
        <v>9.5399682337830795E-4</v>
      </c>
      <c r="L42" s="2">
        <v>6.2095229403432324E-2</v>
      </c>
      <c r="M42" s="2">
        <v>112.94</v>
      </c>
      <c r="N42" s="2">
        <v>0.17469354553502595</v>
      </c>
      <c r="O42" s="2">
        <v>9.0065699842521357E-2</v>
      </c>
      <c r="P42" s="2">
        <v>0.51556398129467951</v>
      </c>
      <c r="Q42" s="2">
        <v>100.41690928334438</v>
      </c>
      <c r="R42" s="2">
        <v>14.300229057355132</v>
      </c>
      <c r="S42" s="2">
        <v>9.107091034750562</v>
      </c>
      <c r="T42" s="2">
        <v>0.63684931186934035</v>
      </c>
      <c r="U42" s="2">
        <v>0.87534356884945352</v>
      </c>
      <c r="V42" s="2">
        <v>1.7551334667326741E-2</v>
      </c>
      <c r="W42" s="2">
        <v>4.3977872569573674E-2</v>
      </c>
      <c r="X42" s="2">
        <v>142.76242676310747</v>
      </c>
      <c r="Y42" s="2">
        <v>1.9098116547396033E-2</v>
      </c>
      <c r="Z42" s="2">
        <v>4.6599209924356927E-2</v>
      </c>
      <c r="AA42" s="2">
        <v>127.76075652511854</v>
      </c>
      <c r="AB42" s="2">
        <v>1.193632284212252E-2</v>
      </c>
      <c r="AC42" s="2">
        <v>0.92176312519462622</v>
      </c>
      <c r="AD42" s="2">
        <v>67.184056646967335</v>
      </c>
      <c r="AE42" s="2">
        <v>0.625</v>
      </c>
      <c r="AF42" s="2">
        <v>5.3930330770250787</v>
      </c>
      <c r="AG42" s="2">
        <v>5.412131193572475</v>
      </c>
      <c r="AH42" s="2">
        <v>3.3825819959827967</v>
      </c>
      <c r="AI42" s="2">
        <v>3.3706456731406744</v>
      </c>
      <c r="AJ42" s="2">
        <v>73.274287069380605</v>
      </c>
      <c r="AK42" s="2"/>
      <c r="AL42" s="2">
        <v>0.85</v>
      </c>
    </row>
    <row r="43" spans="1:38" x14ac:dyDescent="0.35">
      <c r="A43" s="2" t="s">
        <v>33</v>
      </c>
      <c r="B43" s="2">
        <v>400.02</v>
      </c>
      <c r="C43" s="2" t="s">
        <v>48</v>
      </c>
      <c r="D43" s="2" t="s">
        <v>37</v>
      </c>
      <c r="E43" s="2">
        <v>4</v>
      </c>
      <c r="F43" s="2"/>
      <c r="G43" s="2">
        <v>15</v>
      </c>
      <c r="H43" s="2">
        <v>0.625</v>
      </c>
      <c r="I43" s="2">
        <v>83.199102345524423</v>
      </c>
      <c r="J43" s="2">
        <v>3.3247574541690028E-2</v>
      </c>
      <c r="K43" s="2">
        <v>1.0172689197580471E-3</v>
      </c>
      <c r="L43" s="2">
        <v>3.0596785894335427E-2</v>
      </c>
      <c r="M43" s="2">
        <v>158.94999999999999</v>
      </c>
      <c r="N43" s="2">
        <v>0.2634782638223237</v>
      </c>
      <c r="O43" s="2">
        <v>9.806037709450402E-2</v>
      </c>
      <c r="P43" s="2">
        <v>0.37217634453759318</v>
      </c>
      <c r="Q43" s="2">
        <v>100.41690928334438</v>
      </c>
      <c r="R43" s="2">
        <v>14.300229057355132</v>
      </c>
      <c r="S43" s="2">
        <v>9.107091034750562</v>
      </c>
      <c r="T43" s="2">
        <v>0.63684931186934035</v>
      </c>
      <c r="U43" s="2">
        <v>0.87534356884945352</v>
      </c>
      <c r="V43" s="2">
        <v>3.7982314287623595E-2</v>
      </c>
      <c r="W43" s="2">
        <v>9.5169968480983635E-2</v>
      </c>
      <c r="X43" s="2">
        <v>65.968571424327706</v>
      </c>
      <c r="Y43" s="2">
        <v>3.9639931549796129E-2</v>
      </c>
      <c r="Z43" s="2">
        <v>9.6475405919309351E-2</v>
      </c>
      <c r="AA43" s="2">
        <v>61.397519086328693</v>
      </c>
      <c r="AB43" s="2">
        <v>2.4774957218622579E-2</v>
      </c>
      <c r="AC43" s="2">
        <v>0.92176312519462622</v>
      </c>
      <c r="AD43" s="2">
        <v>39.017153618073479</v>
      </c>
      <c r="AE43" s="2">
        <v>0.625</v>
      </c>
      <c r="AF43" s="2">
        <v>7.6786828200526225</v>
      </c>
      <c r="AG43" s="2">
        <v>7.7183227516024182</v>
      </c>
      <c r="AH43" s="2">
        <v>4.8239517197515109</v>
      </c>
      <c r="AI43" s="2">
        <v>4.7991767625328894</v>
      </c>
      <c r="AJ43" s="2">
        <v>73.274287069380605</v>
      </c>
      <c r="AK43" s="2"/>
      <c r="AL43" s="2">
        <v>0.85</v>
      </c>
    </row>
    <row r="44" spans="1:38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v>0.85</v>
      </c>
    </row>
    <row r="45" spans="1:38" x14ac:dyDescent="0.35">
      <c r="A45" s="2" t="s">
        <v>32</v>
      </c>
      <c r="B45" s="2">
        <v>100.07</v>
      </c>
      <c r="C45" s="2" t="s">
        <v>50</v>
      </c>
      <c r="D45" s="2" t="s">
        <v>39</v>
      </c>
      <c r="E45" s="2">
        <v>2</v>
      </c>
      <c r="F45" s="2"/>
      <c r="G45" s="2">
        <v>600</v>
      </c>
      <c r="H45" s="2">
        <v>25</v>
      </c>
      <c r="I45" s="2">
        <v>98.047065386864148</v>
      </c>
      <c r="J45" s="2">
        <v>1.991604996321512E-2</v>
      </c>
      <c r="K45" s="2">
        <v>1.2198016582059316E-3</v>
      </c>
      <c r="L45" s="2">
        <v>6.1247168010669852E-2</v>
      </c>
      <c r="M45" s="2">
        <v>28.98</v>
      </c>
      <c r="N45" s="2">
        <v>0.12128194748969758</v>
      </c>
      <c r="O45" s="2">
        <v>0.20072796413354421</v>
      </c>
      <c r="P45" s="2">
        <v>1.6550522834455248</v>
      </c>
      <c r="Q45" s="2">
        <v>100.3531825820089</v>
      </c>
      <c r="R45" s="2">
        <v>13.096403013735342</v>
      </c>
      <c r="S45" s="2">
        <v>8.577141923556141</v>
      </c>
      <c r="T45" s="2">
        <v>0.65492348659097788</v>
      </c>
      <c r="U45" s="2">
        <v>0.88456191404346018</v>
      </c>
      <c r="V45" s="2">
        <v>2.2515156539100786E-2</v>
      </c>
      <c r="W45" s="2">
        <v>4.8640996513625759E-2</v>
      </c>
      <c r="X45" s="2">
        <v>95.951666544561675</v>
      </c>
      <c r="Y45" s="2">
        <v>2.6700178881740453E-2</v>
      </c>
      <c r="Z45" s="2">
        <v>0.14365134171946206</v>
      </c>
      <c r="AA45" s="2">
        <v>201.50292036597881</v>
      </c>
      <c r="AB45" s="2">
        <v>0.66750447204351138</v>
      </c>
      <c r="AC45" s="2">
        <v>0.44697254917263762</v>
      </c>
      <c r="AD45" s="2">
        <v>106.98340613975135</v>
      </c>
      <c r="AE45" s="2">
        <v>25</v>
      </c>
      <c r="AF45" s="2">
        <v>1.1252848596459575</v>
      </c>
      <c r="AG45" s="2">
        <v>1.151985038527698</v>
      </c>
      <c r="AH45" s="2">
        <v>28.799625963192447</v>
      </c>
      <c r="AI45" s="2">
        <v>28.132121491148936</v>
      </c>
      <c r="AJ45" s="2">
        <v>2.9099079602328448</v>
      </c>
      <c r="AK45" s="2"/>
      <c r="AL45" s="2">
        <v>0.85</v>
      </c>
    </row>
    <row r="46" spans="1:38" x14ac:dyDescent="0.35">
      <c r="A46" s="2" t="s">
        <v>32</v>
      </c>
      <c r="B46" s="2">
        <v>300.02</v>
      </c>
      <c r="C46" s="2" t="s">
        <v>50</v>
      </c>
      <c r="D46" s="2" t="s">
        <v>39</v>
      </c>
      <c r="E46" s="2">
        <v>2</v>
      </c>
      <c r="F46" s="2"/>
      <c r="G46" s="2">
        <v>600</v>
      </c>
      <c r="H46" s="2">
        <v>25</v>
      </c>
      <c r="I46" s="2">
        <v>82.758418701981199</v>
      </c>
      <c r="J46" s="2">
        <v>1.8295770096329902E-2</v>
      </c>
      <c r="K46" s="2">
        <v>1.0444532705927759E-3</v>
      </c>
      <c r="L46" s="2">
        <v>5.7087144465282243E-2</v>
      </c>
      <c r="M46" s="2">
        <v>98.15</v>
      </c>
      <c r="N46" s="2">
        <v>0.15162169644001328</v>
      </c>
      <c r="O46" s="2">
        <v>7.7637841514920147E-2</v>
      </c>
      <c r="P46" s="2">
        <v>0.51204968245185367</v>
      </c>
      <c r="Q46" s="2">
        <v>100.3531825820089</v>
      </c>
      <c r="R46" s="2">
        <v>13.096403013735342</v>
      </c>
      <c r="S46" s="2">
        <v>8.577141923556141</v>
      </c>
      <c r="T46" s="2">
        <v>0.65492348659097788</v>
      </c>
      <c r="U46" s="2">
        <v>0.88456191404346018</v>
      </c>
      <c r="V46" s="2">
        <v>2.0683425101016725E-2</v>
      </c>
      <c r="W46" s="2">
        <v>4.4683432025149135E-2</v>
      </c>
      <c r="X46" s="2">
        <v>104.44835556805714</v>
      </c>
      <c r="Y46" s="2">
        <v>2.2228220785581301E-2</v>
      </c>
      <c r="Z46" s="2">
        <v>4.7586639275154684E-2</v>
      </c>
      <c r="AA46" s="2">
        <v>96.310942058552428</v>
      </c>
      <c r="AB46" s="2">
        <v>0.55570551963953252</v>
      </c>
      <c r="AC46" s="2">
        <v>0.44697254917263762</v>
      </c>
      <c r="AD46" s="2">
        <v>79.888833544238452</v>
      </c>
      <c r="AE46" s="2">
        <v>25</v>
      </c>
      <c r="AF46" s="2">
        <v>0.56002186875975812</v>
      </c>
      <c r="AG46" s="2">
        <v>0.58225008954533941</v>
      </c>
      <c r="AH46" s="2">
        <v>14.556252238633485</v>
      </c>
      <c r="AI46" s="2">
        <v>14.000546718993952</v>
      </c>
      <c r="AJ46" s="2">
        <v>2.9099079602328448</v>
      </c>
      <c r="AK46" s="2"/>
      <c r="AL46" s="2">
        <v>0.85</v>
      </c>
    </row>
    <row r="47" spans="1:38" x14ac:dyDescent="0.35">
      <c r="A47" s="2" t="s">
        <v>33</v>
      </c>
      <c r="B47" s="2">
        <v>100.07</v>
      </c>
      <c r="C47" s="2" t="s">
        <v>50</v>
      </c>
      <c r="D47" s="2" t="s">
        <v>39</v>
      </c>
      <c r="E47" s="2">
        <v>2</v>
      </c>
      <c r="F47" s="2"/>
      <c r="G47" s="2">
        <v>15</v>
      </c>
      <c r="H47" s="2">
        <v>0.625</v>
      </c>
      <c r="I47" s="2">
        <v>81.201776584170403</v>
      </c>
      <c r="J47" s="2">
        <v>1.997385002548599E-2</v>
      </c>
      <c r="K47" s="2">
        <v>9.4287395107114902E-4</v>
      </c>
      <c r="L47" s="2">
        <v>4.7205418578194602E-2</v>
      </c>
      <c r="M47" s="2">
        <v>145.74</v>
      </c>
      <c r="N47" s="2">
        <v>0.23163705196556653</v>
      </c>
      <c r="O47" s="2">
        <v>0.10040141950444008</v>
      </c>
      <c r="P47" s="2">
        <v>0.43344283072366602</v>
      </c>
      <c r="Q47" s="2">
        <v>100.3531825820089</v>
      </c>
      <c r="R47" s="2">
        <v>13.096403013735342</v>
      </c>
      <c r="S47" s="2">
        <v>8.577141923556141</v>
      </c>
      <c r="T47" s="2">
        <v>0.65492348659097788</v>
      </c>
      <c r="U47" s="2">
        <v>0.88456191404346018</v>
      </c>
      <c r="V47" s="2">
        <v>2.258049968959509E-2</v>
      </c>
      <c r="W47" s="2">
        <v>4.8781390744568678E-2</v>
      </c>
      <c r="X47" s="2">
        <v>95.672490875788384</v>
      </c>
      <c r="Y47" s="2">
        <v>2.4169885252690784E-2</v>
      </c>
      <c r="Z47" s="2">
        <v>5.0436120062276726E-2</v>
      </c>
      <c r="AA47" s="2">
        <v>86.336113126463971</v>
      </c>
      <c r="AB47" s="2">
        <v>1.510617828293174E-2</v>
      </c>
      <c r="AC47" s="2">
        <v>0.44697254917263762</v>
      </c>
      <c r="AD47" s="2">
        <v>77.234050758748168</v>
      </c>
      <c r="AE47" s="2">
        <v>0.625</v>
      </c>
      <c r="AF47" s="2">
        <v>0.56972677581037179</v>
      </c>
      <c r="AG47" s="2">
        <v>0.5938966610630626</v>
      </c>
      <c r="AH47" s="2">
        <v>0.37118541316441411</v>
      </c>
      <c r="AI47" s="2">
        <v>0.35607923488148235</v>
      </c>
      <c r="AJ47" s="2">
        <v>2.9099079602328448</v>
      </c>
      <c r="AK47" s="2"/>
      <c r="AL47" s="2">
        <v>0.85</v>
      </c>
    </row>
    <row r="48" spans="1:38" x14ac:dyDescent="0.35">
      <c r="A48" s="2" t="s">
        <v>33</v>
      </c>
      <c r="B48" s="2">
        <v>300.02</v>
      </c>
      <c r="C48" s="2" t="s">
        <v>50</v>
      </c>
      <c r="D48" s="2" t="s">
        <v>39</v>
      </c>
      <c r="E48" s="2">
        <v>2</v>
      </c>
      <c r="F48" s="2"/>
      <c r="G48" s="2">
        <v>15</v>
      </c>
      <c r="H48" s="2">
        <v>0.625</v>
      </c>
      <c r="I48" s="2">
        <v>83.50061143644335</v>
      </c>
      <c r="J48" s="2">
        <v>1.8338887692490102E-2</v>
      </c>
      <c r="K48" s="2">
        <v>1.0065498923503482E-3</v>
      </c>
      <c r="L48" s="2">
        <v>5.4886092833347638E-2</v>
      </c>
      <c r="M48" s="2">
        <v>120.87</v>
      </c>
      <c r="N48" s="2">
        <v>0.21444461379837623</v>
      </c>
      <c r="O48" s="2">
        <v>0.10548420918924407</v>
      </c>
      <c r="P48" s="2">
        <v>0.49189488754621635</v>
      </c>
      <c r="Q48" s="2">
        <v>100.3531825820089</v>
      </c>
      <c r="R48" s="2">
        <v>13.096403013735342</v>
      </c>
      <c r="S48" s="2">
        <v>8.577141923556141</v>
      </c>
      <c r="T48" s="2">
        <v>0.65492348659097788</v>
      </c>
      <c r="U48" s="2">
        <v>0.88456191404346018</v>
      </c>
      <c r="V48" s="2">
        <v>2.0732169677824357E-2</v>
      </c>
      <c r="W48" s="2">
        <v>4.4788634718713846E-2</v>
      </c>
      <c r="X48" s="2">
        <v>104.20254233475296</v>
      </c>
      <c r="Y48" s="2">
        <v>2.2506345352502739E-2</v>
      </c>
      <c r="Z48" s="2">
        <v>4.7167774375898204E-2</v>
      </c>
      <c r="AA48" s="2">
        <v>93.118383255595944</v>
      </c>
      <c r="AB48" s="2">
        <v>1.4066465845314211E-2</v>
      </c>
      <c r="AC48" s="2">
        <v>0.44697254917263762</v>
      </c>
      <c r="AD48" s="2">
        <v>80.031738286341607</v>
      </c>
      <c r="AE48" s="2">
        <v>0.625</v>
      </c>
      <c r="AF48" s="2">
        <v>0.55926982574424233</v>
      </c>
      <c r="AG48" s="2">
        <v>0.58177617109674507</v>
      </c>
      <c r="AH48" s="2">
        <v>0.36361010693546569</v>
      </c>
      <c r="AI48" s="2">
        <v>0.34954364109015146</v>
      </c>
      <c r="AJ48" s="2">
        <v>2.9099079602328448</v>
      </c>
      <c r="AK48" s="2"/>
      <c r="AL48" s="2">
        <v>0.85</v>
      </c>
    </row>
    <row r="49" spans="1:3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>
        <v>0.85</v>
      </c>
    </row>
    <row r="50" spans="1:38" x14ac:dyDescent="0.35">
      <c r="A50" s="2" t="s">
        <v>32</v>
      </c>
      <c r="B50" s="2">
        <v>100.03</v>
      </c>
      <c r="C50" s="2" t="s">
        <v>47</v>
      </c>
      <c r="D50" s="2" t="s">
        <v>36</v>
      </c>
      <c r="E50" s="2">
        <v>1</v>
      </c>
      <c r="F50" s="2"/>
      <c r="G50" s="2">
        <v>600</v>
      </c>
      <c r="H50" s="2">
        <v>25</v>
      </c>
      <c r="I50" s="2">
        <v>51.333810374788563</v>
      </c>
      <c r="J50" s="2">
        <v>1.9786665272202169E-2</v>
      </c>
      <c r="K50" s="2">
        <v>1.0158034447793919E-3</v>
      </c>
      <c r="L50" s="2">
        <v>5.1337778792188433E-2</v>
      </c>
      <c r="M50" s="2">
        <v>107.54</v>
      </c>
      <c r="N50" s="2">
        <v>0.19518855599251606</v>
      </c>
      <c r="O50" s="2">
        <v>8.8417433744378479E-2</v>
      </c>
      <c r="P50" s="2">
        <v>0.45298472184900324</v>
      </c>
      <c r="Q50" s="2">
        <v>99.961132282585908</v>
      </c>
      <c r="R50" s="2">
        <v>14.594893957033458</v>
      </c>
      <c r="S50" s="2">
        <v>7.9121780107013757</v>
      </c>
      <c r="T50" s="2">
        <v>0.54211959566094692</v>
      </c>
      <c r="U50" s="2">
        <v>0.87259601754599103</v>
      </c>
      <c r="V50" s="2">
        <v>2.2675630961333484E-2</v>
      </c>
      <c r="W50" s="2">
        <v>5.4557278617750622E-2</v>
      </c>
      <c r="X50" s="2">
        <v>106.10453301987118</v>
      </c>
      <c r="Y50" s="2">
        <v>2.4490663098143191E-2</v>
      </c>
      <c r="Z50" s="2">
        <v>5.6816339963456391E-2</v>
      </c>
      <c r="AA50" s="2">
        <v>94.726647100965991</v>
      </c>
      <c r="AB50" s="2">
        <v>0.61226657745357982</v>
      </c>
      <c r="AC50" s="2">
        <v>0.98930993045852045</v>
      </c>
      <c r="AD50" s="2">
        <v>93.803861045221737</v>
      </c>
      <c r="AE50" s="2">
        <v>25</v>
      </c>
      <c r="AF50" s="2">
        <v>165.52173996180127</v>
      </c>
      <c r="AG50" s="2">
        <v>165.54623062489941</v>
      </c>
      <c r="AH50" s="2">
        <v>4138.655765622485</v>
      </c>
      <c r="AI50" s="2">
        <v>4138.0434990450321</v>
      </c>
      <c r="AJ50" s="2">
        <v>1321.5762606168969</v>
      </c>
      <c r="AK50" s="2"/>
      <c r="AL50" s="2">
        <v>0.85</v>
      </c>
    </row>
    <row r="51" spans="1:38" x14ac:dyDescent="0.35">
      <c r="A51" s="2" t="s">
        <v>32</v>
      </c>
      <c r="B51" s="2">
        <v>100.06</v>
      </c>
      <c r="C51" s="2" t="s">
        <v>47</v>
      </c>
      <c r="D51" s="2" t="s">
        <v>36</v>
      </c>
      <c r="E51" s="2">
        <v>2</v>
      </c>
      <c r="F51" s="2"/>
      <c r="G51" s="2">
        <v>600</v>
      </c>
      <c r="H51" s="2">
        <v>25</v>
      </c>
      <c r="I51" s="2">
        <v>70.590535743215497</v>
      </c>
      <c r="J51" s="2">
        <v>1.9816998151512812E-2</v>
      </c>
      <c r="K51" s="2">
        <v>9.9380900652792578E-4</v>
      </c>
      <c r="L51" s="2">
        <v>5.0149321250860558E-2</v>
      </c>
      <c r="M51" s="2">
        <v>58.28</v>
      </c>
      <c r="N51" s="2">
        <v>0.14119258469401683</v>
      </c>
      <c r="O51" s="2">
        <v>0.1534535802619062</v>
      </c>
      <c r="P51" s="2">
        <v>1.0868388066870551</v>
      </c>
      <c r="Q51" s="2">
        <v>99.961132282585908</v>
      </c>
      <c r="R51" s="2">
        <v>14.594893957033458</v>
      </c>
      <c r="S51" s="2">
        <v>7.9121780107013757</v>
      </c>
      <c r="T51" s="2">
        <v>0.54211959566094692</v>
      </c>
      <c r="U51" s="2">
        <v>0.87259601754599103</v>
      </c>
      <c r="V51" s="2">
        <v>2.2710392613576578E-2</v>
      </c>
      <c r="W51" s="2">
        <v>5.4640854582283557E-2</v>
      </c>
      <c r="X51" s="2">
        <v>105.94200758513111</v>
      </c>
      <c r="Y51" s="2">
        <v>2.5133051925416261E-2</v>
      </c>
      <c r="Z51" s="2">
        <v>7.5245039142397621E-2</v>
      </c>
      <c r="AA51" s="2">
        <v>119.12074899091076</v>
      </c>
      <c r="AB51" s="2">
        <v>0.62832629813540652</v>
      </c>
      <c r="AC51" s="2">
        <v>0.98930993045852045</v>
      </c>
      <c r="AD51" s="2">
        <v>84.227675859067389</v>
      </c>
      <c r="AE51" s="2">
        <v>25</v>
      </c>
      <c r="AF51" s="2">
        <v>109.78226525790041</v>
      </c>
      <c r="AG51" s="2">
        <v>109.80739830982583</v>
      </c>
      <c r="AH51" s="2">
        <v>2745.1849577456455</v>
      </c>
      <c r="AI51" s="2">
        <v>2744.55663144751</v>
      </c>
      <c r="AJ51" s="2">
        <v>1321.5762606168969</v>
      </c>
      <c r="AK51" s="2"/>
      <c r="AL51" s="2">
        <v>0.85</v>
      </c>
    </row>
    <row r="52" spans="1:38" x14ac:dyDescent="0.35">
      <c r="A52" s="2" t="s">
        <v>32</v>
      </c>
      <c r="B52" s="2">
        <v>200.01</v>
      </c>
      <c r="C52" s="2" t="s">
        <v>47</v>
      </c>
      <c r="D52" s="2" t="s">
        <v>36</v>
      </c>
      <c r="E52" s="2">
        <v>1</v>
      </c>
      <c r="F52" s="2"/>
      <c r="G52" s="2">
        <v>600</v>
      </c>
      <c r="H52" s="2">
        <v>25</v>
      </c>
      <c r="I52" s="2">
        <v>110.05375181530394</v>
      </c>
      <c r="J52" s="2">
        <v>2.0014747958453757E-2</v>
      </c>
      <c r="K52" s="2">
        <v>1.0184773802865183E-3</v>
      </c>
      <c r="L52" s="2">
        <v>5.088634552883977E-2</v>
      </c>
      <c r="M52" s="2">
        <v>161.66999999999999</v>
      </c>
      <c r="N52" s="2">
        <v>0.2670668068232111</v>
      </c>
      <c r="O52" s="2">
        <v>0.10307339925808723</v>
      </c>
      <c r="P52" s="2">
        <v>0.38594612518177229</v>
      </c>
      <c r="Q52" s="2">
        <v>99.961132282585908</v>
      </c>
      <c r="R52" s="2">
        <v>14.594893957033458</v>
      </c>
      <c r="S52" s="2">
        <v>7.9121780107013757</v>
      </c>
      <c r="T52" s="2">
        <v>0.54211959566094692</v>
      </c>
      <c r="U52" s="2">
        <v>0.87259601754599103</v>
      </c>
      <c r="V52" s="2">
        <v>2.2937015017260105E-2</v>
      </c>
      <c r="W52" s="2">
        <v>5.5186156842266902E-2</v>
      </c>
      <c r="X52" s="2">
        <v>104.89537817737524</v>
      </c>
      <c r="Y52" s="2">
        <v>2.458894058677338E-2</v>
      </c>
      <c r="Z52" s="2">
        <v>5.6545950968342307E-2</v>
      </c>
      <c r="AA52" s="2">
        <v>93.52374241674687</v>
      </c>
      <c r="AB52" s="2">
        <v>0.6147235146693345</v>
      </c>
      <c r="AC52" s="2">
        <v>0.98930993045852045</v>
      </c>
      <c r="AD52" s="2">
        <v>93.875267307146771</v>
      </c>
      <c r="AE52" s="2">
        <v>25</v>
      </c>
      <c r="AF52" s="2">
        <v>231.62819582977633</v>
      </c>
      <c r="AG52" s="2">
        <v>231.6527847703631</v>
      </c>
      <c r="AH52" s="2">
        <v>5791.3196192590776</v>
      </c>
      <c r="AI52" s="2">
        <v>5790.7048957444085</v>
      </c>
      <c r="AJ52" s="2">
        <v>1321.5762606168969</v>
      </c>
      <c r="AK52" s="2"/>
      <c r="AL52" s="2">
        <v>0.85</v>
      </c>
    </row>
    <row r="53" spans="1:38" x14ac:dyDescent="0.35">
      <c r="A53" s="2" t="s">
        <v>42</v>
      </c>
      <c r="B53" s="2">
        <v>100.03</v>
      </c>
      <c r="C53" s="2" t="s">
        <v>47</v>
      </c>
      <c r="D53" s="2" t="s">
        <v>36</v>
      </c>
      <c r="E53" s="2">
        <v>1</v>
      </c>
      <c r="F53" s="2"/>
      <c r="G53" s="2">
        <v>25</v>
      </c>
      <c r="H53" s="2">
        <v>1.0416666666666667</v>
      </c>
      <c r="I53" s="2">
        <v>98.017494131713249</v>
      </c>
      <c r="J53" s="2">
        <v>2.0083444016501941E-2</v>
      </c>
      <c r="K53" s="2">
        <v>9.5277041766513135E-4</v>
      </c>
      <c r="L53" s="2">
        <v>4.7440589217779057E-2</v>
      </c>
      <c r="M53" s="2">
        <v>147.41999999999999</v>
      </c>
      <c r="N53" s="2">
        <v>0.27530855480662103</v>
      </c>
      <c r="O53" s="2">
        <v>9.9635478308647746E-2</v>
      </c>
      <c r="P53" s="2">
        <v>0.36190476673938632</v>
      </c>
      <c r="Q53" s="2">
        <v>99.961132282585908</v>
      </c>
      <c r="R53" s="2">
        <v>14.594893957033458</v>
      </c>
      <c r="S53" s="2">
        <v>7.9121780107013757</v>
      </c>
      <c r="T53" s="2">
        <v>0.54211959566094692</v>
      </c>
      <c r="U53" s="2">
        <v>0.87259601754599103</v>
      </c>
      <c r="V53" s="2">
        <v>2.3015741090571071E-2</v>
      </c>
      <c r="W53" s="2">
        <v>5.537539595616716E-2</v>
      </c>
      <c r="X53" s="2">
        <v>104.53625025169595</v>
      </c>
      <c r="Y53" s="2">
        <v>2.4883252654854214E-2</v>
      </c>
      <c r="Z53" s="2">
        <v>5.6774498646633531E-2</v>
      </c>
      <c r="AA53" s="2">
        <v>91.693596909558295</v>
      </c>
      <c r="AB53" s="2">
        <v>2.5920054848806474E-2</v>
      </c>
      <c r="AC53" s="2">
        <v>0.98930993045852045</v>
      </c>
      <c r="AD53" s="2">
        <v>91.828080032000571</v>
      </c>
      <c r="AE53" s="2">
        <v>1.0416666666666667</v>
      </c>
      <c r="AF53" s="2">
        <v>218.43474166807266</v>
      </c>
      <c r="AG53" s="2">
        <v>218.45962492072752</v>
      </c>
      <c r="AH53" s="2">
        <v>227.56210929242451</v>
      </c>
      <c r="AI53" s="2">
        <v>227.53618923757571</v>
      </c>
      <c r="AJ53" s="2">
        <v>1321.5762606168969</v>
      </c>
      <c r="AK53" s="2"/>
      <c r="AL53" s="2">
        <v>0.85</v>
      </c>
    </row>
    <row r="54" spans="1:38" x14ac:dyDescent="0.35">
      <c r="A54" s="2" t="s">
        <v>42</v>
      </c>
      <c r="B54" s="2">
        <v>200.01</v>
      </c>
      <c r="C54" s="2" t="s">
        <v>47</v>
      </c>
      <c r="D54" s="2" t="s">
        <v>36</v>
      </c>
      <c r="E54" s="2">
        <v>1</v>
      </c>
      <c r="F54" s="2"/>
      <c r="G54" s="2">
        <v>25</v>
      </c>
      <c r="H54" s="2">
        <v>1.0416666666666667</v>
      </c>
      <c r="I54" s="2">
        <v>113.14374111655573</v>
      </c>
      <c r="J54" s="2">
        <v>2.0032338249475146E-2</v>
      </c>
      <c r="K54" s="2">
        <v>1.0199731355655633E-3</v>
      </c>
      <c r="L54" s="2">
        <v>5.0916329529943266E-2</v>
      </c>
      <c r="M54" s="2">
        <v>52.47</v>
      </c>
      <c r="N54" s="2">
        <v>0.13273854213487468</v>
      </c>
      <c r="O54" s="2">
        <v>0.11744911152412439</v>
      </c>
      <c r="P54" s="2">
        <v>0.88481543969938425</v>
      </c>
      <c r="Q54" s="2">
        <v>99.961132282585908</v>
      </c>
      <c r="R54" s="2">
        <v>14.594893957033458</v>
      </c>
      <c r="S54" s="2">
        <v>7.9121780107013757</v>
      </c>
      <c r="T54" s="2">
        <v>0.54211959566094692</v>
      </c>
      <c r="U54" s="2">
        <v>0.87259601754599103</v>
      </c>
      <c r="V54" s="2">
        <v>2.2957173590835604E-2</v>
      </c>
      <c r="W54" s="2">
        <v>5.5234660912577477E-2</v>
      </c>
      <c r="X54" s="2">
        <v>104.80327542284074</v>
      </c>
      <c r="Y54" s="2">
        <v>2.5486972373661498E-2</v>
      </c>
      <c r="Z54" s="2">
        <v>7.0484938806539346E-2</v>
      </c>
      <c r="AA54" s="2">
        <v>108.50751827189208</v>
      </c>
      <c r="AB54" s="2">
        <v>2.6548929555897396E-2</v>
      </c>
      <c r="AC54" s="2">
        <v>0.98930993045852045</v>
      </c>
      <c r="AD54" s="2">
        <v>108.60611154477202</v>
      </c>
      <c r="AE54" s="2">
        <v>1.0416666666666667</v>
      </c>
      <c r="AF54" s="2">
        <v>261.40283528379416</v>
      </c>
      <c r="AG54" s="2">
        <v>261.4283222561678</v>
      </c>
      <c r="AH54" s="2">
        <v>272.32116901684151</v>
      </c>
      <c r="AI54" s="2">
        <v>272.29462008728558</v>
      </c>
      <c r="AJ54" s="2">
        <v>1321.5762606168969</v>
      </c>
      <c r="AK54" s="2"/>
      <c r="AL54" s="2">
        <v>0.85</v>
      </c>
    </row>
    <row r="55" spans="1:38" x14ac:dyDescent="0.35">
      <c r="A55" s="2" t="s">
        <v>33</v>
      </c>
      <c r="B55" s="2">
        <v>100.03</v>
      </c>
      <c r="C55" s="2" t="s">
        <v>47</v>
      </c>
      <c r="D55" s="2" t="s">
        <v>36</v>
      </c>
      <c r="E55" s="2">
        <v>1</v>
      </c>
      <c r="F55" s="2"/>
      <c r="G55" s="2">
        <v>15</v>
      </c>
      <c r="H55" s="2">
        <v>0.625</v>
      </c>
      <c r="I55" s="2">
        <v>114.92171071909675</v>
      </c>
      <c r="J55" s="2">
        <v>1.9827650389137478E-2</v>
      </c>
      <c r="K55" s="2">
        <v>1.1384015517594329E-3</v>
      </c>
      <c r="L55" s="2">
        <v>5.741484893152559E-2</v>
      </c>
      <c r="M55" s="2">
        <v>97.69</v>
      </c>
      <c r="N55" s="2">
        <v>0.16536860664076258</v>
      </c>
      <c r="O55" s="2">
        <v>0.13030327376808634</v>
      </c>
      <c r="P55" s="2">
        <v>0.78795653186550585</v>
      </c>
      <c r="Q55" s="2">
        <v>99.961132282585908</v>
      </c>
      <c r="R55" s="2">
        <v>14.594893957033458</v>
      </c>
      <c r="S55" s="2">
        <v>7.9121780107013757</v>
      </c>
      <c r="T55" s="2">
        <v>0.54211959566094692</v>
      </c>
      <c r="U55" s="2">
        <v>0.87259601754599103</v>
      </c>
      <c r="V55" s="2">
        <v>2.2722600138491283E-2</v>
      </c>
      <c r="W55" s="2">
        <v>5.4670629903470831E-2</v>
      </c>
      <c r="X55" s="2">
        <v>105.88587399837726</v>
      </c>
      <c r="Y55" s="2">
        <v>2.4415389642440128E-2</v>
      </c>
      <c r="Z55" s="2">
        <v>6.1303267204425069E-2</v>
      </c>
      <c r="AA55" s="2">
        <v>102.83863466971296</v>
      </c>
      <c r="AB55" s="2">
        <v>1.525961852652508E-2</v>
      </c>
      <c r="AC55" s="2">
        <v>0.98930993045852045</v>
      </c>
      <c r="AD55" s="2">
        <v>103.09559169142669</v>
      </c>
      <c r="AE55" s="2">
        <v>0.625</v>
      </c>
      <c r="AF55" s="2">
        <v>246.01653566638885</v>
      </c>
      <c r="AG55" s="2">
        <v>246.04095105603128</v>
      </c>
      <c r="AH55" s="2">
        <v>153.77559441001955</v>
      </c>
      <c r="AI55" s="2">
        <v>153.76033479149302</v>
      </c>
      <c r="AJ55" s="2">
        <v>1321.5762606168969</v>
      </c>
      <c r="AK55" s="2"/>
      <c r="AL55" s="2">
        <v>0.85</v>
      </c>
    </row>
    <row r="56" spans="1:38" x14ac:dyDescent="0.35">
      <c r="A56" s="2" t="s">
        <v>33</v>
      </c>
      <c r="B56" s="2">
        <v>100.06</v>
      </c>
      <c r="C56" s="2" t="s">
        <v>47</v>
      </c>
      <c r="D56" s="2" t="s">
        <v>36</v>
      </c>
      <c r="E56" s="2">
        <v>2</v>
      </c>
      <c r="F56" s="2"/>
      <c r="G56" s="2">
        <v>15</v>
      </c>
      <c r="H56" s="2">
        <v>0.625</v>
      </c>
      <c r="I56" s="2">
        <v>62.675332848540791</v>
      </c>
      <c r="J56" s="2">
        <v>2.0064123408781477E-2</v>
      </c>
      <c r="K56" s="2">
        <v>9.8259729214952548E-4</v>
      </c>
      <c r="L56" s="2">
        <v>4.897284930571507E-2</v>
      </c>
      <c r="M56" s="2">
        <v>145.66999999999999</v>
      </c>
      <c r="N56" s="2">
        <v>0.25218908474850799</v>
      </c>
      <c r="O56" s="2">
        <v>0.10045926537913853</v>
      </c>
      <c r="P56" s="2">
        <v>0.39834898278535774</v>
      </c>
      <c r="Q56" s="2">
        <v>99.961132282585908</v>
      </c>
      <c r="R56" s="2">
        <v>14.594893957033458</v>
      </c>
      <c r="S56" s="2">
        <v>7.9121780107013757</v>
      </c>
      <c r="T56" s="2">
        <v>0.54211959566094692</v>
      </c>
      <c r="U56" s="2">
        <v>0.87259601754599103</v>
      </c>
      <c r="V56" s="2">
        <v>2.2993599564215268E-2</v>
      </c>
      <c r="W56" s="2">
        <v>5.5322200862851854E-2</v>
      </c>
      <c r="X56" s="2">
        <v>104.63705826815328</v>
      </c>
      <c r="Y56" s="2">
        <v>2.4724835129180656E-2</v>
      </c>
      <c r="Z56" s="2">
        <v>5.6845126982435892E-2</v>
      </c>
      <c r="AA56" s="2">
        <v>92.98789838461785</v>
      </c>
      <c r="AB56" s="2">
        <v>1.545302195573791E-2</v>
      </c>
      <c r="AC56" s="2">
        <v>0.98930993045852045</v>
      </c>
      <c r="AD56" s="2">
        <v>65.973602187584618</v>
      </c>
      <c r="AE56" s="2">
        <v>0.625</v>
      </c>
      <c r="AF56" s="2">
        <v>88.616223843752934</v>
      </c>
      <c r="AG56" s="2">
        <v>88.640948678882111</v>
      </c>
      <c r="AH56" s="2">
        <v>55.400592924301321</v>
      </c>
      <c r="AI56" s="2">
        <v>55.385139902345585</v>
      </c>
      <c r="AJ56" s="2">
        <v>1321.5762606168969</v>
      </c>
      <c r="AK56" s="2"/>
      <c r="AL56" s="2">
        <v>0.85</v>
      </c>
    </row>
    <row r="57" spans="1:3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>
        <v>0.85</v>
      </c>
    </row>
    <row r="58" spans="1:38" x14ac:dyDescent="0.35">
      <c r="A58" s="2" t="s">
        <v>32</v>
      </c>
      <c r="B58" s="2">
        <v>300.01</v>
      </c>
      <c r="C58" s="2" t="s">
        <v>52</v>
      </c>
      <c r="D58" s="2" t="s">
        <v>41</v>
      </c>
      <c r="E58" s="2">
        <v>2</v>
      </c>
      <c r="F58" s="2"/>
      <c r="G58" s="2">
        <v>600</v>
      </c>
      <c r="H58" s="2">
        <v>25</v>
      </c>
      <c r="I58" s="2">
        <v>74.416247387871806</v>
      </c>
      <c r="J58" s="2">
        <v>2.0059664131733705E-2</v>
      </c>
      <c r="K58" s="2">
        <v>1.0076682101394325E-3</v>
      </c>
      <c r="L58" s="2">
        <v>5.0233553439478371E-2</v>
      </c>
      <c r="M58" s="2">
        <v>191.17</v>
      </c>
      <c r="N58" s="2">
        <v>0.32451211335998914</v>
      </c>
      <c r="O58" s="2">
        <v>0.10099578763027738</v>
      </c>
      <c r="P58" s="2">
        <v>0.31122347509487358</v>
      </c>
      <c r="Q58" s="2">
        <v>100.46644321926971</v>
      </c>
      <c r="R58" s="2">
        <v>14.286581418693826</v>
      </c>
      <c r="S58" s="2">
        <v>9.0528785375720382</v>
      </c>
      <c r="T58" s="2">
        <v>0.63366303472197005</v>
      </c>
      <c r="U58" s="2">
        <v>0.87550148273854367</v>
      </c>
      <c r="V58" s="2">
        <v>2.2912198925109352E-2</v>
      </c>
      <c r="W58" s="2">
        <v>5.7117788352559193E-2</v>
      </c>
      <c r="X58" s="2">
        <v>108.80224095167213</v>
      </c>
      <c r="Y58" s="2">
        <v>2.4609704356714671E-2</v>
      </c>
      <c r="Z58" s="2">
        <v>5.8172437628556714E-2</v>
      </c>
      <c r="AA58" s="2">
        <v>96.051570399230172</v>
      </c>
      <c r="AB58" s="2">
        <v>0.61524260891786675</v>
      </c>
      <c r="AC58" s="2">
        <v>0.98207093929281208</v>
      </c>
      <c r="AD58" s="2">
        <v>68.43210214456208</v>
      </c>
      <c r="AE58" s="2">
        <v>25</v>
      </c>
      <c r="AF58" s="2">
        <v>56.98262148322496</v>
      </c>
      <c r="AG58" s="2">
        <v>57.007231187581674</v>
      </c>
      <c r="AH58" s="2">
        <v>1425.1807796895419</v>
      </c>
      <c r="AI58" s="2">
        <v>1424.5655370806239</v>
      </c>
      <c r="AJ58" s="2">
        <v>434.54746324009761</v>
      </c>
      <c r="AK58" s="2"/>
      <c r="AL58" s="2">
        <v>0.85</v>
      </c>
    </row>
    <row r="59" spans="1:38" x14ac:dyDescent="0.35">
      <c r="A59" s="2" t="s">
        <v>32</v>
      </c>
      <c r="B59" s="2">
        <v>300.04000000000002</v>
      </c>
      <c r="C59" s="2" t="s">
        <v>52</v>
      </c>
      <c r="D59" s="2" t="s">
        <v>41</v>
      </c>
      <c r="E59" s="2">
        <v>2</v>
      </c>
      <c r="F59" s="2"/>
      <c r="G59" s="2">
        <v>600</v>
      </c>
      <c r="H59" s="2">
        <v>25</v>
      </c>
      <c r="I59" s="2">
        <v>90.028956825786111</v>
      </c>
      <c r="J59" s="2">
        <v>2.010180009454534E-2</v>
      </c>
      <c r="K59" s="2">
        <v>9.0411979192674141E-4</v>
      </c>
      <c r="L59" s="2">
        <v>4.4977056167824291E-2</v>
      </c>
      <c r="M59" s="2">
        <v>97.18</v>
      </c>
      <c r="N59" s="2">
        <v>0.18401670226512892</v>
      </c>
      <c r="O59" s="2">
        <v>8.9543734049298426E-2</v>
      </c>
      <c r="P59" s="2">
        <v>0.48660655770412053</v>
      </c>
      <c r="Q59" s="2">
        <v>100.46644321926971</v>
      </c>
      <c r="R59" s="2">
        <v>14.286581418693826</v>
      </c>
      <c r="S59" s="2">
        <v>9.0528785375720382</v>
      </c>
      <c r="T59" s="2">
        <v>0.63366303472197005</v>
      </c>
      <c r="U59" s="2">
        <v>0.87550148273854367</v>
      </c>
      <c r="V59" s="2">
        <v>2.296032672802276E-2</v>
      </c>
      <c r="W59" s="2">
        <v>5.7237505034591518E-2</v>
      </c>
      <c r="X59" s="2">
        <v>108.57368225219385</v>
      </c>
      <c r="Y59" s="2">
        <v>2.4853892299798112E-2</v>
      </c>
      <c r="Z59" s="2">
        <v>6.0018937850203229E-2</v>
      </c>
      <c r="AA59" s="2">
        <v>97.162679125464351</v>
      </c>
      <c r="AB59" s="2">
        <v>0.62134730749495282</v>
      </c>
      <c r="AC59" s="2">
        <v>0.98207093929281208</v>
      </c>
      <c r="AD59" s="2">
        <v>69.744678180640818</v>
      </c>
      <c r="AE59" s="2">
        <v>25</v>
      </c>
      <c r="AF59" s="2">
        <v>63.193801090124964</v>
      </c>
      <c r="AG59" s="2">
        <v>63.218654982424759</v>
      </c>
      <c r="AH59" s="2">
        <v>1580.466374560619</v>
      </c>
      <c r="AI59" s="2">
        <v>1579.845027253124</v>
      </c>
      <c r="AJ59" s="2">
        <v>434.54746324009761</v>
      </c>
      <c r="AK59" s="2"/>
      <c r="AL59" s="2">
        <v>0.85</v>
      </c>
    </row>
    <row r="60" spans="1:38" x14ac:dyDescent="0.35">
      <c r="A60" s="2" t="s">
        <v>32</v>
      </c>
      <c r="B60" s="2">
        <v>400.01</v>
      </c>
      <c r="C60" s="2" t="s">
        <v>52</v>
      </c>
      <c r="D60" s="2" t="s">
        <v>41</v>
      </c>
      <c r="E60" s="2">
        <v>2</v>
      </c>
      <c r="F60" s="2"/>
      <c r="G60" s="2">
        <v>600</v>
      </c>
      <c r="H60" s="2">
        <v>25</v>
      </c>
      <c r="I60" s="2">
        <v>105.40398854073543</v>
      </c>
      <c r="J60" s="2">
        <v>2.0023601899802724E-2</v>
      </c>
      <c r="K60" s="2">
        <v>9.8973112417908063E-4</v>
      </c>
      <c r="L60" s="2">
        <v>4.9428226206836026E-2</v>
      </c>
      <c r="M60" s="2">
        <v>113.44</v>
      </c>
      <c r="N60" s="2">
        <v>0.20302240095274762</v>
      </c>
      <c r="O60" s="2">
        <v>0.13129181439570031</v>
      </c>
      <c r="P60" s="2">
        <v>0.64668634485441723</v>
      </c>
      <c r="Q60" s="2">
        <v>100.46644321926971</v>
      </c>
      <c r="R60" s="2">
        <v>14.286581418693826</v>
      </c>
      <c r="S60" s="2">
        <v>9.0528785375720382</v>
      </c>
      <c r="T60" s="2">
        <v>0.63366303472197005</v>
      </c>
      <c r="U60" s="2">
        <v>0.87550148273854367</v>
      </c>
      <c r="V60" s="2">
        <v>2.2871008552914688E-2</v>
      </c>
      <c r="W60" s="2">
        <v>5.7015060571826641E-2</v>
      </c>
      <c r="X60" s="2">
        <v>108.9981074878948</v>
      </c>
      <c r="Y60" s="2">
        <v>2.4660698265121562E-2</v>
      </c>
      <c r="Z60" s="2">
        <v>6.1061763470340855E-2</v>
      </c>
      <c r="AA60" s="2">
        <v>100.40575443921821</v>
      </c>
      <c r="AB60" s="2">
        <v>0.61651745662803903</v>
      </c>
      <c r="AC60" s="2">
        <v>0.98207093929281208</v>
      </c>
      <c r="AD60" s="2">
        <v>72.502763446703526</v>
      </c>
      <c r="AE60" s="2">
        <v>25</v>
      </c>
      <c r="AF60" s="2">
        <v>68.938991634013107</v>
      </c>
      <c r="AG60" s="2">
        <v>68.96365233227823</v>
      </c>
      <c r="AH60" s="2">
        <v>1724.0913083069559</v>
      </c>
      <c r="AI60" s="2">
        <v>1723.4747908503277</v>
      </c>
      <c r="AJ60" s="2">
        <v>434.54746324009761</v>
      </c>
      <c r="AK60" s="2"/>
      <c r="AL60" s="2">
        <v>0.85</v>
      </c>
    </row>
    <row r="61" spans="1:38" x14ac:dyDescent="0.35">
      <c r="A61" s="2" t="s">
        <v>42</v>
      </c>
      <c r="B61" s="2">
        <v>400.01</v>
      </c>
      <c r="C61" s="2" t="s">
        <v>52</v>
      </c>
      <c r="D61" s="2" t="s">
        <v>41</v>
      </c>
      <c r="E61" s="2">
        <v>2</v>
      </c>
      <c r="F61" s="2"/>
      <c r="G61" s="2">
        <v>25</v>
      </c>
      <c r="H61" s="2">
        <v>1.0416666666666667</v>
      </c>
      <c r="I61" s="2">
        <v>73.137525083823022</v>
      </c>
      <c r="J61" s="2">
        <v>2.0017591610000777E-2</v>
      </c>
      <c r="K61" s="2">
        <v>1.0208428685276282E-3</v>
      </c>
      <c r="L61" s="2">
        <v>5.0997287206999253E-2</v>
      </c>
      <c r="M61" s="2">
        <v>159.04</v>
      </c>
      <c r="N61" s="2">
        <v>0.26522793555855712</v>
      </c>
      <c r="O61" s="2">
        <v>0.10226393831005479</v>
      </c>
      <c r="P61" s="2">
        <v>0.38557001205281</v>
      </c>
      <c r="Q61" s="2">
        <v>100.46644321926971</v>
      </c>
      <c r="R61" s="2">
        <v>14.286581418693826</v>
      </c>
      <c r="S61" s="2">
        <v>9.0528785375720382</v>
      </c>
      <c r="T61" s="2">
        <v>0.63366303472197005</v>
      </c>
      <c r="U61" s="2">
        <v>0.87550148273854367</v>
      </c>
      <c r="V61" s="2">
        <v>2.2864143584755928E-2</v>
      </c>
      <c r="W61" s="2">
        <v>5.6998028906915042E-2</v>
      </c>
      <c r="X61" s="2">
        <v>109.03099105299896</v>
      </c>
      <c r="Y61" s="2">
        <v>2.4531824266084884E-2</v>
      </c>
      <c r="Z61" s="2">
        <v>5.8372323276198103E-2</v>
      </c>
      <c r="AA61" s="2">
        <v>96.994540306161454</v>
      </c>
      <c r="AB61" s="2">
        <v>2.555398361050509E-2</v>
      </c>
      <c r="AC61" s="2">
        <v>0.98207093929281208</v>
      </c>
      <c r="AD61" s="2">
        <v>69.029745871691773</v>
      </c>
      <c r="AE61" s="2">
        <v>1.0416666666666667</v>
      </c>
      <c r="AF61" s="2">
        <v>56.690416310366857</v>
      </c>
      <c r="AG61" s="2">
        <v>56.714948134632941</v>
      </c>
      <c r="AH61" s="2">
        <v>59.078070973575983</v>
      </c>
      <c r="AI61" s="2">
        <v>59.052516989965483</v>
      </c>
      <c r="AJ61" s="2">
        <v>434.54746324009761</v>
      </c>
      <c r="AK61" s="2"/>
      <c r="AL61" s="2">
        <v>0.85</v>
      </c>
    </row>
    <row r="62" spans="1:38" x14ac:dyDescent="0.35">
      <c r="A62" s="2" t="s">
        <v>33</v>
      </c>
      <c r="B62" s="2">
        <v>300.01</v>
      </c>
      <c r="C62" s="2" t="s">
        <v>52</v>
      </c>
      <c r="D62" s="2" t="s">
        <v>41</v>
      </c>
      <c r="E62" s="2">
        <v>2</v>
      </c>
      <c r="F62" s="2"/>
      <c r="G62" s="2">
        <v>15</v>
      </c>
      <c r="H62" s="2">
        <v>0.625</v>
      </c>
      <c r="I62" s="2">
        <v>85.368262446976289</v>
      </c>
      <c r="J62" s="2">
        <v>2.0005915593042149E-2</v>
      </c>
      <c r="K62" s="2">
        <v>9.9290177839839655E-4</v>
      </c>
      <c r="L62" s="2">
        <v>4.963040925473651E-2</v>
      </c>
      <c r="M62" s="2">
        <v>200.54</v>
      </c>
      <c r="N62" s="2">
        <v>0.33695652544002813</v>
      </c>
      <c r="O62" s="2">
        <v>0.11099530881778874</v>
      </c>
      <c r="P62" s="2">
        <v>0.32940542900257264</v>
      </c>
      <c r="Q62" s="2">
        <v>100.46644321926971</v>
      </c>
      <c r="R62" s="2">
        <v>14.286581418693826</v>
      </c>
      <c r="S62" s="2">
        <v>9.0528785375720382</v>
      </c>
      <c r="T62" s="2">
        <v>0.63366303472197005</v>
      </c>
      <c r="U62" s="2">
        <v>0.87550148273854367</v>
      </c>
      <c r="V62" s="2">
        <v>2.285080720876019E-2</v>
      </c>
      <c r="W62" s="2">
        <v>5.6964710038683294E-2</v>
      </c>
      <c r="X62" s="2">
        <v>109.09448555287803</v>
      </c>
      <c r="Y62" s="2">
        <v>2.4531053171859961E-2</v>
      </c>
      <c r="Z62" s="2">
        <v>5.8069135424398739E-2</v>
      </c>
      <c r="AA62" s="2">
        <v>96.496813491113357</v>
      </c>
      <c r="AB62" s="2">
        <v>1.5331908232412476E-2</v>
      </c>
      <c r="AC62" s="2">
        <v>0.98207093929281208</v>
      </c>
      <c r="AD62" s="2">
        <v>69.124946534673413</v>
      </c>
      <c r="AE62" s="2">
        <v>0.625</v>
      </c>
      <c r="AF62" s="2">
        <v>60.598116970528714</v>
      </c>
      <c r="AG62" s="2">
        <v>60.622648023700577</v>
      </c>
      <c r="AH62" s="2">
        <v>37.889155014812857</v>
      </c>
      <c r="AI62" s="2">
        <v>37.873823106580446</v>
      </c>
      <c r="AJ62" s="2">
        <v>434.54746324009761</v>
      </c>
      <c r="AK62" s="2"/>
      <c r="AL62" s="2">
        <v>0.85</v>
      </c>
    </row>
    <row r="63" spans="1:38" x14ac:dyDescent="0.35">
      <c r="A63" s="2" t="s">
        <v>33</v>
      </c>
      <c r="B63" s="2">
        <v>300.04000000000002</v>
      </c>
      <c r="C63" s="2" t="s">
        <v>52</v>
      </c>
      <c r="D63" s="2" t="s">
        <v>41</v>
      </c>
      <c r="E63" s="2">
        <v>2</v>
      </c>
      <c r="F63" s="2"/>
      <c r="G63" s="2">
        <v>15</v>
      </c>
      <c r="H63" s="2">
        <v>0.625</v>
      </c>
      <c r="I63" s="2">
        <v>89.906871374559785</v>
      </c>
      <c r="J63" s="2">
        <v>2.0080509219424929E-2</v>
      </c>
      <c r="K63" s="2">
        <v>1.0570939679997032E-3</v>
      </c>
      <c r="L63" s="2">
        <v>5.2642786915837812E-2</v>
      </c>
      <c r="M63" s="2">
        <v>199.89</v>
      </c>
      <c r="N63" s="2">
        <v>0.34711060920026865</v>
      </c>
      <c r="O63" s="2">
        <v>0.10870435986250736</v>
      </c>
      <c r="P63" s="2">
        <v>0.3131692232425814</v>
      </c>
      <c r="Q63" s="2">
        <v>100.46644321926971</v>
      </c>
      <c r="R63" s="2">
        <v>14.286581418693826</v>
      </c>
      <c r="S63" s="2">
        <v>9.0528785375720382</v>
      </c>
      <c r="T63" s="2">
        <v>0.63366303472197005</v>
      </c>
      <c r="U63" s="2">
        <v>0.87550148273854367</v>
      </c>
      <c r="V63" s="2">
        <v>2.2936008236803515E-2</v>
      </c>
      <c r="W63" s="2">
        <v>5.7177274315808893E-2</v>
      </c>
      <c r="X63" s="2">
        <v>108.68954646712061</v>
      </c>
      <c r="Y63" s="2">
        <v>2.4672516362273866E-2</v>
      </c>
      <c r="Z63" s="2">
        <v>5.8267663915150682E-2</v>
      </c>
      <c r="AA63" s="2">
        <v>95.719564772928308</v>
      </c>
      <c r="AB63" s="2">
        <v>1.5420322726421166E-2</v>
      </c>
      <c r="AC63" s="2">
        <v>0.98207093929281208</v>
      </c>
      <c r="AD63" s="2">
        <v>68.756166621142626</v>
      </c>
      <c r="AE63" s="2">
        <v>0.625</v>
      </c>
      <c r="AF63" s="2">
        <v>62.208094601064353</v>
      </c>
      <c r="AG63" s="2">
        <v>62.232767117426626</v>
      </c>
      <c r="AH63" s="2">
        <v>38.89547944839164</v>
      </c>
      <c r="AI63" s="2">
        <v>38.88005912566522</v>
      </c>
      <c r="AJ63" s="2">
        <v>434.54746324009761</v>
      </c>
      <c r="AK63" s="2"/>
      <c r="AL63" s="2">
        <v>0.85</v>
      </c>
    </row>
    <row r="64" spans="1:38" x14ac:dyDescent="0.35">
      <c r="A64" s="2" t="s">
        <v>33</v>
      </c>
      <c r="B64" s="2">
        <v>400.01</v>
      </c>
      <c r="C64" s="2" t="s">
        <v>52</v>
      </c>
      <c r="D64" s="2" t="s">
        <v>41</v>
      </c>
      <c r="E64" s="2">
        <v>2</v>
      </c>
      <c r="F64" s="2"/>
      <c r="G64" s="2">
        <v>15</v>
      </c>
      <c r="H64" s="2">
        <v>0.625</v>
      </c>
      <c r="I64" s="2">
        <v>99.540127311416342</v>
      </c>
      <c r="J64" s="2">
        <v>2.0132561763873191E-2</v>
      </c>
      <c r="K64" s="2">
        <v>9.9124221708770917E-4</v>
      </c>
      <c r="L64" s="2">
        <v>4.923577181650278E-2</v>
      </c>
      <c r="M64" s="2">
        <v>116.39</v>
      </c>
      <c r="N64" s="2">
        <v>0.21051420117165376</v>
      </c>
      <c r="O64" s="2">
        <v>7.6904350392449361E-2</v>
      </c>
      <c r="P64" s="2">
        <v>0.3653166863063142</v>
      </c>
      <c r="Q64" s="2">
        <v>100.46644321926971</v>
      </c>
      <c r="R64" s="2">
        <v>14.286581418693826</v>
      </c>
      <c r="S64" s="2">
        <v>9.0528785375720382</v>
      </c>
      <c r="T64" s="2">
        <v>0.63366303472197005</v>
      </c>
      <c r="U64" s="2">
        <v>0.87550148273854367</v>
      </c>
      <c r="V64" s="2">
        <v>2.2995462784253788E-2</v>
      </c>
      <c r="W64" s="2">
        <v>5.7325309059185786E-2</v>
      </c>
      <c r="X64" s="2">
        <v>108.40819075532055</v>
      </c>
      <c r="Y64" s="2">
        <v>2.4804159417741663E-2</v>
      </c>
      <c r="Z64" s="2">
        <v>5.884942413661344E-2</v>
      </c>
      <c r="AA64" s="2">
        <v>95.651809365981123</v>
      </c>
      <c r="AB64" s="2">
        <v>1.550259963608854E-2</v>
      </c>
      <c r="AC64" s="2">
        <v>0.98207093929281208</v>
      </c>
      <c r="AD64" s="2">
        <v>69.052292725379345</v>
      </c>
      <c r="AE64" s="2">
        <v>0.625</v>
      </c>
      <c r="AF64" s="2">
        <v>65.762757302634995</v>
      </c>
      <c r="AG64" s="2">
        <v>65.787561462052736</v>
      </c>
      <c r="AH64" s="2">
        <v>41.11722591378296</v>
      </c>
      <c r="AI64" s="2">
        <v>41.101723314146874</v>
      </c>
      <c r="AJ64" s="2">
        <v>434.54746324009761</v>
      </c>
      <c r="AK64" s="2"/>
      <c r="AL64" s="2">
        <v>0.85</v>
      </c>
    </row>
    <row r="67" spans="4:7" x14ac:dyDescent="0.35">
      <c r="D67" s="2"/>
      <c r="E67" s="5" t="s">
        <v>59</v>
      </c>
      <c r="F67" s="2"/>
      <c r="G67" s="2" t="s">
        <v>60</v>
      </c>
    </row>
    <row r="68" spans="4:7" x14ac:dyDescent="0.35">
      <c r="D68" s="3" t="s">
        <v>32</v>
      </c>
      <c r="E68" s="14">
        <v>736.10216647305185</v>
      </c>
      <c r="F68" s="14"/>
      <c r="G68" s="14">
        <v>30.670923603043828</v>
      </c>
    </row>
    <row r="69" spans="4:7" x14ac:dyDescent="0.35">
      <c r="D69" s="3" t="s">
        <v>42</v>
      </c>
      <c r="E69" s="14">
        <v>558.30671860563211</v>
      </c>
      <c r="F69" s="14"/>
      <c r="G69" s="14">
        <v>23.262779941901339</v>
      </c>
    </row>
    <row r="70" spans="4:7" x14ac:dyDescent="0.35">
      <c r="D70" s="3" t="s">
        <v>33</v>
      </c>
      <c r="E70" s="14">
        <v>553.46366664394498</v>
      </c>
      <c r="F70" s="14"/>
      <c r="G70" s="14">
        <v>23.060986110164375</v>
      </c>
    </row>
    <row r="71" spans="4:7" x14ac:dyDescent="0.35">
      <c r="E71" s="4"/>
    </row>
    <row r="72" spans="4:7" x14ac:dyDescent="0.35">
      <c r="E72" s="4"/>
    </row>
    <row r="73" spans="4:7" x14ac:dyDescent="0.35">
      <c r="D73" t="s">
        <v>2</v>
      </c>
      <c r="E73" s="4" t="s">
        <v>61</v>
      </c>
      <c r="G73" t="s">
        <v>60</v>
      </c>
    </row>
    <row r="74" spans="4:7" x14ac:dyDescent="0.35">
      <c r="D74" s="2" t="s">
        <v>45</v>
      </c>
      <c r="E74" s="12">
        <v>1.3551874499593732</v>
      </c>
    </row>
    <row r="75" spans="4:7" x14ac:dyDescent="0.35">
      <c r="D75" s="2" t="s">
        <v>49</v>
      </c>
      <c r="E75" s="12">
        <v>0.43545132774275569</v>
      </c>
    </row>
    <row r="76" spans="4:7" x14ac:dyDescent="0.35">
      <c r="D76" s="2" t="s">
        <v>51</v>
      </c>
      <c r="E76" s="12">
        <v>0.37710142480314462</v>
      </c>
    </row>
    <row r="77" spans="4:7" x14ac:dyDescent="0.35">
      <c r="D77" s="2" t="s">
        <v>44</v>
      </c>
      <c r="E77" s="12">
        <v>0.31163708435499676</v>
      </c>
    </row>
    <row r="78" spans="4:7" x14ac:dyDescent="0.35">
      <c r="D78" s="2" t="s">
        <v>46</v>
      </c>
      <c r="E78" s="12">
        <v>1.2633924582958669</v>
      </c>
    </row>
    <row r="79" spans="4:7" x14ac:dyDescent="0.35">
      <c r="D79" s="2" t="s">
        <v>48</v>
      </c>
      <c r="E79" s="12">
        <v>10.825215920678357</v>
      </c>
    </row>
    <row r="80" spans="4:7" x14ac:dyDescent="0.35">
      <c r="D80" s="2" t="s">
        <v>50</v>
      </c>
      <c r="E80" s="12">
        <v>1.151985038527698</v>
      </c>
    </row>
    <row r="81" spans="4:5" x14ac:dyDescent="0.35">
      <c r="D81" s="2" t="s">
        <v>47</v>
      </c>
      <c r="E81" s="12">
        <v>261.4283222561678</v>
      </c>
    </row>
    <row r="82" spans="4:5" x14ac:dyDescent="0.35">
      <c r="D82" s="2" t="s">
        <v>52</v>
      </c>
      <c r="E82" s="12">
        <v>68.96365233227823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Sheet</vt:lpstr>
      <vt:lpstr>Sheet2</vt:lpstr>
      <vt:lpstr>Sheet3</vt:lpstr>
      <vt:lpstr>Before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 Pazhani</dc:creator>
  <cp:lastModifiedBy>Chinmay Krishna Peri</cp:lastModifiedBy>
  <dcterms:created xsi:type="dcterms:W3CDTF">2024-03-21T13:31:10Z</dcterms:created>
  <dcterms:modified xsi:type="dcterms:W3CDTF">2024-11-05T03:54:45Z</dcterms:modified>
</cp:coreProperties>
</file>